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GitHub\florr-tools\florr-data\"/>
    </mc:Choice>
  </mc:AlternateContent>
  <xr:revisionPtr revIDLastSave="0" documentId="13_ncr:1_{03F75473-DFF9-41BD-ABA7-0CEF0EED34BD}" xr6:coauthVersionLast="47" xr6:coauthVersionMax="47" xr10:uidLastSave="{00000000-0000-0000-0000-000000000000}"/>
  <bookViews>
    <workbookView xWindow="-110" yWindow="-110" windowWidth="19420" windowHeight="10300" xr2:uid="{00000000-000D-0000-FFFF-FFFF00000000}"/>
  </bookViews>
  <sheets>
    <sheet name="Title" sheetId="1" r:id="rId1"/>
    <sheet name="Crafting" sheetId="2" r:id="rId2"/>
    <sheet name="Leveling" sheetId="3" r:id="rId3"/>
    <sheet name="Petals" sheetId="4" r:id="rId4"/>
    <sheet name="Mobs" sheetId="5" r:id="rId5"/>
    <sheet name="Biomes" sheetId="6" r:id="rId6"/>
    <sheet name="Terms" sheetId="7" r:id="rId7"/>
    <sheet name="Misc" sheetId="8" r:id="rId8"/>
    <sheet name="Changelog" sheetId="9" r:id="rId9"/>
    <sheet name="Credit" sheetId="10" r:id="rId10"/>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S226" i="5" l="1"/>
  <c r="AR226" i="5"/>
  <c r="AQ226" i="5"/>
  <c r="AP226" i="5"/>
  <c r="AO226" i="5"/>
  <c r="AN226" i="5"/>
  <c r="AM226" i="5"/>
  <c r="AJ226" i="5"/>
  <c r="AI226" i="5"/>
  <c r="AH226" i="5"/>
  <c r="AG226" i="5"/>
  <c r="AF226" i="5"/>
  <c r="AE226" i="5"/>
  <c r="AD226" i="5"/>
  <c r="AA226" i="5"/>
  <c r="Z226" i="5"/>
  <c r="Y226" i="5"/>
  <c r="X226" i="5"/>
  <c r="W226" i="5"/>
  <c r="V226" i="5"/>
  <c r="K226" i="5"/>
  <c r="I226" i="5"/>
  <c r="AS225" i="5"/>
  <c r="AR225" i="5"/>
  <c r="AQ225" i="5"/>
  <c r="AP225" i="5"/>
  <c r="AO225" i="5"/>
  <c r="AN225" i="5"/>
  <c r="AM225" i="5"/>
  <c r="AJ225" i="5"/>
  <c r="AI225" i="5"/>
  <c r="AH225" i="5"/>
  <c r="AG225" i="5"/>
  <c r="AF225" i="5"/>
  <c r="AE225" i="5"/>
  <c r="AD225" i="5"/>
  <c r="AA225" i="5"/>
  <c r="Z225" i="5"/>
  <c r="Y225" i="5"/>
  <c r="X225" i="5"/>
  <c r="W225" i="5"/>
  <c r="V225" i="5"/>
  <c r="K225" i="5"/>
  <c r="I225" i="5"/>
  <c r="AS224" i="5"/>
  <c r="AR224" i="5"/>
  <c r="AQ224" i="5"/>
  <c r="AP224" i="5"/>
  <c r="AO224" i="5"/>
  <c r="AN224" i="5"/>
  <c r="AM224" i="5"/>
  <c r="AJ224" i="5"/>
  <c r="AI224" i="5"/>
  <c r="AH224" i="5"/>
  <c r="AG224" i="5"/>
  <c r="AF224" i="5"/>
  <c r="AE224" i="5"/>
  <c r="AD224" i="5"/>
  <c r="AA224" i="5"/>
  <c r="Z224" i="5"/>
  <c r="Y224" i="5"/>
  <c r="X224" i="5"/>
  <c r="W224" i="5"/>
  <c r="V224" i="5"/>
  <c r="K224" i="5"/>
  <c r="I224" i="5"/>
  <c r="AS223" i="5"/>
  <c r="AR223" i="5"/>
  <c r="AQ223" i="5"/>
  <c r="AP223" i="5"/>
  <c r="AO223" i="5"/>
  <c r="AN223" i="5"/>
  <c r="AM223" i="5"/>
  <c r="AJ223" i="5"/>
  <c r="AI223" i="5"/>
  <c r="AH223" i="5"/>
  <c r="AG223" i="5"/>
  <c r="AF223" i="5"/>
  <c r="AE223" i="5"/>
  <c r="AD223" i="5"/>
  <c r="AA223" i="5"/>
  <c r="Z223" i="5"/>
  <c r="Y223" i="5"/>
  <c r="X223" i="5"/>
  <c r="W223" i="5"/>
  <c r="V223" i="5"/>
  <c r="K223" i="5"/>
  <c r="I223" i="5"/>
  <c r="AS222" i="5"/>
  <c r="AR222" i="5"/>
  <c r="AQ222" i="5"/>
  <c r="AP222" i="5"/>
  <c r="AO222" i="5"/>
  <c r="AN222" i="5"/>
  <c r="AM222" i="5"/>
  <c r="AJ222" i="5"/>
  <c r="AI222" i="5"/>
  <c r="AH222" i="5"/>
  <c r="AG222" i="5"/>
  <c r="AF222" i="5"/>
  <c r="AE222" i="5"/>
  <c r="AD222" i="5"/>
  <c r="AA222" i="5"/>
  <c r="Z222" i="5"/>
  <c r="Y222" i="5"/>
  <c r="X222" i="5"/>
  <c r="W222" i="5"/>
  <c r="V222" i="5"/>
  <c r="K222" i="5"/>
  <c r="I222" i="5"/>
  <c r="AS221" i="5"/>
  <c r="AR221" i="5"/>
  <c r="AQ221" i="5"/>
  <c r="AP221" i="5"/>
  <c r="AO221" i="5"/>
  <c r="AN221" i="5"/>
  <c r="AM221" i="5"/>
  <c r="AJ221" i="5"/>
  <c r="AI221" i="5"/>
  <c r="AH221" i="5"/>
  <c r="AG221" i="5"/>
  <c r="AF221" i="5"/>
  <c r="AE221" i="5"/>
  <c r="AD221" i="5"/>
  <c r="AA221" i="5"/>
  <c r="Z221" i="5"/>
  <c r="Y221" i="5"/>
  <c r="X221" i="5"/>
  <c r="W221" i="5"/>
  <c r="V221" i="5"/>
  <c r="K221" i="5"/>
  <c r="I221" i="5"/>
  <c r="AS220" i="5"/>
  <c r="AR220" i="5"/>
  <c r="AQ220" i="5"/>
  <c r="AP220" i="5"/>
  <c r="AO220" i="5"/>
  <c r="AN220" i="5"/>
  <c r="AM220" i="5"/>
  <c r="AJ220" i="5"/>
  <c r="AI220" i="5"/>
  <c r="AH220" i="5"/>
  <c r="AG220" i="5"/>
  <c r="AF220" i="5"/>
  <c r="AE220" i="5"/>
  <c r="AD220" i="5"/>
  <c r="AA220" i="5"/>
  <c r="Z220" i="5"/>
  <c r="Y220" i="5"/>
  <c r="X220" i="5"/>
  <c r="W220" i="5"/>
  <c r="V220" i="5"/>
  <c r="AS219" i="5"/>
  <c r="AR219" i="5"/>
  <c r="AQ219" i="5"/>
  <c r="AP219" i="5"/>
  <c r="AO219" i="5"/>
  <c r="AN219" i="5"/>
  <c r="AM219" i="5"/>
  <c r="AJ219" i="5"/>
  <c r="AI219" i="5"/>
  <c r="AH219" i="5"/>
  <c r="AG219" i="5"/>
  <c r="AF219" i="5"/>
  <c r="AE219" i="5"/>
  <c r="AA219" i="5"/>
  <c r="Z219" i="5"/>
  <c r="Y219" i="5"/>
  <c r="X219" i="5"/>
  <c r="W219" i="5"/>
  <c r="V219" i="5"/>
  <c r="K219" i="5"/>
  <c r="I219" i="5"/>
  <c r="AS218" i="5"/>
  <c r="AR218" i="5"/>
  <c r="AQ218" i="5"/>
  <c r="AP218" i="5"/>
  <c r="AO218" i="5"/>
  <c r="AN218" i="5"/>
  <c r="AM218" i="5"/>
  <c r="AJ218" i="5"/>
  <c r="AI218" i="5"/>
  <c r="AH218" i="5"/>
  <c r="AG218" i="5"/>
  <c r="AF218" i="5"/>
  <c r="AE218" i="5"/>
  <c r="AA218" i="5"/>
  <c r="Z218" i="5"/>
  <c r="Y218" i="5"/>
  <c r="X218" i="5"/>
  <c r="W218" i="5"/>
  <c r="V218" i="5"/>
  <c r="K218" i="5"/>
  <c r="I218" i="5"/>
  <c r="AS217" i="5"/>
  <c r="AR217" i="5"/>
  <c r="AQ217" i="5"/>
  <c r="AP217" i="5"/>
  <c r="AO217" i="5"/>
  <c r="AN217" i="5"/>
  <c r="AM217" i="5"/>
  <c r="AJ217" i="5"/>
  <c r="AI217" i="5"/>
  <c r="AH217" i="5"/>
  <c r="AG217" i="5"/>
  <c r="AF217" i="5"/>
  <c r="AE217" i="5"/>
  <c r="AA217" i="5"/>
  <c r="Z217" i="5"/>
  <c r="Y217" i="5"/>
  <c r="X217" i="5"/>
  <c r="W217" i="5"/>
  <c r="V217" i="5"/>
  <c r="K217" i="5"/>
  <c r="I217" i="5"/>
  <c r="AS216" i="5"/>
  <c r="AR216" i="5"/>
  <c r="AQ216" i="5"/>
  <c r="AP216" i="5"/>
  <c r="AO216" i="5"/>
  <c r="AN216" i="5"/>
  <c r="AM216" i="5"/>
  <c r="AJ216" i="5"/>
  <c r="AI216" i="5"/>
  <c r="AH216" i="5"/>
  <c r="AG216" i="5"/>
  <c r="AF216" i="5"/>
  <c r="AE216" i="5"/>
  <c r="AA216" i="5"/>
  <c r="Z216" i="5"/>
  <c r="Y216" i="5"/>
  <c r="X216" i="5"/>
  <c r="W216" i="5"/>
  <c r="V216" i="5"/>
  <c r="K216" i="5"/>
  <c r="I216" i="5"/>
  <c r="AS215" i="5"/>
  <c r="AR215" i="5"/>
  <c r="AQ215" i="5"/>
  <c r="AP215" i="5"/>
  <c r="AO215" i="5"/>
  <c r="AN215" i="5"/>
  <c r="AM215" i="5"/>
  <c r="AJ215" i="5"/>
  <c r="AI215" i="5"/>
  <c r="AH215" i="5"/>
  <c r="AG215" i="5"/>
  <c r="AF215" i="5"/>
  <c r="AE215" i="5"/>
  <c r="AA215" i="5"/>
  <c r="Z215" i="5"/>
  <c r="Y215" i="5"/>
  <c r="X215" i="5"/>
  <c r="W215" i="5"/>
  <c r="V215" i="5"/>
  <c r="K215" i="5"/>
  <c r="I215" i="5"/>
  <c r="AS214" i="5"/>
  <c r="AR214" i="5"/>
  <c r="AQ214" i="5"/>
  <c r="AP214" i="5"/>
  <c r="AO214" i="5"/>
  <c r="AN214" i="5"/>
  <c r="AM214" i="5"/>
  <c r="AJ214" i="5"/>
  <c r="AI214" i="5"/>
  <c r="AH214" i="5"/>
  <c r="AG214" i="5"/>
  <c r="AF214" i="5"/>
  <c r="AE214" i="5"/>
  <c r="AA214" i="5"/>
  <c r="Z214" i="5"/>
  <c r="Y214" i="5"/>
  <c r="X214" i="5"/>
  <c r="W214" i="5"/>
  <c r="V214" i="5"/>
  <c r="K214" i="5"/>
  <c r="I214" i="5"/>
  <c r="AS213" i="5"/>
  <c r="AR213" i="5"/>
  <c r="AQ213" i="5"/>
  <c r="AP213" i="5"/>
  <c r="AO213" i="5"/>
  <c r="AN213" i="5"/>
  <c r="AM213" i="5"/>
  <c r="AJ213" i="5"/>
  <c r="AI213" i="5"/>
  <c r="AH213" i="5"/>
  <c r="AG213" i="5"/>
  <c r="AF213" i="5"/>
  <c r="AE213" i="5"/>
  <c r="AA213" i="5"/>
  <c r="Z213" i="5"/>
  <c r="Y213" i="5"/>
  <c r="X213" i="5"/>
  <c r="W213" i="5"/>
  <c r="V213" i="5"/>
  <c r="AS212" i="5"/>
  <c r="AR212" i="5"/>
  <c r="AQ212" i="5"/>
  <c r="AP212" i="5"/>
  <c r="AO212" i="5"/>
  <c r="AN212" i="5"/>
  <c r="AM212" i="5"/>
  <c r="AJ212" i="5"/>
  <c r="AI212" i="5"/>
  <c r="AH212" i="5"/>
  <c r="AG212" i="5"/>
  <c r="AF212" i="5"/>
  <c r="AE212" i="5"/>
  <c r="AD212" i="5"/>
  <c r="AA212" i="5"/>
  <c r="Z212" i="5"/>
  <c r="Y212" i="5"/>
  <c r="X212" i="5"/>
  <c r="W212" i="5"/>
  <c r="V212" i="5"/>
  <c r="K212" i="5"/>
  <c r="I212" i="5"/>
  <c r="AS211" i="5"/>
  <c r="AR211" i="5"/>
  <c r="AQ211" i="5"/>
  <c r="AP211" i="5"/>
  <c r="AO211" i="5"/>
  <c r="AN211" i="5"/>
  <c r="AM211" i="5"/>
  <c r="AJ211" i="5"/>
  <c r="AI211" i="5"/>
  <c r="AH211" i="5"/>
  <c r="AG211" i="5"/>
  <c r="AF211" i="5"/>
  <c r="AE211" i="5"/>
  <c r="AD211" i="5"/>
  <c r="AA211" i="5"/>
  <c r="Z211" i="5"/>
  <c r="Y211" i="5"/>
  <c r="X211" i="5"/>
  <c r="W211" i="5"/>
  <c r="V211" i="5"/>
  <c r="K211" i="5"/>
  <c r="I211" i="5"/>
  <c r="AS210" i="5"/>
  <c r="AR210" i="5"/>
  <c r="AQ210" i="5"/>
  <c r="AP210" i="5"/>
  <c r="AO210" i="5"/>
  <c r="AN210" i="5"/>
  <c r="AM210" i="5"/>
  <c r="AJ210" i="5"/>
  <c r="AI210" i="5"/>
  <c r="AH210" i="5"/>
  <c r="AG210" i="5"/>
  <c r="AF210" i="5"/>
  <c r="AE210" i="5"/>
  <c r="AD210" i="5"/>
  <c r="AA210" i="5"/>
  <c r="Z210" i="5"/>
  <c r="Y210" i="5"/>
  <c r="X210" i="5"/>
  <c r="W210" i="5"/>
  <c r="V210" i="5"/>
  <c r="K210" i="5"/>
  <c r="I210" i="5"/>
  <c r="AS209" i="5"/>
  <c r="AR209" i="5"/>
  <c r="AQ209" i="5"/>
  <c r="AP209" i="5"/>
  <c r="AO209" i="5"/>
  <c r="AN209" i="5"/>
  <c r="AM209" i="5"/>
  <c r="AJ209" i="5"/>
  <c r="AI209" i="5"/>
  <c r="AH209" i="5"/>
  <c r="AG209" i="5"/>
  <c r="AF209" i="5"/>
  <c r="AE209" i="5"/>
  <c r="AD209" i="5"/>
  <c r="AA209" i="5"/>
  <c r="Z209" i="5"/>
  <c r="Y209" i="5"/>
  <c r="X209" i="5"/>
  <c r="W209" i="5"/>
  <c r="V209" i="5"/>
  <c r="K209" i="5"/>
  <c r="I209" i="5"/>
  <c r="AS208" i="5"/>
  <c r="AR208" i="5"/>
  <c r="AQ208" i="5"/>
  <c r="AP208" i="5"/>
  <c r="AO208" i="5"/>
  <c r="AN208" i="5"/>
  <c r="AM208" i="5"/>
  <c r="AJ208" i="5"/>
  <c r="AI208" i="5"/>
  <c r="AH208" i="5"/>
  <c r="AG208" i="5"/>
  <c r="AF208" i="5"/>
  <c r="AE208" i="5"/>
  <c r="AD208" i="5"/>
  <c r="AA208" i="5"/>
  <c r="Z208" i="5"/>
  <c r="Y208" i="5"/>
  <c r="X208" i="5"/>
  <c r="W208" i="5"/>
  <c r="V208" i="5"/>
  <c r="K208" i="5"/>
  <c r="I208" i="5"/>
  <c r="AS207" i="5"/>
  <c r="AR207" i="5"/>
  <c r="AQ207" i="5"/>
  <c r="AP207" i="5"/>
  <c r="AO207" i="5"/>
  <c r="AN207" i="5"/>
  <c r="AM207" i="5"/>
  <c r="AJ207" i="5"/>
  <c r="AI207" i="5"/>
  <c r="AH207" i="5"/>
  <c r="AG207" i="5"/>
  <c r="AF207" i="5"/>
  <c r="AE207" i="5"/>
  <c r="AD207" i="5"/>
  <c r="AA207" i="5"/>
  <c r="Z207" i="5"/>
  <c r="Y207" i="5"/>
  <c r="X207" i="5"/>
  <c r="W207" i="5"/>
  <c r="V207" i="5"/>
  <c r="K207" i="5"/>
  <c r="I207" i="5"/>
  <c r="AS206" i="5"/>
  <c r="AR206" i="5"/>
  <c r="AQ206" i="5"/>
  <c r="AP206" i="5"/>
  <c r="AO206" i="5"/>
  <c r="AN206" i="5"/>
  <c r="AM206" i="5"/>
  <c r="AJ206" i="5"/>
  <c r="AI206" i="5"/>
  <c r="AH206" i="5"/>
  <c r="AG206" i="5"/>
  <c r="AF206" i="5"/>
  <c r="AE206" i="5"/>
  <c r="AD206" i="5"/>
  <c r="AA206" i="5"/>
  <c r="Z206" i="5"/>
  <c r="Y206" i="5"/>
  <c r="X206" i="5"/>
  <c r="W206" i="5"/>
  <c r="V206" i="5"/>
  <c r="AS205" i="5"/>
  <c r="AR205" i="5"/>
  <c r="AQ205" i="5"/>
  <c r="AP205" i="5"/>
  <c r="AO205" i="5"/>
  <c r="AN205" i="5"/>
  <c r="AM205" i="5"/>
  <c r="AJ205" i="5"/>
  <c r="AI205" i="5"/>
  <c r="AH205" i="5"/>
  <c r="AG205" i="5"/>
  <c r="AF205" i="5"/>
  <c r="AE205" i="5"/>
  <c r="AD205" i="5"/>
  <c r="AA205" i="5"/>
  <c r="Z205" i="5"/>
  <c r="Y205" i="5"/>
  <c r="X205" i="5"/>
  <c r="W205" i="5"/>
  <c r="V205" i="5"/>
  <c r="K205" i="5"/>
  <c r="I205" i="5"/>
  <c r="AS204" i="5"/>
  <c r="AR204" i="5"/>
  <c r="AQ204" i="5"/>
  <c r="AP204" i="5"/>
  <c r="AO204" i="5"/>
  <c r="AN204" i="5"/>
  <c r="AM204" i="5"/>
  <c r="AJ204" i="5"/>
  <c r="AI204" i="5"/>
  <c r="AH204" i="5"/>
  <c r="AG204" i="5"/>
  <c r="AF204" i="5"/>
  <c r="AE204" i="5"/>
  <c r="AD204" i="5"/>
  <c r="AA204" i="5"/>
  <c r="Z204" i="5"/>
  <c r="Y204" i="5"/>
  <c r="X204" i="5"/>
  <c r="W204" i="5"/>
  <c r="V204" i="5"/>
  <c r="K204" i="5"/>
  <c r="I204" i="5"/>
  <c r="AS203" i="5"/>
  <c r="AR203" i="5"/>
  <c r="AQ203" i="5"/>
  <c r="AP203" i="5"/>
  <c r="AO203" i="5"/>
  <c r="AN203" i="5"/>
  <c r="AM203" i="5"/>
  <c r="AJ203" i="5"/>
  <c r="AI203" i="5"/>
  <c r="AH203" i="5"/>
  <c r="AG203" i="5"/>
  <c r="AF203" i="5"/>
  <c r="AE203" i="5"/>
  <c r="AD203" i="5"/>
  <c r="AA203" i="5"/>
  <c r="Z203" i="5"/>
  <c r="Y203" i="5"/>
  <c r="X203" i="5"/>
  <c r="W203" i="5"/>
  <c r="V203" i="5"/>
  <c r="K203" i="5"/>
  <c r="I203" i="5"/>
  <c r="AS202" i="5"/>
  <c r="AR202" i="5"/>
  <c r="AQ202" i="5"/>
  <c r="AP202" i="5"/>
  <c r="AO202" i="5"/>
  <c r="AN202" i="5"/>
  <c r="AM202" i="5"/>
  <c r="AJ202" i="5"/>
  <c r="AI202" i="5"/>
  <c r="AH202" i="5"/>
  <c r="AG202" i="5"/>
  <c r="AF202" i="5"/>
  <c r="AE202" i="5"/>
  <c r="AD202" i="5"/>
  <c r="AA202" i="5"/>
  <c r="Z202" i="5"/>
  <c r="Y202" i="5"/>
  <c r="X202" i="5"/>
  <c r="W202" i="5"/>
  <c r="V202" i="5"/>
  <c r="K202" i="5"/>
  <c r="I202" i="5"/>
  <c r="AS201" i="5"/>
  <c r="AR201" i="5"/>
  <c r="AQ201" i="5"/>
  <c r="AP201" i="5"/>
  <c r="AO201" i="5"/>
  <c r="AN201" i="5"/>
  <c r="AM201" i="5"/>
  <c r="AJ201" i="5"/>
  <c r="AI201" i="5"/>
  <c r="AH201" i="5"/>
  <c r="AG201" i="5"/>
  <c r="AF201" i="5"/>
  <c r="AE201" i="5"/>
  <c r="AD201" i="5"/>
  <c r="AA201" i="5"/>
  <c r="Z201" i="5"/>
  <c r="Y201" i="5"/>
  <c r="X201" i="5"/>
  <c r="W201" i="5"/>
  <c r="V201" i="5"/>
  <c r="K201" i="5"/>
  <c r="I201" i="5"/>
  <c r="AS200" i="5"/>
  <c r="AR200" i="5"/>
  <c r="AQ200" i="5"/>
  <c r="AP200" i="5"/>
  <c r="AO200" i="5"/>
  <c r="AN200" i="5"/>
  <c r="AM200" i="5"/>
  <c r="AJ200" i="5"/>
  <c r="AI200" i="5"/>
  <c r="AH200" i="5"/>
  <c r="AG200" i="5"/>
  <c r="AF200" i="5"/>
  <c r="AE200" i="5"/>
  <c r="AD200" i="5"/>
  <c r="AA200" i="5"/>
  <c r="Z200" i="5"/>
  <c r="Y200" i="5"/>
  <c r="X200" i="5"/>
  <c r="W200" i="5"/>
  <c r="V200" i="5"/>
  <c r="K200" i="5"/>
  <c r="I200" i="5"/>
  <c r="AS199" i="5"/>
  <c r="AR199" i="5"/>
  <c r="AQ199" i="5"/>
  <c r="AP199" i="5"/>
  <c r="AO199" i="5"/>
  <c r="AN199" i="5"/>
  <c r="AM199" i="5"/>
  <c r="AJ199" i="5"/>
  <c r="AI199" i="5"/>
  <c r="AH199" i="5"/>
  <c r="AG199" i="5"/>
  <c r="AF199" i="5"/>
  <c r="AE199" i="5"/>
  <c r="AD199" i="5"/>
  <c r="AA199" i="5"/>
  <c r="Z199" i="5"/>
  <c r="Y199" i="5"/>
  <c r="X199" i="5"/>
  <c r="W199" i="5"/>
  <c r="V199" i="5"/>
  <c r="AS198" i="5"/>
  <c r="AR198" i="5"/>
  <c r="AQ198" i="5"/>
  <c r="AP198" i="5"/>
  <c r="AO198" i="5"/>
  <c r="AN198" i="5"/>
  <c r="AM198" i="5"/>
  <c r="AJ198" i="5"/>
  <c r="AI198" i="5"/>
  <c r="AH198" i="5"/>
  <c r="AG198" i="5"/>
  <c r="AF198" i="5"/>
  <c r="AE198" i="5"/>
  <c r="AA198" i="5"/>
  <c r="Z198" i="5"/>
  <c r="Y198" i="5"/>
  <c r="X198" i="5"/>
  <c r="W198" i="5"/>
  <c r="V198" i="5"/>
  <c r="U198" i="5"/>
  <c r="K198" i="5"/>
  <c r="I198" i="5"/>
  <c r="AS197" i="5"/>
  <c r="AR197" i="5"/>
  <c r="AQ197" i="5"/>
  <c r="AP197" i="5"/>
  <c r="AO197" i="5"/>
  <c r="AN197" i="5"/>
  <c r="AM197" i="5"/>
  <c r="AJ197" i="5"/>
  <c r="AI197" i="5"/>
  <c r="AH197" i="5"/>
  <c r="AG197" i="5"/>
  <c r="AF197" i="5"/>
  <c r="AE197" i="5"/>
  <c r="AA197" i="5"/>
  <c r="Z197" i="5"/>
  <c r="Y197" i="5"/>
  <c r="X197" i="5"/>
  <c r="W197" i="5"/>
  <c r="V197" i="5"/>
  <c r="U197" i="5"/>
  <c r="K197" i="5"/>
  <c r="I197" i="5"/>
  <c r="AS196" i="5"/>
  <c r="AR196" i="5"/>
  <c r="AQ196" i="5"/>
  <c r="AP196" i="5"/>
  <c r="AO196" i="5"/>
  <c r="AN196" i="5"/>
  <c r="AM196" i="5"/>
  <c r="AJ196" i="5"/>
  <c r="AI196" i="5"/>
  <c r="AH196" i="5"/>
  <c r="AG196" i="5"/>
  <c r="AF196" i="5"/>
  <c r="AE196" i="5"/>
  <c r="AA196" i="5"/>
  <c r="Z196" i="5"/>
  <c r="Y196" i="5"/>
  <c r="X196" i="5"/>
  <c r="W196" i="5"/>
  <c r="V196" i="5"/>
  <c r="U196" i="5"/>
  <c r="K196" i="5"/>
  <c r="I196" i="5"/>
  <c r="AS195" i="5"/>
  <c r="AR195" i="5"/>
  <c r="AQ195" i="5"/>
  <c r="AP195" i="5"/>
  <c r="AO195" i="5"/>
  <c r="AN195" i="5"/>
  <c r="AM195" i="5"/>
  <c r="AJ195" i="5"/>
  <c r="AI195" i="5"/>
  <c r="AH195" i="5"/>
  <c r="AG195" i="5"/>
  <c r="AF195" i="5"/>
  <c r="AE195" i="5"/>
  <c r="AA195" i="5"/>
  <c r="Z195" i="5"/>
  <c r="Y195" i="5"/>
  <c r="X195" i="5"/>
  <c r="W195" i="5"/>
  <c r="V195" i="5"/>
  <c r="U195" i="5"/>
  <c r="K195" i="5"/>
  <c r="I195" i="5"/>
  <c r="AS194" i="5"/>
  <c r="AR194" i="5"/>
  <c r="AQ194" i="5"/>
  <c r="AP194" i="5"/>
  <c r="AO194" i="5"/>
  <c r="AN194" i="5"/>
  <c r="AM194" i="5"/>
  <c r="AJ194" i="5"/>
  <c r="AI194" i="5"/>
  <c r="AH194" i="5"/>
  <c r="AG194" i="5"/>
  <c r="AF194" i="5"/>
  <c r="AE194" i="5"/>
  <c r="AA194" i="5"/>
  <c r="Z194" i="5"/>
  <c r="Y194" i="5"/>
  <c r="X194" i="5"/>
  <c r="W194" i="5"/>
  <c r="V194" i="5"/>
  <c r="U194" i="5"/>
  <c r="K194" i="5"/>
  <c r="I194" i="5"/>
  <c r="AS193" i="5"/>
  <c r="AR193" i="5"/>
  <c r="AQ193" i="5"/>
  <c r="AP193" i="5"/>
  <c r="AO193" i="5"/>
  <c r="AN193" i="5"/>
  <c r="AM193" i="5"/>
  <c r="AJ193" i="5"/>
  <c r="AI193" i="5"/>
  <c r="AH193" i="5"/>
  <c r="AG193" i="5"/>
  <c r="AF193" i="5"/>
  <c r="AE193" i="5"/>
  <c r="AA193" i="5"/>
  <c r="Z193" i="5"/>
  <c r="Y193" i="5"/>
  <c r="X193" i="5"/>
  <c r="W193" i="5"/>
  <c r="V193" i="5"/>
  <c r="U193" i="5"/>
  <c r="K193" i="5"/>
  <c r="I193" i="5"/>
  <c r="AS192" i="5"/>
  <c r="AR192" i="5"/>
  <c r="AQ192" i="5"/>
  <c r="AP192" i="5"/>
  <c r="AO192" i="5"/>
  <c r="AN192" i="5"/>
  <c r="AM192" i="5"/>
  <c r="AJ192" i="5"/>
  <c r="AI192" i="5"/>
  <c r="AH192" i="5"/>
  <c r="AG192" i="5"/>
  <c r="AF192" i="5"/>
  <c r="AE192" i="5"/>
  <c r="AA192" i="5"/>
  <c r="Z192" i="5"/>
  <c r="Y192" i="5"/>
  <c r="X192" i="5"/>
  <c r="W192" i="5"/>
  <c r="V192" i="5"/>
  <c r="U192" i="5"/>
  <c r="AS191" i="5"/>
  <c r="AR191" i="5"/>
  <c r="AQ191" i="5"/>
  <c r="AP191" i="5"/>
  <c r="AO191" i="5"/>
  <c r="AN191" i="5"/>
  <c r="AM191" i="5"/>
  <c r="AJ191" i="5"/>
  <c r="AI191" i="5"/>
  <c r="AH191" i="5"/>
  <c r="AG191" i="5"/>
  <c r="AF191" i="5"/>
  <c r="AE191" i="5"/>
  <c r="AD191" i="5"/>
  <c r="AA191" i="5"/>
  <c r="Z191" i="5"/>
  <c r="Y191" i="5"/>
  <c r="X191" i="5"/>
  <c r="W191" i="5"/>
  <c r="V191" i="5"/>
  <c r="U191" i="5"/>
  <c r="K191" i="5"/>
  <c r="I191" i="5"/>
  <c r="AS190" i="5"/>
  <c r="AR190" i="5"/>
  <c r="AQ190" i="5"/>
  <c r="AP190" i="5"/>
  <c r="AO190" i="5"/>
  <c r="AN190" i="5"/>
  <c r="AM190" i="5"/>
  <c r="AJ190" i="5"/>
  <c r="AI190" i="5"/>
  <c r="AH190" i="5"/>
  <c r="AG190" i="5"/>
  <c r="AF190" i="5"/>
  <c r="AE190" i="5"/>
  <c r="AD190" i="5"/>
  <c r="AA190" i="5"/>
  <c r="Z190" i="5"/>
  <c r="Y190" i="5"/>
  <c r="X190" i="5"/>
  <c r="W190" i="5"/>
  <c r="V190" i="5"/>
  <c r="U190" i="5"/>
  <c r="K190" i="5"/>
  <c r="I190" i="5"/>
  <c r="AS189" i="5"/>
  <c r="AR189" i="5"/>
  <c r="AQ189" i="5"/>
  <c r="AP189" i="5"/>
  <c r="AO189" i="5"/>
  <c r="AN189" i="5"/>
  <c r="AM189" i="5"/>
  <c r="AJ189" i="5"/>
  <c r="AI189" i="5"/>
  <c r="AH189" i="5"/>
  <c r="AG189" i="5"/>
  <c r="AF189" i="5"/>
  <c r="AE189" i="5"/>
  <c r="AD189" i="5"/>
  <c r="AA189" i="5"/>
  <c r="Z189" i="5"/>
  <c r="Y189" i="5"/>
  <c r="X189" i="5"/>
  <c r="W189" i="5"/>
  <c r="V189" i="5"/>
  <c r="U189" i="5"/>
  <c r="K189" i="5"/>
  <c r="I189" i="5"/>
  <c r="AS188" i="5"/>
  <c r="AR188" i="5"/>
  <c r="AQ188" i="5"/>
  <c r="AP188" i="5"/>
  <c r="AO188" i="5"/>
  <c r="AN188" i="5"/>
  <c r="AM188" i="5"/>
  <c r="AJ188" i="5"/>
  <c r="AI188" i="5"/>
  <c r="AH188" i="5"/>
  <c r="AG188" i="5"/>
  <c r="AF188" i="5"/>
  <c r="AE188" i="5"/>
  <c r="AD188" i="5"/>
  <c r="AA188" i="5"/>
  <c r="Z188" i="5"/>
  <c r="Y188" i="5"/>
  <c r="X188" i="5"/>
  <c r="W188" i="5"/>
  <c r="V188" i="5"/>
  <c r="U188" i="5"/>
  <c r="K188" i="5"/>
  <c r="I188" i="5"/>
  <c r="AS187" i="5"/>
  <c r="AR187" i="5"/>
  <c r="AQ187" i="5"/>
  <c r="AP187" i="5"/>
  <c r="AO187" i="5"/>
  <c r="AN187" i="5"/>
  <c r="AM187" i="5"/>
  <c r="AJ187" i="5"/>
  <c r="AI187" i="5"/>
  <c r="AH187" i="5"/>
  <c r="AG187" i="5"/>
  <c r="AF187" i="5"/>
  <c r="AE187" i="5"/>
  <c r="AD187" i="5"/>
  <c r="AA187" i="5"/>
  <c r="Z187" i="5"/>
  <c r="Y187" i="5"/>
  <c r="X187" i="5"/>
  <c r="W187" i="5"/>
  <c r="V187" i="5"/>
  <c r="U187" i="5"/>
  <c r="K187" i="5"/>
  <c r="I187" i="5"/>
  <c r="AS186" i="5"/>
  <c r="AR186" i="5"/>
  <c r="AQ186" i="5"/>
  <c r="AP186" i="5"/>
  <c r="AO186" i="5"/>
  <c r="AN186" i="5"/>
  <c r="AM186" i="5"/>
  <c r="AJ186" i="5"/>
  <c r="AI186" i="5"/>
  <c r="AH186" i="5"/>
  <c r="AG186" i="5"/>
  <c r="AF186" i="5"/>
  <c r="AE186" i="5"/>
  <c r="AD186" i="5"/>
  <c r="AA186" i="5"/>
  <c r="Z186" i="5"/>
  <c r="Y186" i="5"/>
  <c r="X186" i="5"/>
  <c r="W186" i="5"/>
  <c r="V186" i="5"/>
  <c r="U186" i="5"/>
  <c r="K186" i="5"/>
  <c r="I186" i="5"/>
  <c r="AS185" i="5"/>
  <c r="AR185" i="5"/>
  <c r="AQ185" i="5"/>
  <c r="AP185" i="5"/>
  <c r="AO185" i="5"/>
  <c r="AN185" i="5"/>
  <c r="AM185" i="5"/>
  <c r="AJ185" i="5"/>
  <c r="AI185" i="5"/>
  <c r="AH185" i="5"/>
  <c r="AG185" i="5"/>
  <c r="AF185" i="5"/>
  <c r="AE185" i="5"/>
  <c r="AD185" i="5"/>
  <c r="AA185" i="5"/>
  <c r="Z185" i="5"/>
  <c r="Y185" i="5"/>
  <c r="X185" i="5"/>
  <c r="W185" i="5"/>
  <c r="V185" i="5"/>
  <c r="U185" i="5"/>
  <c r="AS184" i="5"/>
  <c r="AR184" i="5"/>
  <c r="AQ184" i="5"/>
  <c r="AP184" i="5"/>
  <c r="AO184" i="5"/>
  <c r="AJ184" i="5"/>
  <c r="AI184" i="5"/>
  <c r="AH184" i="5"/>
  <c r="AG184" i="5"/>
  <c r="AF184" i="5"/>
  <c r="AE184" i="5"/>
  <c r="AD184" i="5"/>
  <c r="AA184" i="5"/>
  <c r="Z184" i="5"/>
  <c r="Y184" i="5"/>
  <c r="X184" i="5"/>
  <c r="W184" i="5"/>
  <c r="V184" i="5"/>
  <c r="K184" i="5"/>
  <c r="I184" i="5"/>
  <c r="AS183" i="5"/>
  <c r="AR183" i="5"/>
  <c r="AQ183" i="5"/>
  <c r="AP183" i="5"/>
  <c r="AO183" i="5"/>
  <c r="AJ183" i="5"/>
  <c r="AI183" i="5"/>
  <c r="AH183" i="5"/>
  <c r="AG183" i="5"/>
  <c r="AF183" i="5"/>
  <c r="AE183" i="5"/>
  <c r="AD183" i="5"/>
  <c r="AA183" i="5"/>
  <c r="Z183" i="5"/>
  <c r="Y183" i="5"/>
  <c r="X183" i="5"/>
  <c r="W183" i="5"/>
  <c r="V183" i="5"/>
  <c r="K183" i="5"/>
  <c r="I183" i="5"/>
  <c r="AS182" i="5"/>
  <c r="AR182" i="5"/>
  <c r="AQ182" i="5"/>
  <c r="AP182" i="5"/>
  <c r="AO182" i="5"/>
  <c r="AJ182" i="5"/>
  <c r="AI182" i="5"/>
  <c r="AH182" i="5"/>
  <c r="AG182" i="5"/>
  <c r="AF182" i="5"/>
  <c r="AE182" i="5"/>
  <c r="AD182" i="5"/>
  <c r="AA182" i="5"/>
  <c r="Z182" i="5"/>
  <c r="Y182" i="5"/>
  <c r="X182" i="5"/>
  <c r="W182" i="5"/>
  <c r="V182" i="5"/>
  <c r="K182" i="5"/>
  <c r="I182" i="5"/>
  <c r="AS181" i="5"/>
  <c r="AR181" i="5"/>
  <c r="AQ181" i="5"/>
  <c r="AP181" i="5"/>
  <c r="AO181" i="5"/>
  <c r="AJ181" i="5"/>
  <c r="AI181" i="5"/>
  <c r="AH181" i="5"/>
  <c r="AG181" i="5"/>
  <c r="AF181" i="5"/>
  <c r="AE181" i="5"/>
  <c r="AD181" i="5"/>
  <c r="AA181" i="5"/>
  <c r="Z181" i="5"/>
  <c r="Y181" i="5"/>
  <c r="X181" i="5"/>
  <c r="W181" i="5"/>
  <c r="V181" i="5"/>
  <c r="K181" i="5"/>
  <c r="I181" i="5"/>
  <c r="AS180" i="5"/>
  <c r="AR180" i="5"/>
  <c r="AQ180" i="5"/>
  <c r="AP180" i="5"/>
  <c r="AO180" i="5"/>
  <c r="AJ180" i="5"/>
  <c r="AI180" i="5"/>
  <c r="AH180" i="5"/>
  <c r="AG180" i="5"/>
  <c r="AF180" i="5"/>
  <c r="AE180" i="5"/>
  <c r="AD180" i="5"/>
  <c r="AA180" i="5"/>
  <c r="Z180" i="5"/>
  <c r="Y180" i="5"/>
  <c r="X180" i="5"/>
  <c r="W180" i="5"/>
  <c r="V180" i="5"/>
  <c r="K180" i="5"/>
  <c r="I180" i="5"/>
  <c r="AS179" i="5"/>
  <c r="AR179" i="5"/>
  <c r="AQ179" i="5"/>
  <c r="AP179" i="5"/>
  <c r="AO179" i="5"/>
  <c r="AJ179" i="5"/>
  <c r="AI179" i="5"/>
  <c r="AH179" i="5"/>
  <c r="AG179" i="5"/>
  <c r="AF179" i="5"/>
  <c r="AE179" i="5"/>
  <c r="AD179" i="5"/>
  <c r="AA179" i="5"/>
  <c r="Z179" i="5"/>
  <c r="Y179" i="5"/>
  <c r="X179" i="5"/>
  <c r="W179" i="5"/>
  <c r="V179" i="5"/>
  <c r="K179" i="5"/>
  <c r="I179" i="5"/>
  <c r="AS178" i="5"/>
  <c r="AR178" i="5"/>
  <c r="AQ178" i="5"/>
  <c r="AP178" i="5"/>
  <c r="AO178" i="5"/>
  <c r="AJ178" i="5"/>
  <c r="AI178" i="5"/>
  <c r="AH178" i="5"/>
  <c r="AG178" i="5"/>
  <c r="AF178" i="5"/>
  <c r="AE178" i="5"/>
  <c r="AD178" i="5"/>
  <c r="AA178" i="5"/>
  <c r="Z178" i="5"/>
  <c r="Y178" i="5"/>
  <c r="X178" i="5"/>
  <c r="W178" i="5"/>
  <c r="V178" i="5"/>
  <c r="AS177" i="5"/>
  <c r="AR177" i="5"/>
  <c r="AQ177" i="5"/>
  <c r="AP177" i="5"/>
  <c r="AO177" i="5"/>
  <c r="AN177" i="5"/>
  <c r="AM177" i="5"/>
  <c r="AJ177" i="5"/>
  <c r="AI177" i="5"/>
  <c r="AH177" i="5"/>
  <c r="AG177" i="5"/>
  <c r="AF177" i="5"/>
  <c r="AE177" i="5"/>
  <c r="AA177" i="5"/>
  <c r="Z177" i="5"/>
  <c r="Y177" i="5"/>
  <c r="X177" i="5"/>
  <c r="W177" i="5"/>
  <c r="V177" i="5"/>
  <c r="K177" i="5"/>
  <c r="I177" i="5"/>
  <c r="AS176" i="5"/>
  <c r="AR176" i="5"/>
  <c r="AQ176" i="5"/>
  <c r="AP176" i="5"/>
  <c r="AO176" i="5"/>
  <c r="AN176" i="5"/>
  <c r="AM176" i="5"/>
  <c r="AJ176" i="5"/>
  <c r="AI176" i="5"/>
  <c r="AH176" i="5"/>
  <c r="AG176" i="5"/>
  <c r="AF176" i="5"/>
  <c r="AE176" i="5"/>
  <c r="AA176" i="5"/>
  <c r="Z176" i="5"/>
  <c r="Y176" i="5"/>
  <c r="X176" i="5"/>
  <c r="W176" i="5"/>
  <c r="V176" i="5"/>
  <c r="N176" i="5"/>
  <c r="K176" i="5"/>
  <c r="I176" i="5"/>
  <c r="AS175" i="5"/>
  <c r="AR175" i="5"/>
  <c r="AQ175" i="5"/>
  <c r="AP175" i="5"/>
  <c r="AO175" i="5"/>
  <c r="AN175" i="5"/>
  <c r="AM175" i="5"/>
  <c r="AJ175" i="5"/>
  <c r="AI175" i="5"/>
  <c r="AH175" i="5"/>
  <c r="AG175" i="5"/>
  <c r="AF175" i="5"/>
  <c r="AE175" i="5"/>
  <c r="AA175" i="5"/>
  <c r="Z175" i="5"/>
  <c r="Y175" i="5"/>
  <c r="X175" i="5"/>
  <c r="W175" i="5"/>
  <c r="V175" i="5"/>
  <c r="N175" i="5"/>
  <c r="K175" i="5"/>
  <c r="I175" i="5"/>
  <c r="AS174" i="5"/>
  <c r="AR174" i="5"/>
  <c r="AQ174" i="5"/>
  <c r="AP174" i="5"/>
  <c r="AO174" i="5"/>
  <c r="AN174" i="5"/>
  <c r="AM174" i="5"/>
  <c r="AJ174" i="5"/>
  <c r="AI174" i="5"/>
  <c r="AH174" i="5"/>
  <c r="AG174" i="5"/>
  <c r="AF174" i="5"/>
  <c r="AE174" i="5"/>
  <c r="AA174" i="5"/>
  <c r="Z174" i="5"/>
  <c r="Y174" i="5"/>
  <c r="X174" i="5"/>
  <c r="W174" i="5"/>
  <c r="V174" i="5"/>
  <c r="N174" i="5"/>
  <c r="K174" i="5"/>
  <c r="I174" i="5"/>
  <c r="AS173" i="5"/>
  <c r="AR173" i="5"/>
  <c r="AQ173" i="5"/>
  <c r="AP173" i="5"/>
  <c r="AO173" i="5"/>
  <c r="AN173" i="5"/>
  <c r="AM173" i="5"/>
  <c r="AJ173" i="5"/>
  <c r="AI173" i="5"/>
  <c r="AH173" i="5"/>
  <c r="AG173" i="5"/>
  <c r="AF173" i="5"/>
  <c r="AE173" i="5"/>
  <c r="AA173" i="5"/>
  <c r="Z173" i="5"/>
  <c r="Y173" i="5"/>
  <c r="X173" i="5"/>
  <c r="W173" i="5"/>
  <c r="V173" i="5"/>
  <c r="N173" i="5"/>
  <c r="K173" i="5"/>
  <c r="I173" i="5"/>
  <c r="AS172" i="5"/>
  <c r="AR172" i="5"/>
  <c r="AQ172" i="5"/>
  <c r="AP172" i="5"/>
  <c r="AO172" i="5"/>
  <c r="AN172" i="5"/>
  <c r="AM172" i="5"/>
  <c r="AJ172" i="5"/>
  <c r="AI172" i="5"/>
  <c r="AH172" i="5"/>
  <c r="AG172" i="5"/>
  <c r="AF172" i="5"/>
  <c r="AE172" i="5"/>
  <c r="AA172" i="5"/>
  <c r="Z172" i="5"/>
  <c r="Y172" i="5"/>
  <c r="X172" i="5"/>
  <c r="W172" i="5"/>
  <c r="V172" i="5"/>
  <c r="N172" i="5"/>
  <c r="N177" i="5" s="1"/>
  <c r="K172" i="5"/>
  <c r="I172" i="5"/>
  <c r="AS171" i="5"/>
  <c r="AR171" i="5"/>
  <c r="AQ171" i="5"/>
  <c r="AP171" i="5"/>
  <c r="AO171" i="5"/>
  <c r="AN171" i="5"/>
  <c r="AM171" i="5"/>
  <c r="AJ171" i="5"/>
  <c r="AI171" i="5"/>
  <c r="AH171" i="5"/>
  <c r="AG171" i="5"/>
  <c r="AF171" i="5"/>
  <c r="AE171" i="5"/>
  <c r="AA171" i="5"/>
  <c r="Z171" i="5"/>
  <c r="Y171" i="5"/>
  <c r="X171" i="5"/>
  <c r="W171" i="5"/>
  <c r="V171" i="5"/>
  <c r="AS170" i="5"/>
  <c r="AR170" i="5"/>
  <c r="AQ170" i="5"/>
  <c r="AP170" i="5"/>
  <c r="AO170" i="5"/>
  <c r="AN170" i="5"/>
  <c r="AM170" i="5"/>
  <c r="AJ170" i="5"/>
  <c r="AI170" i="5"/>
  <c r="AH170" i="5"/>
  <c r="AG170" i="5"/>
  <c r="AA170" i="5"/>
  <c r="Z170" i="5"/>
  <c r="Y170" i="5"/>
  <c r="X170" i="5"/>
  <c r="W170" i="5"/>
  <c r="V170" i="5"/>
  <c r="U170" i="5"/>
  <c r="K170" i="5"/>
  <c r="I170" i="5"/>
  <c r="AS169" i="5"/>
  <c r="AR169" i="5"/>
  <c r="AQ169" i="5"/>
  <c r="AP169" i="5"/>
  <c r="AO169" i="5"/>
  <c r="AN169" i="5"/>
  <c r="AM169" i="5"/>
  <c r="AJ169" i="5"/>
  <c r="AI169" i="5"/>
  <c r="AH169" i="5"/>
  <c r="AG169" i="5"/>
  <c r="AA169" i="5"/>
  <c r="Z169" i="5"/>
  <c r="Y169" i="5"/>
  <c r="X169" i="5"/>
  <c r="W169" i="5"/>
  <c r="V169" i="5"/>
  <c r="U169" i="5"/>
  <c r="K169" i="5"/>
  <c r="I169" i="5"/>
  <c r="AS168" i="5"/>
  <c r="AR168" i="5"/>
  <c r="AQ168" i="5"/>
  <c r="AP168" i="5"/>
  <c r="AO168" i="5"/>
  <c r="AN168" i="5"/>
  <c r="AM168" i="5"/>
  <c r="AJ168" i="5"/>
  <c r="AI168" i="5"/>
  <c r="AH168" i="5"/>
  <c r="AG168" i="5"/>
  <c r="AA168" i="5"/>
  <c r="Z168" i="5"/>
  <c r="Y168" i="5"/>
  <c r="X168" i="5"/>
  <c r="W168" i="5"/>
  <c r="V168" i="5"/>
  <c r="U168" i="5"/>
  <c r="K168" i="5"/>
  <c r="I168" i="5"/>
  <c r="AS167" i="5"/>
  <c r="AR167" i="5"/>
  <c r="AQ167" i="5"/>
  <c r="AP167" i="5"/>
  <c r="AO167" i="5"/>
  <c r="AN167" i="5"/>
  <c r="AM167" i="5"/>
  <c r="AJ167" i="5"/>
  <c r="AI167" i="5"/>
  <c r="AH167" i="5"/>
  <c r="AG167" i="5"/>
  <c r="AA167" i="5"/>
  <c r="Z167" i="5"/>
  <c r="Y167" i="5"/>
  <c r="X167" i="5"/>
  <c r="W167" i="5"/>
  <c r="V167" i="5"/>
  <c r="U167" i="5"/>
  <c r="K167" i="5"/>
  <c r="I167" i="5"/>
  <c r="AS166" i="5"/>
  <c r="AR166" i="5"/>
  <c r="AQ166" i="5"/>
  <c r="AP166" i="5"/>
  <c r="AO166" i="5"/>
  <c r="AN166" i="5"/>
  <c r="AM166" i="5"/>
  <c r="AJ166" i="5"/>
  <c r="AI166" i="5"/>
  <c r="AH166" i="5"/>
  <c r="AG166" i="5"/>
  <c r="AA166" i="5"/>
  <c r="Z166" i="5"/>
  <c r="Y166" i="5"/>
  <c r="X166" i="5"/>
  <c r="W166" i="5"/>
  <c r="V166" i="5"/>
  <c r="U166" i="5"/>
  <c r="K166" i="5"/>
  <c r="I166" i="5"/>
  <c r="AS165" i="5"/>
  <c r="AR165" i="5"/>
  <c r="AQ165" i="5"/>
  <c r="AP165" i="5"/>
  <c r="AO165" i="5"/>
  <c r="AN165" i="5"/>
  <c r="AM165" i="5"/>
  <c r="AJ165" i="5"/>
  <c r="AI165" i="5"/>
  <c r="AH165" i="5"/>
  <c r="AG165" i="5"/>
  <c r="AA165" i="5"/>
  <c r="Z165" i="5"/>
  <c r="Y165" i="5"/>
  <c r="X165" i="5"/>
  <c r="W165" i="5"/>
  <c r="V165" i="5"/>
  <c r="U165" i="5"/>
  <c r="K165" i="5"/>
  <c r="I165" i="5"/>
  <c r="AS164" i="5"/>
  <c r="AR164" i="5"/>
  <c r="AQ164" i="5"/>
  <c r="AP164" i="5"/>
  <c r="AO164" i="5"/>
  <c r="AN164" i="5"/>
  <c r="AM164" i="5"/>
  <c r="AJ164" i="5"/>
  <c r="AI164" i="5"/>
  <c r="AH164" i="5"/>
  <c r="AG164" i="5"/>
  <c r="AA164" i="5"/>
  <c r="Z164" i="5"/>
  <c r="Y164" i="5"/>
  <c r="X164" i="5"/>
  <c r="W164" i="5"/>
  <c r="V164" i="5"/>
  <c r="U164" i="5"/>
  <c r="AS163" i="5"/>
  <c r="AR163" i="5"/>
  <c r="AQ163" i="5"/>
  <c r="AP163" i="5"/>
  <c r="AO163" i="5"/>
  <c r="AN163" i="5"/>
  <c r="AM163" i="5"/>
  <c r="AJ163" i="5"/>
  <c r="AI163" i="5"/>
  <c r="AH163" i="5"/>
  <c r="AG163" i="5"/>
  <c r="AF163" i="5"/>
  <c r="AE163" i="5"/>
  <c r="AD163" i="5"/>
  <c r="AA163" i="5"/>
  <c r="Z163" i="5"/>
  <c r="Y163" i="5"/>
  <c r="X163" i="5"/>
  <c r="W163" i="5"/>
  <c r="V163" i="5"/>
  <c r="U163" i="5"/>
  <c r="K163" i="5"/>
  <c r="J163" i="5"/>
  <c r="I163" i="5"/>
  <c r="AS162" i="5"/>
  <c r="AR162" i="5"/>
  <c r="AQ162" i="5"/>
  <c r="AP162" i="5"/>
  <c r="AO162" i="5"/>
  <c r="AN162" i="5"/>
  <c r="AM162" i="5"/>
  <c r="AJ162" i="5"/>
  <c r="AI162" i="5"/>
  <c r="AH162" i="5"/>
  <c r="AG162" i="5"/>
  <c r="AF162" i="5"/>
  <c r="AE162" i="5"/>
  <c r="AD162" i="5"/>
  <c r="AA162" i="5"/>
  <c r="Z162" i="5"/>
  <c r="Y162" i="5"/>
  <c r="X162" i="5"/>
  <c r="W162" i="5"/>
  <c r="V162" i="5"/>
  <c r="U162" i="5"/>
  <c r="K162" i="5"/>
  <c r="J162" i="5"/>
  <c r="I162" i="5"/>
  <c r="AS161" i="5"/>
  <c r="AR161" i="5"/>
  <c r="AQ161" i="5"/>
  <c r="AP161" i="5"/>
  <c r="AO161" i="5"/>
  <c r="AN161" i="5"/>
  <c r="AM161" i="5"/>
  <c r="AJ161" i="5"/>
  <c r="AI161" i="5"/>
  <c r="AH161" i="5"/>
  <c r="AG161" i="5"/>
  <c r="AF161" i="5"/>
  <c r="AE161" i="5"/>
  <c r="AD161" i="5"/>
  <c r="AA161" i="5"/>
  <c r="Z161" i="5"/>
  <c r="Y161" i="5"/>
  <c r="X161" i="5"/>
  <c r="W161" i="5"/>
  <c r="V161" i="5"/>
  <c r="U161" i="5"/>
  <c r="K161" i="5"/>
  <c r="J161" i="5"/>
  <c r="I161" i="5"/>
  <c r="AS160" i="5"/>
  <c r="AR160" i="5"/>
  <c r="AQ160" i="5"/>
  <c r="AP160" i="5"/>
  <c r="AO160" i="5"/>
  <c r="AN160" i="5"/>
  <c r="AM160" i="5"/>
  <c r="AJ160" i="5"/>
  <c r="AI160" i="5"/>
  <c r="AH160" i="5"/>
  <c r="AG160" i="5"/>
  <c r="AF160" i="5"/>
  <c r="AE160" i="5"/>
  <c r="AD160" i="5"/>
  <c r="AA160" i="5"/>
  <c r="Z160" i="5"/>
  <c r="Y160" i="5"/>
  <c r="X160" i="5"/>
  <c r="W160" i="5"/>
  <c r="V160" i="5"/>
  <c r="U160" i="5"/>
  <c r="K160" i="5"/>
  <c r="J160" i="5"/>
  <c r="I160" i="5"/>
  <c r="AS159" i="5"/>
  <c r="AR159" i="5"/>
  <c r="AQ159" i="5"/>
  <c r="AP159" i="5"/>
  <c r="AO159" i="5"/>
  <c r="AN159" i="5"/>
  <c r="AM159" i="5"/>
  <c r="AJ159" i="5"/>
  <c r="AI159" i="5"/>
  <c r="AH159" i="5"/>
  <c r="AG159" i="5"/>
  <c r="AF159" i="5"/>
  <c r="AE159" i="5"/>
  <c r="AD159" i="5"/>
  <c r="AA159" i="5"/>
  <c r="Z159" i="5"/>
  <c r="Y159" i="5"/>
  <c r="X159" i="5"/>
  <c r="W159" i="5"/>
  <c r="V159" i="5"/>
  <c r="U159" i="5"/>
  <c r="K159" i="5"/>
  <c r="J159" i="5"/>
  <c r="I159" i="5"/>
  <c r="AS158" i="5"/>
  <c r="AR158" i="5"/>
  <c r="AQ158" i="5"/>
  <c r="AP158" i="5"/>
  <c r="AO158" i="5"/>
  <c r="AN158" i="5"/>
  <c r="AM158" i="5"/>
  <c r="AJ158" i="5"/>
  <c r="AI158" i="5"/>
  <c r="AH158" i="5"/>
  <c r="AG158" i="5"/>
  <c r="AF158" i="5"/>
  <c r="AE158" i="5"/>
  <c r="AD158" i="5"/>
  <c r="AA158" i="5"/>
  <c r="Z158" i="5"/>
  <c r="Y158" i="5"/>
  <c r="X158" i="5"/>
  <c r="W158" i="5"/>
  <c r="V158" i="5"/>
  <c r="U158" i="5"/>
  <c r="K158" i="5"/>
  <c r="J158" i="5"/>
  <c r="I158" i="5"/>
  <c r="AS157" i="5"/>
  <c r="AR157" i="5"/>
  <c r="AQ157" i="5"/>
  <c r="AP157" i="5"/>
  <c r="AO157" i="5"/>
  <c r="AN157" i="5"/>
  <c r="AM157" i="5"/>
  <c r="AJ157" i="5"/>
  <c r="AI157" i="5"/>
  <c r="AH157" i="5"/>
  <c r="AG157" i="5"/>
  <c r="AF157" i="5"/>
  <c r="AE157" i="5"/>
  <c r="AD157" i="5"/>
  <c r="AA157" i="5"/>
  <c r="Z157" i="5"/>
  <c r="Y157" i="5"/>
  <c r="X157" i="5"/>
  <c r="W157" i="5"/>
  <c r="V157" i="5"/>
  <c r="U157" i="5"/>
  <c r="AS156" i="5"/>
  <c r="AR156" i="5"/>
  <c r="AJ156" i="5"/>
  <c r="AI156" i="5"/>
  <c r="AH156" i="5"/>
  <c r="AG156" i="5"/>
  <c r="AF156" i="5"/>
  <c r="AE156" i="5"/>
  <c r="AD156" i="5"/>
  <c r="AA156" i="5"/>
  <c r="Z156" i="5"/>
  <c r="Y156" i="5"/>
  <c r="X156" i="5"/>
  <c r="W156" i="5"/>
  <c r="V156" i="5"/>
  <c r="U156" i="5"/>
  <c r="K156" i="5"/>
  <c r="I156" i="5"/>
  <c r="AS155" i="5"/>
  <c r="AR155" i="5"/>
  <c r="AJ155" i="5"/>
  <c r="AI155" i="5"/>
  <c r="AH155" i="5"/>
  <c r="AG155" i="5"/>
  <c r="AF155" i="5"/>
  <c r="AE155" i="5"/>
  <c r="AD155" i="5"/>
  <c r="AA155" i="5"/>
  <c r="Z155" i="5"/>
  <c r="Y155" i="5"/>
  <c r="X155" i="5"/>
  <c r="W155" i="5"/>
  <c r="V155" i="5"/>
  <c r="U155" i="5"/>
  <c r="K155" i="5"/>
  <c r="I155" i="5"/>
  <c r="AS154" i="5"/>
  <c r="AR154" i="5"/>
  <c r="AJ154" i="5"/>
  <c r="AI154" i="5"/>
  <c r="AH154" i="5"/>
  <c r="AG154" i="5"/>
  <c r="AF154" i="5"/>
  <c r="AE154" i="5"/>
  <c r="AD154" i="5"/>
  <c r="AA154" i="5"/>
  <c r="Z154" i="5"/>
  <c r="Y154" i="5"/>
  <c r="X154" i="5"/>
  <c r="W154" i="5"/>
  <c r="V154" i="5"/>
  <c r="U154" i="5"/>
  <c r="K154" i="5"/>
  <c r="I154" i="5"/>
  <c r="AS153" i="5"/>
  <c r="AR153" i="5"/>
  <c r="AJ153" i="5"/>
  <c r="AI153" i="5"/>
  <c r="AH153" i="5"/>
  <c r="AG153" i="5"/>
  <c r="AF153" i="5"/>
  <c r="AE153" i="5"/>
  <c r="AD153" i="5"/>
  <c r="AA153" i="5"/>
  <c r="Z153" i="5"/>
  <c r="Y153" i="5"/>
  <c r="X153" i="5"/>
  <c r="W153" i="5"/>
  <c r="V153" i="5"/>
  <c r="U153" i="5"/>
  <c r="K153" i="5"/>
  <c r="I153" i="5"/>
  <c r="AS152" i="5"/>
  <c r="AR152" i="5"/>
  <c r="AJ152" i="5"/>
  <c r="AI152" i="5"/>
  <c r="AH152" i="5"/>
  <c r="AG152" i="5"/>
  <c r="AF152" i="5"/>
  <c r="AE152" i="5"/>
  <c r="AD152" i="5"/>
  <c r="AA152" i="5"/>
  <c r="Z152" i="5"/>
  <c r="Y152" i="5"/>
  <c r="X152" i="5"/>
  <c r="W152" i="5"/>
  <c r="V152" i="5"/>
  <c r="U152" i="5"/>
  <c r="K152" i="5"/>
  <c r="I152" i="5"/>
  <c r="AS151" i="5"/>
  <c r="AR151" i="5"/>
  <c r="AJ151" i="5"/>
  <c r="AI151" i="5"/>
  <c r="AH151" i="5"/>
  <c r="AG151" i="5"/>
  <c r="AF151" i="5"/>
  <c r="AE151" i="5"/>
  <c r="AD151" i="5"/>
  <c r="AA151" i="5"/>
  <c r="Z151" i="5"/>
  <c r="Y151" i="5"/>
  <c r="X151" i="5"/>
  <c r="W151" i="5"/>
  <c r="V151" i="5"/>
  <c r="U151" i="5"/>
  <c r="K151" i="5"/>
  <c r="I151" i="5"/>
  <c r="AS150" i="5"/>
  <c r="AR150" i="5"/>
  <c r="AJ150" i="5"/>
  <c r="AI150" i="5"/>
  <c r="AH150" i="5"/>
  <c r="AG150" i="5"/>
  <c r="AF150" i="5"/>
  <c r="AE150" i="5"/>
  <c r="AD150" i="5"/>
  <c r="AA150" i="5"/>
  <c r="Z150" i="5"/>
  <c r="Y150" i="5"/>
  <c r="X150" i="5"/>
  <c r="W150" i="5"/>
  <c r="V150" i="5"/>
  <c r="U150" i="5"/>
  <c r="AS149" i="5"/>
  <c r="AR149" i="5"/>
  <c r="AQ149" i="5"/>
  <c r="AP149" i="5"/>
  <c r="AO149" i="5"/>
  <c r="AN149" i="5"/>
  <c r="AM149" i="5"/>
  <c r="AJ149" i="5"/>
  <c r="AI149" i="5"/>
  <c r="AH149" i="5"/>
  <c r="AG149" i="5"/>
  <c r="AF149" i="5"/>
  <c r="AE149" i="5"/>
  <c r="AD149" i="5"/>
  <c r="AA149" i="5"/>
  <c r="Z149" i="5"/>
  <c r="Y149" i="5"/>
  <c r="X149" i="5"/>
  <c r="W149" i="5"/>
  <c r="V149" i="5"/>
  <c r="K149" i="5"/>
  <c r="I149" i="5"/>
  <c r="AS148" i="5"/>
  <c r="AR148" i="5"/>
  <c r="AQ148" i="5"/>
  <c r="AP148" i="5"/>
  <c r="AO148" i="5"/>
  <c r="AN148" i="5"/>
  <c r="AM148" i="5"/>
  <c r="AJ148" i="5"/>
  <c r="AI148" i="5"/>
  <c r="AH148" i="5"/>
  <c r="AG148" i="5"/>
  <c r="AF148" i="5"/>
  <c r="AE148" i="5"/>
  <c r="AD148" i="5"/>
  <c r="AA148" i="5"/>
  <c r="Z148" i="5"/>
  <c r="Y148" i="5"/>
  <c r="X148" i="5"/>
  <c r="W148" i="5"/>
  <c r="V148" i="5"/>
  <c r="N148" i="5"/>
  <c r="K148" i="5"/>
  <c r="I148" i="5"/>
  <c r="AS147" i="5"/>
  <c r="AR147" i="5"/>
  <c r="AQ147" i="5"/>
  <c r="AP147" i="5"/>
  <c r="AO147" i="5"/>
  <c r="AN147" i="5"/>
  <c r="AM147" i="5"/>
  <c r="AJ147" i="5"/>
  <c r="AI147" i="5"/>
  <c r="AH147" i="5"/>
  <c r="AG147" i="5"/>
  <c r="AF147" i="5"/>
  <c r="AE147" i="5"/>
  <c r="AD147" i="5"/>
  <c r="AA147" i="5"/>
  <c r="Z147" i="5"/>
  <c r="Y147" i="5"/>
  <c r="X147" i="5"/>
  <c r="W147" i="5"/>
  <c r="V147" i="5"/>
  <c r="N147" i="5"/>
  <c r="K147" i="5"/>
  <c r="I147" i="5"/>
  <c r="AS146" i="5"/>
  <c r="AR146" i="5"/>
  <c r="AQ146" i="5"/>
  <c r="AP146" i="5"/>
  <c r="AO146" i="5"/>
  <c r="AN146" i="5"/>
  <c r="AM146" i="5"/>
  <c r="AJ146" i="5"/>
  <c r="AI146" i="5"/>
  <c r="AH146" i="5"/>
  <c r="AG146" i="5"/>
  <c r="AF146" i="5"/>
  <c r="AE146" i="5"/>
  <c r="AD146" i="5"/>
  <c r="AA146" i="5"/>
  <c r="Z146" i="5"/>
  <c r="Y146" i="5"/>
  <c r="X146" i="5"/>
  <c r="W146" i="5"/>
  <c r="V146" i="5"/>
  <c r="N146" i="5"/>
  <c r="K146" i="5"/>
  <c r="I146" i="5"/>
  <c r="AS145" i="5"/>
  <c r="AR145" i="5"/>
  <c r="AQ145" i="5"/>
  <c r="AP145" i="5"/>
  <c r="AO145" i="5"/>
  <c r="AN145" i="5"/>
  <c r="AM145" i="5"/>
  <c r="AJ145" i="5"/>
  <c r="AI145" i="5"/>
  <c r="AH145" i="5"/>
  <c r="AG145" i="5"/>
  <c r="AF145" i="5"/>
  <c r="AE145" i="5"/>
  <c r="AD145" i="5"/>
  <c r="AA145" i="5"/>
  <c r="Z145" i="5"/>
  <c r="Y145" i="5"/>
  <c r="X145" i="5"/>
  <c r="W145" i="5"/>
  <c r="V145" i="5"/>
  <c r="N145" i="5"/>
  <c r="K145" i="5"/>
  <c r="I145" i="5"/>
  <c r="AS144" i="5"/>
  <c r="AR144" i="5"/>
  <c r="AQ144" i="5"/>
  <c r="AP144" i="5"/>
  <c r="AO144" i="5"/>
  <c r="AN144" i="5"/>
  <c r="AM144" i="5"/>
  <c r="AJ144" i="5"/>
  <c r="AI144" i="5"/>
  <c r="AH144" i="5"/>
  <c r="AG144" i="5"/>
  <c r="AF144" i="5"/>
  <c r="AE144" i="5"/>
  <c r="AD144" i="5"/>
  <c r="AA144" i="5"/>
  <c r="Z144" i="5"/>
  <c r="Y144" i="5"/>
  <c r="X144" i="5"/>
  <c r="W144" i="5"/>
  <c r="V144" i="5"/>
  <c r="N144" i="5"/>
  <c r="N149" i="5" s="1"/>
  <c r="K144" i="5"/>
  <c r="I144" i="5"/>
  <c r="AS143" i="5"/>
  <c r="AR143" i="5"/>
  <c r="AQ143" i="5"/>
  <c r="AP143" i="5"/>
  <c r="AO143" i="5"/>
  <c r="AN143" i="5"/>
  <c r="AM143" i="5"/>
  <c r="AJ143" i="5"/>
  <c r="AI143" i="5"/>
  <c r="AH143" i="5"/>
  <c r="AG143" i="5"/>
  <c r="AF143" i="5"/>
  <c r="AE143" i="5"/>
  <c r="AD143" i="5"/>
  <c r="AA143" i="5"/>
  <c r="Z143" i="5"/>
  <c r="Y143" i="5"/>
  <c r="X143" i="5"/>
  <c r="W143" i="5"/>
  <c r="V143" i="5"/>
  <c r="AS142" i="5"/>
  <c r="AR142" i="5"/>
  <c r="AQ142" i="5"/>
  <c r="AJ142" i="5"/>
  <c r="AI142" i="5"/>
  <c r="AH142" i="5"/>
  <c r="AG142" i="5"/>
  <c r="AF142" i="5"/>
  <c r="AE142" i="5"/>
  <c r="AA142" i="5"/>
  <c r="Z142" i="5"/>
  <c r="Y142" i="5"/>
  <c r="X142" i="5"/>
  <c r="W142" i="5"/>
  <c r="V142" i="5"/>
  <c r="U142" i="5"/>
  <c r="K142" i="5"/>
  <c r="I142" i="5"/>
  <c r="AS141" i="5"/>
  <c r="AR141" i="5"/>
  <c r="AQ141" i="5"/>
  <c r="AJ141" i="5"/>
  <c r="AI141" i="5"/>
  <c r="AH141" i="5"/>
  <c r="AG141" i="5"/>
  <c r="AF141" i="5"/>
  <c r="AE141" i="5"/>
  <c r="AA141" i="5"/>
  <c r="Z141" i="5"/>
  <c r="Y141" i="5"/>
  <c r="X141" i="5"/>
  <c r="W141" i="5"/>
  <c r="V141" i="5"/>
  <c r="U141" i="5"/>
  <c r="K141" i="5"/>
  <c r="I141" i="5"/>
  <c r="AS140" i="5"/>
  <c r="AR140" i="5"/>
  <c r="AQ140" i="5"/>
  <c r="AJ140" i="5"/>
  <c r="AI140" i="5"/>
  <c r="AH140" i="5"/>
  <c r="AG140" i="5"/>
  <c r="AF140" i="5"/>
  <c r="AE140" i="5"/>
  <c r="AA140" i="5"/>
  <c r="Z140" i="5"/>
  <c r="Y140" i="5"/>
  <c r="X140" i="5"/>
  <c r="W140" i="5"/>
  <c r="V140" i="5"/>
  <c r="U140" i="5"/>
  <c r="K140" i="5"/>
  <c r="I140" i="5"/>
  <c r="AS139" i="5"/>
  <c r="AR139" i="5"/>
  <c r="AQ139" i="5"/>
  <c r="AJ139" i="5"/>
  <c r="AI139" i="5"/>
  <c r="AH139" i="5"/>
  <c r="AG139" i="5"/>
  <c r="AF139" i="5"/>
  <c r="AE139" i="5"/>
  <c r="AA139" i="5"/>
  <c r="Z139" i="5"/>
  <c r="Y139" i="5"/>
  <c r="X139" i="5"/>
  <c r="W139" i="5"/>
  <c r="V139" i="5"/>
  <c r="U139" i="5"/>
  <c r="K139" i="5"/>
  <c r="I139" i="5"/>
  <c r="AS138" i="5"/>
  <c r="AR138" i="5"/>
  <c r="AQ138" i="5"/>
  <c r="AJ138" i="5"/>
  <c r="AI138" i="5"/>
  <c r="AH138" i="5"/>
  <c r="AG138" i="5"/>
  <c r="AF138" i="5"/>
  <c r="AE138" i="5"/>
  <c r="AA138" i="5"/>
  <c r="Z138" i="5"/>
  <c r="Y138" i="5"/>
  <c r="X138" i="5"/>
  <c r="W138" i="5"/>
  <c r="V138" i="5"/>
  <c r="U138" i="5"/>
  <c r="K138" i="5"/>
  <c r="I138" i="5"/>
  <c r="AS137" i="5"/>
  <c r="AR137" i="5"/>
  <c r="AQ137" i="5"/>
  <c r="AJ137" i="5"/>
  <c r="AI137" i="5"/>
  <c r="AH137" i="5"/>
  <c r="AG137" i="5"/>
  <c r="AF137" i="5"/>
  <c r="AE137" i="5"/>
  <c r="AA137" i="5"/>
  <c r="Z137" i="5"/>
  <c r="Y137" i="5"/>
  <c r="X137" i="5"/>
  <c r="W137" i="5"/>
  <c r="V137" i="5"/>
  <c r="U137" i="5"/>
  <c r="K137" i="5"/>
  <c r="I137" i="5"/>
  <c r="AS136" i="5"/>
  <c r="AR136" i="5"/>
  <c r="AQ136" i="5"/>
  <c r="AJ136" i="5"/>
  <c r="AI136" i="5"/>
  <c r="AH136" i="5"/>
  <c r="AG136" i="5"/>
  <c r="AF136" i="5"/>
  <c r="AE136" i="5"/>
  <c r="AA136" i="5"/>
  <c r="Z136" i="5"/>
  <c r="Y136" i="5"/>
  <c r="X136" i="5"/>
  <c r="W136" i="5"/>
  <c r="V136" i="5"/>
  <c r="U136" i="5"/>
  <c r="AS135" i="5"/>
  <c r="AR135" i="5"/>
  <c r="AQ135" i="5"/>
  <c r="AP135" i="5"/>
  <c r="AO135" i="5"/>
  <c r="AN135" i="5"/>
  <c r="AM135" i="5"/>
  <c r="AJ135" i="5"/>
  <c r="AI135" i="5"/>
  <c r="AH135" i="5"/>
  <c r="AG135" i="5"/>
  <c r="AF135" i="5"/>
  <c r="AA135" i="5"/>
  <c r="Z135" i="5"/>
  <c r="Y135" i="5"/>
  <c r="X135" i="5"/>
  <c r="W135" i="5"/>
  <c r="V135" i="5"/>
  <c r="K135" i="5"/>
  <c r="I135" i="5"/>
  <c r="AS134" i="5"/>
  <c r="AR134" i="5"/>
  <c r="AQ134" i="5"/>
  <c r="AP134" i="5"/>
  <c r="AO134" i="5"/>
  <c r="AN134" i="5"/>
  <c r="AM134" i="5"/>
  <c r="AJ134" i="5"/>
  <c r="AI134" i="5"/>
  <c r="AH134" i="5"/>
  <c r="AG134" i="5"/>
  <c r="AF134" i="5"/>
  <c r="AA134" i="5"/>
  <c r="Z134" i="5"/>
  <c r="Y134" i="5"/>
  <c r="X134" i="5"/>
  <c r="W134" i="5"/>
  <c r="V134" i="5"/>
  <c r="K134" i="5"/>
  <c r="I134" i="5"/>
  <c r="AS133" i="5"/>
  <c r="AR133" i="5"/>
  <c r="AQ133" i="5"/>
  <c r="AP133" i="5"/>
  <c r="AO133" i="5"/>
  <c r="AN133" i="5"/>
  <c r="AM133" i="5"/>
  <c r="AJ133" i="5"/>
  <c r="AI133" i="5"/>
  <c r="AH133" i="5"/>
  <c r="AG133" i="5"/>
  <c r="AF133" i="5"/>
  <c r="AA133" i="5"/>
  <c r="Z133" i="5"/>
  <c r="Y133" i="5"/>
  <c r="X133" i="5"/>
  <c r="W133" i="5"/>
  <c r="V133" i="5"/>
  <c r="K133" i="5"/>
  <c r="I133" i="5"/>
  <c r="AS132" i="5"/>
  <c r="AR132" i="5"/>
  <c r="AQ132" i="5"/>
  <c r="AP132" i="5"/>
  <c r="AO132" i="5"/>
  <c r="AN132" i="5"/>
  <c r="AM132" i="5"/>
  <c r="AJ132" i="5"/>
  <c r="AI132" i="5"/>
  <c r="AH132" i="5"/>
  <c r="AG132" i="5"/>
  <c r="AF132" i="5"/>
  <c r="AA132" i="5"/>
  <c r="Z132" i="5"/>
  <c r="Y132" i="5"/>
  <c r="X132" i="5"/>
  <c r="W132" i="5"/>
  <c r="V132" i="5"/>
  <c r="K132" i="5"/>
  <c r="I132" i="5"/>
  <c r="AS131" i="5"/>
  <c r="AR131" i="5"/>
  <c r="AQ131" i="5"/>
  <c r="AP131" i="5"/>
  <c r="AO131" i="5"/>
  <c r="AN131" i="5"/>
  <c r="AM131" i="5"/>
  <c r="AJ131" i="5"/>
  <c r="AI131" i="5"/>
  <c r="AH131" i="5"/>
  <c r="AG131" i="5"/>
  <c r="AF131" i="5"/>
  <c r="AA131" i="5"/>
  <c r="Z131" i="5"/>
  <c r="Y131" i="5"/>
  <c r="X131" i="5"/>
  <c r="W131" i="5"/>
  <c r="V131" i="5"/>
  <c r="K131" i="5"/>
  <c r="I131" i="5"/>
  <c r="AS130" i="5"/>
  <c r="AR130" i="5"/>
  <c r="AQ130" i="5"/>
  <c r="AP130" i="5"/>
  <c r="AO130" i="5"/>
  <c r="AN130" i="5"/>
  <c r="AM130" i="5"/>
  <c r="AJ130" i="5"/>
  <c r="AI130" i="5"/>
  <c r="AH130" i="5"/>
  <c r="AG130" i="5"/>
  <c r="AF130" i="5"/>
  <c r="AA130" i="5"/>
  <c r="Z130" i="5"/>
  <c r="Y130" i="5"/>
  <c r="X130" i="5"/>
  <c r="W130" i="5"/>
  <c r="V130" i="5"/>
  <c r="K130" i="5"/>
  <c r="I130" i="5"/>
  <c r="AS129" i="5"/>
  <c r="AR129" i="5"/>
  <c r="AQ129" i="5"/>
  <c r="AP129" i="5"/>
  <c r="AO129" i="5"/>
  <c r="AN129" i="5"/>
  <c r="AM129" i="5"/>
  <c r="AJ129" i="5"/>
  <c r="AI129" i="5"/>
  <c r="AH129" i="5"/>
  <c r="AG129" i="5"/>
  <c r="AF129" i="5"/>
  <c r="AA129" i="5"/>
  <c r="Z129" i="5"/>
  <c r="Y129" i="5"/>
  <c r="X129" i="5"/>
  <c r="W129" i="5"/>
  <c r="V129" i="5"/>
  <c r="AS128" i="5"/>
  <c r="AR128" i="5"/>
  <c r="AQ128" i="5"/>
  <c r="AP128" i="5"/>
  <c r="AO128" i="5"/>
  <c r="AN128" i="5"/>
  <c r="AM128" i="5"/>
  <c r="AJ128" i="5"/>
  <c r="AI128" i="5"/>
  <c r="AH128" i="5"/>
  <c r="AG128" i="5"/>
  <c r="AF128" i="5"/>
  <c r="AE128" i="5"/>
  <c r="AD128" i="5"/>
  <c r="AA128" i="5"/>
  <c r="Z128" i="5"/>
  <c r="Y128" i="5"/>
  <c r="X128" i="5"/>
  <c r="W128" i="5"/>
  <c r="V128" i="5"/>
  <c r="U128" i="5"/>
  <c r="K128" i="5"/>
  <c r="I128" i="5"/>
  <c r="AS127" i="5"/>
  <c r="AR127" i="5"/>
  <c r="AQ127" i="5"/>
  <c r="AP127" i="5"/>
  <c r="AO127" i="5"/>
  <c r="AN127" i="5"/>
  <c r="AM127" i="5"/>
  <c r="AJ127" i="5"/>
  <c r="AI127" i="5"/>
  <c r="AH127" i="5"/>
  <c r="AG127" i="5"/>
  <c r="AF127" i="5"/>
  <c r="AE127" i="5"/>
  <c r="AD127" i="5"/>
  <c r="AA127" i="5"/>
  <c r="Z127" i="5"/>
  <c r="Y127" i="5"/>
  <c r="X127" i="5"/>
  <c r="W127" i="5"/>
  <c r="V127" i="5"/>
  <c r="U127" i="5"/>
  <c r="K127" i="5"/>
  <c r="I127" i="5"/>
  <c r="AS126" i="5"/>
  <c r="AR126" i="5"/>
  <c r="AQ126" i="5"/>
  <c r="AP126" i="5"/>
  <c r="AO126" i="5"/>
  <c r="AN126" i="5"/>
  <c r="AM126" i="5"/>
  <c r="AJ126" i="5"/>
  <c r="AI126" i="5"/>
  <c r="AH126" i="5"/>
  <c r="AG126" i="5"/>
  <c r="AF126" i="5"/>
  <c r="AE126" i="5"/>
  <c r="AD126" i="5"/>
  <c r="AA126" i="5"/>
  <c r="Z126" i="5"/>
  <c r="Y126" i="5"/>
  <c r="X126" i="5"/>
  <c r="W126" i="5"/>
  <c r="V126" i="5"/>
  <c r="U126" i="5"/>
  <c r="K126" i="5"/>
  <c r="I126" i="5"/>
  <c r="AS125" i="5"/>
  <c r="AR125" i="5"/>
  <c r="AQ125" i="5"/>
  <c r="AP125" i="5"/>
  <c r="AO125" i="5"/>
  <c r="AN125" i="5"/>
  <c r="AM125" i="5"/>
  <c r="AJ125" i="5"/>
  <c r="AI125" i="5"/>
  <c r="AH125" i="5"/>
  <c r="AG125" i="5"/>
  <c r="AF125" i="5"/>
  <c r="AE125" i="5"/>
  <c r="AD125" i="5"/>
  <c r="AA125" i="5"/>
  <c r="Z125" i="5"/>
  <c r="Y125" i="5"/>
  <c r="X125" i="5"/>
  <c r="W125" i="5"/>
  <c r="V125" i="5"/>
  <c r="U125" i="5"/>
  <c r="K125" i="5"/>
  <c r="I125" i="5"/>
  <c r="AS124" i="5"/>
  <c r="AR124" i="5"/>
  <c r="AQ124" i="5"/>
  <c r="AP124" i="5"/>
  <c r="AO124" i="5"/>
  <c r="AN124" i="5"/>
  <c r="AM124" i="5"/>
  <c r="AJ124" i="5"/>
  <c r="AI124" i="5"/>
  <c r="AH124" i="5"/>
  <c r="AG124" i="5"/>
  <c r="AF124" i="5"/>
  <c r="AE124" i="5"/>
  <c r="AD124" i="5"/>
  <c r="AA124" i="5"/>
  <c r="Z124" i="5"/>
  <c r="Y124" i="5"/>
  <c r="X124" i="5"/>
  <c r="W124" i="5"/>
  <c r="V124" i="5"/>
  <c r="U124" i="5"/>
  <c r="K124" i="5"/>
  <c r="I124" i="5"/>
  <c r="AS123" i="5"/>
  <c r="AR123" i="5"/>
  <c r="AQ123" i="5"/>
  <c r="AP123" i="5"/>
  <c r="AO123" i="5"/>
  <c r="AN123" i="5"/>
  <c r="AM123" i="5"/>
  <c r="AJ123" i="5"/>
  <c r="AI123" i="5"/>
  <c r="AH123" i="5"/>
  <c r="AG123" i="5"/>
  <c r="AF123" i="5"/>
  <c r="AE123" i="5"/>
  <c r="AD123" i="5"/>
  <c r="AA123" i="5"/>
  <c r="Z123" i="5"/>
  <c r="Y123" i="5"/>
  <c r="X123" i="5"/>
  <c r="W123" i="5"/>
  <c r="V123" i="5"/>
  <c r="U123" i="5"/>
  <c r="K123" i="5"/>
  <c r="I123" i="5"/>
  <c r="AS122" i="5"/>
  <c r="AR122" i="5"/>
  <c r="AQ122" i="5"/>
  <c r="AP122" i="5"/>
  <c r="AO122" i="5"/>
  <c r="AN122" i="5"/>
  <c r="AM122" i="5"/>
  <c r="AJ122" i="5"/>
  <c r="AI122" i="5"/>
  <c r="AH122" i="5"/>
  <c r="AG122" i="5"/>
  <c r="AF122" i="5"/>
  <c r="AE122" i="5"/>
  <c r="AD122" i="5"/>
  <c r="AA122" i="5"/>
  <c r="Z122" i="5"/>
  <c r="Y122" i="5"/>
  <c r="X122" i="5"/>
  <c r="W122" i="5"/>
  <c r="V122" i="5"/>
  <c r="U122" i="5"/>
  <c r="AS121" i="5"/>
  <c r="AR121" i="5"/>
  <c r="AQ121" i="5"/>
  <c r="AP121" i="5"/>
  <c r="AO121" i="5"/>
  <c r="AN121" i="5"/>
  <c r="AM121" i="5"/>
  <c r="AJ121" i="5"/>
  <c r="AI121" i="5"/>
  <c r="AH121" i="5"/>
  <c r="AG121" i="5"/>
  <c r="AF121" i="5"/>
  <c r="AE121" i="5"/>
  <c r="AD121" i="5"/>
  <c r="AA121" i="5"/>
  <c r="Z121" i="5"/>
  <c r="Y121" i="5"/>
  <c r="X121" i="5"/>
  <c r="W121" i="5"/>
  <c r="V121" i="5"/>
  <c r="K121" i="5"/>
  <c r="I121" i="5"/>
  <c r="AS120" i="5"/>
  <c r="AR120" i="5"/>
  <c r="AQ120" i="5"/>
  <c r="AP120" i="5"/>
  <c r="AO120" i="5"/>
  <c r="AN120" i="5"/>
  <c r="AM120" i="5"/>
  <c r="AJ120" i="5"/>
  <c r="AI120" i="5"/>
  <c r="AH120" i="5"/>
  <c r="AG120" i="5"/>
  <c r="AF120" i="5"/>
  <c r="AE120" i="5"/>
  <c r="AD120" i="5"/>
  <c r="AA120" i="5"/>
  <c r="Z120" i="5"/>
  <c r="Y120" i="5"/>
  <c r="X120" i="5"/>
  <c r="W120" i="5"/>
  <c r="V120" i="5"/>
  <c r="N120" i="5"/>
  <c r="K120" i="5"/>
  <c r="I120" i="5"/>
  <c r="AS119" i="5"/>
  <c r="AR119" i="5"/>
  <c r="AQ119" i="5"/>
  <c r="AP119" i="5"/>
  <c r="AO119" i="5"/>
  <c r="AN119" i="5"/>
  <c r="AM119" i="5"/>
  <c r="AJ119" i="5"/>
  <c r="AI119" i="5"/>
  <c r="AH119" i="5"/>
  <c r="AG119" i="5"/>
  <c r="AF119" i="5"/>
  <c r="AE119" i="5"/>
  <c r="AD119" i="5"/>
  <c r="AA119" i="5"/>
  <c r="Z119" i="5"/>
  <c r="Y119" i="5"/>
  <c r="X119" i="5"/>
  <c r="W119" i="5"/>
  <c r="V119" i="5"/>
  <c r="N119" i="5"/>
  <c r="K119" i="5"/>
  <c r="I119" i="5"/>
  <c r="AS118" i="5"/>
  <c r="AR118" i="5"/>
  <c r="AQ118" i="5"/>
  <c r="AP118" i="5"/>
  <c r="AO118" i="5"/>
  <c r="AN118" i="5"/>
  <c r="AM118" i="5"/>
  <c r="AJ118" i="5"/>
  <c r="AI118" i="5"/>
  <c r="AH118" i="5"/>
  <c r="AG118" i="5"/>
  <c r="AF118" i="5"/>
  <c r="AE118" i="5"/>
  <c r="AD118" i="5"/>
  <c r="AA118" i="5"/>
  <c r="Z118" i="5"/>
  <c r="Y118" i="5"/>
  <c r="X118" i="5"/>
  <c r="W118" i="5"/>
  <c r="V118" i="5"/>
  <c r="N118" i="5"/>
  <c r="K118" i="5"/>
  <c r="I118" i="5"/>
  <c r="AS117" i="5"/>
  <c r="AR117" i="5"/>
  <c r="AQ117" i="5"/>
  <c r="AP117" i="5"/>
  <c r="AO117" i="5"/>
  <c r="AN117" i="5"/>
  <c r="AM117" i="5"/>
  <c r="AJ117" i="5"/>
  <c r="AI117" i="5"/>
  <c r="AH117" i="5"/>
  <c r="AG117" i="5"/>
  <c r="AF117" i="5"/>
  <c r="AE117" i="5"/>
  <c r="AD117" i="5"/>
  <c r="AA117" i="5"/>
  <c r="Z117" i="5"/>
  <c r="Y117" i="5"/>
  <c r="X117" i="5"/>
  <c r="W117" i="5"/>
  <c r="V117" i="5"/>
  <c r="N117" i="5"/>
  <c r="K117" i="5"/>
  <c r="I117" i="5"/>
  <c r="AS116" i="5"/>
  <c r="AR116" i="5"/>
  <c r="AQ116" i="5"/>
  <c r="AP116" i="5"/>
  <c r="AO116" i="5"/>
  <c r="AN116" i="5"/>
  <c r="AM116" i="5"/>
  <c r="AJ116" i="5"/>
  <c r="AI116" i="5"/>
  <c r="AH116" i="5"/>
  <c r="AG116" i="5"/>
  <c r="AF116" i="5"/>
  <c r="AE116" i="5"/>
  <c r="AD116" i="5"/>
  <c r="AA116" i="5"/>
  <c r="Z116" i="5"/>
  <c r="Y116" i="5"/>
  <c r="X116" i="5"/>
  <c r="W116" i="5"/>
  <c r="V116" i="5"/>
  <c r="O116" i="5"/>
  <c r="O117" i="5" s="1"/>
  <c r="O118" i="5" s="1"/>
  <c r="O119" i="5" s="1"/>
  <c r="O120" i="5" s="1"/>
  <c r="O121" i="5" s="1"/>
  <c r="N116" i="5"/>
  <c r="N121" i="5" s="1"/>
  <c r="K116" i="5"/>
  <c r="I116" i="5"/>
  <c r="AS115" i="5"/>
  <c r="AR115" i="5"/>
  <c r="AQ115" i="5"/>
  <c r="AP115" i="5"/>
  <c r="AO115" i="5"/>
  <c r="AN115" i="5"/>
  <c r="AM115" i="5"/>
  <c r="AJ115" i="5"/>
  <c r="AI115" i="5"/>
  <c r="AH115" i="5"/>
  <c r="AG115" i="5"/>
  <c r="AF115" i="5"/>
  <c r="AE115" i="5"/>
  <c r="AD115" i="5"/>
  <c r="AA115" i="5"/>
  <c r="Z115" i="5"/>
  <c r="Y115" i="5"/>
  <c r="X115" i="5"/>
  <c r="W115" i="5"/>
  <c r="V115" i="5"/>
  <c r="AS114" i="5"/>
  <c r="AR114" i="5"/>
  <c r="AQ114" i="5"/>
  <c r="AP114" i="5"/>
  <c r="AO114" i="5"/>
  <c r="AJ114" i="5"/>
  <c r="AI114" i="5"/>
  <c r="AH114" i="5"/>
  <c r="AG114" i="5"/>
  <c r="AF114" i="5"/>
  <c r="AE114" i="5"/>
  <c r="AA114" i="5"/>
  <c r="Z114" i="5"/>
  <c r="Y114" i="5"/>
  <c r="X114" i="5"/>
  <c r="W114" i="5"/>
  <c r="V114" i="5"/>
  <c r="N114" i="5"/>
  <c r="K114" i="5"/>
  <c r="I114" i="5"/>
  <c r="AS113" i="5"/>
  <c r="AR113" i="5"/>
  <c r="AQ113" i="5"/>
  <c r="AP113" i="5"/>
  <c r="AO113" i="5"/>
  <c r="AJ113" i="5"/>
  <c r="AI113" i="5"/>
  <c r="AH113" i="5"/>
  <c r="AG113" i="5"/>
  <c r="AF113" i="5"/>
  <c r="AE113" i="5"/>
  <c r="AA113" i="5"/>
  <c r="Z113" i="5"/>
  <c r="Y113" i="5"/>
  <c r="X113" i="5"/>
  <c r="W113" i="5"/>
  <c r="V113" i="5"/>
  <c r="O113" i="5"/>
  <c r="N113" i="5"/>
  <c r="K113" i="5"/>
  <c r="I113" i="5"/>
  <c r="AS112" i="5"/>
  <c r="AR112" i="5"/>
  <c r="AQ112" i="5"/>
  <c r="AP112" i="5"/>
  <c r="AO112" i="5"/>
  <c r="AJ112" i="5"/>
  <c r="AI112" i="5"/>
  <c r="AH112" i="5"/>
  <c r="AG112" i="5"/>
  <c r="AF112" i="5"/>
  <c r="AE112" i="5"/>
  <c r="AA112" i="5"/>
  <c r="Z112" i="5"/>
  <c r="Y112" i="5"/>
  <c r="X112" i="5"/>
  <c r="W112" i="5"/>
  <c r="V112" i="5"/>
  <c r="O112" i="5"/>
  <c r="N112" i="5"/>
  <c r="K112" i="5"/>
  <c r="I112" i="5"/>
  <c r="AS111" i="5"/>
  <c r="AR111" i="5"/>
  <c r="AQ111" i="5"/>
  <c r="AP111" i="5"/>
  <c r="AO111" i="5"/>
  <c r="AJ111" i="5"/>
  <c r="AI111" i="5"/>
  <c r="AH111" i="5"/>
  <c r="AG111" i="5"/>
  <c r="AF111" i="5"/>
  <c r="AE111" i="5"/>
  <c r="AA111" i="5"/>
  <c r="Z111" i="5"/>
  <c r="Y111" i="5"/>
  <c r="X111" i="5"/>
  <c r="W111" i="5"/>
  <c r="V111" i="5"/>
  <c r="O111" i="5"/>
  <c r="N111" i="5"/>
  <c r="K111" i="5"/>
  <c r="I111" i="5"/>
  <c r="AS110" i="5"/>
  <c r="AR110" i="5"/>
  <c r="AQ110" i="5"/>
  <c r="AP110" i="5"/>
  <c r="AO110" i="5"/>
  <c r="AJ110" i="5"/>
  <c r="AI110" i="5"/>
  <c r="AH110" i="5"/>
  <c r="AG110" i="5"/>
  <c r="AF110" i="5"/>
  <c r="AE110" i="5"/>
  <c r="AA110" i="5"/>
  <c r="Z110" i="5"/>
  <c r="Y110" i="5"/>
  <c r="X110" i="5"/>
  <c r="W110" i="5"/>
  <c r="V110" i="5"/>
  <c r="O110" i="5"/>
  <c r="N110" i="5"/>
  <c r="K110" i="5"/>
  <c r="I110" i="5"/>
  <c r="AS109" i="5"/>
  <c r="AR109" i="5"/>
  <c r="AQ109" i="5"/>
  <c r="AP109" i="5"/>
  <c r="AO109" i="5"/>
  <c r="AJ109" i="5"/>
  <c r="AI109" i="5"/>
  <c r="AH109" i="5"/>
  <c r="AG109" i="5"/>
  <c r="AF109" i="5"/>
  <c r="AE109" i="5"/>
  <c r="AA109" i="5"/>
  <c r="Z109" i="5"/>
  <c r="Y109" i="5"/>
  <c r="X109" i="5"/>
  <c r="W109" i="5"/>
  <c r="V109" i="5"/>
  <c r="O109" i="5"/>
  <c r="O114" i="5" s="1"/>
  <c r="N109" i="5"/>
  <c r="K109" i="5"/>
  <c r="I109" i="5"/>
  <c r="AS108" i="5"/>
  <c r="AR108" i="5"/>
  <c r="AQ108" i="5"/>
  <c r="AP108" i="5"/>
  <c r="AO108" i="5"/>
  <c r="AJ108" i="5"/>
  <c r="AI108" i="5"/>
  <c r="AH108" i="5"/>
  <c r="AG108" i="5"/>
  <c r="AF108" i="5"/>
  <c r="AE108" i="5"/>
  <c r="AA108" i="5"/>
  <c r="Z108" i="5"/>
  <c r="Y108" i="5"/>
  <c r="X108" i="5"/>
  <c r="W108" i="5"/>
  <c r="V108" i="5"/>
  <c r="AS107" i="5"/>
  <c r="AR107" i="5"/>
  <c r="AQ107" i="5"/>
  <c r="AP107" i="5"/>
  <c r="AO107" i="5"/>
  <c r="AN107" i="5"/>
  <c r="AM107" i="5"/>
  <c r="AJ107" i="5"/>
  <c r="AI107" i="5"/>
  <c r="AH107" i="5"/>
  <c r="AG107" i="5"/>
  <c r="AF107" i="5"/>
  <c r="AE107" i="5"/>
  <c r="AD107" i="5"/>
  <c r="AA107" i="5"/>
  <c r="Z107" i="5"/>
  <c r="Y107" i="5"/>
  <c r="X107" i="5"/>
  <c r="W107" i="5"/>
  <c r="K107" i="5"/>
  <c r="I107" i="5"/>
  <c r="AS106" i="5"/>
  <c r="AR106" i="5"/>
  <c r="AQ106" i="5"/>
  <c r="AP106" i="5"/>
  <c r="AO106" i="5"/>
  <c r="AN106" i="5"/>
  <c r="AM106" i="5"/>
  <c r="AJ106" i="5"/>
  <c r="AI106" i="5"/>
  <c r="AH106" i="5"/>
  <c r="AG106" i="5"/>
  <c r="AF106" i="5"/>
  <c r="AE106" i="5"/>
  <c r="AD106" i="5"/>
  <c r="AA106" i="5"/>
  <c r="Z106" i="5"/>
  <c r="Y106" i="5"/>
  <c r="X106" i="5"/>
  <c r="W106" i="5"/>
  <c r="K106" i="5"/>
  <c r="I106" i="5"/>
  <c r="AS105" i="5"/>
  <c r="AR105" i="5"/>
  <c r="AQ105" i="5"/>
  <c r="AP105" i="5"/>
  <c r="AO105" i="5"/>
  <c r="AN105" i="5"/>
  <c r="AM105" i="5"/>
  <c r="AJ105" i="5"/>
  <c r="AI105" i="5"/>
  <c r="AH105" i="5"/>
  <c r="AG105" i="5"/>
  <c r="AF105" i="5"/>
  <c r="AE105" i="5"/>
  <c r="AD105" i="5"/>
  <c r="AA105" i="5"/>
  <c r="Z105" i="5"/>
  <c r="Y105" i="5"/>
  <c r="X105" i="5"/>
  <c r="W105" i="5"/>
  <c r="K105" i="5"/>
  <c r="I105" i="5"/>
  <c r="AS104" i="5"/>
  <c r="AR104" i="5"/>
  <c r="AQ104" i="5"/>
  <c r="AP104" i="5"/>
  <c r="AO104" i="5"/>
  <c r="AN104" i="5"/>
  <c r="AM104" i="5"/>
  <c r="AJ104" i="5"/>
  <c r="AI104" i="5"/>
  <c r="AH104" i="5"/>
  <c r="AG104" i="5"/>
  <c r="AF104" i="5"/>
  <c r="AE104" i="5"/>
  <c r="AD104" i="5"/>
  <c r="AA104" i="5"/>
  <c r="Z104" i="5"/>
  <c r="Y104" i="5"/>
  <c r="X104" i="5"/>
  <c r="W104" i="5"/>
  <c r="K104" i="5"/>
  <c r="I104" i="5"/>
  <c r="AS103" i="5"/>
  <c r="AR103" i="5"/>
  <c r="AQ103" i="5"/>
  <c r="AP103" i="5"/>
  <c r="AO103" i="5"/>
  <c r="AN103" i="5"/>
  <c r="AM103" i="5"/>
  <c r="AJ103" i="5"/>
  <c r="AI103" i="5"/>
  <c r="AH103" i="5"/>
  <c r="AG103" i="5"/>
  <c r="AF103" i="5"/>
  <c r="AE103" i="5"/>
  <c r="AD103" i="5"/>
  <c r="AA103" i="5"/>
  <c r="Z103" i="5"/>
  <c r="Y103" i="5"/>
  <c r="X103" i="5"/>
  <c r="W103" i="5"/>
  <c r="K103" i="5"/>
  <c r="I103" i="5"/>
  <c r="AS102" i="5"/>
  <c r="AR102" i="5"/>
  <c r="AQ102" i="5"/>
  <c r="AP102" i="5"/>
  <c r="AO102" i="5"/>
  <c r="AN102" i="5"/>
  <c r="AM102" i="5"/>
  <c r="AJ102" i="5"/>
  <c r="AI102" i="5"/>
  <c r="AH102" i="5"/>
  <c r="AG102" i="5"/>
  <c r="AF102" i="5"/>
  <c r="AE102" i="5"/>
  <c r="AD102" i="5"/>
  <c r="AA102" i="5"/>
  <c r="Z102" i="5"/>
  <c r="Y102" i="5"/>
  <c r="X102" i="5"/>
  <c r="W102" i="5"/>
  <c r="K102" i="5"/>
  <c r="I102" i="5"/>
  <c r="AS101" i="5"/>
  <c r="AR101" i="5"/>
  <c r="AQ101" i="5"/>
  <c r="AP101" i="5"/>
  <c r="AO101" i="5"/>
  <c r="AN101" i="5"/>
  <c r="AM101" i="5"/>
  <c r="AJ101" i="5"/>
  <c r="AI101" i="5"/>
  <c r="AH101" i="5"/>
  <c r="AG101" i="5"/>
  <c r="AF101" i="5"/>
  <c r="AE101" i="5"/>
  <c r="AD101" i="5"/>
  <c r="AA101" i="5"/>
  <c r="Z101" i="5"/>
  <c r="Y101" i="5"/>
  <c r="X101" i="5"/>
  <c r="W101" i="5"/>
  <c r="AS100" i="5"/>
  <c r="AR100" i="5"/>
  <c r="AQ100" i="5"/>
  <c r="AP100" i="5"/>
  <c r="AO100" i="5"/>
  <c r="AN100" i="5"/>
  <c r="AM100" i="5"/>
  <c r="AJ100" i="5"/>
  <c r="AI100" i="5"/>
  <c r="AH100" i="5"/>
  <c r="AG100" i="5"/>
  <c r="AF100" i="5"/>
  <c r="AE100" i="5"/>
  <c r="AA100" i="5"/>
  <c r="Z100" i="5"/>
  <c r="Y100" i="5"/>
  <c r="X100" i="5"/>
  <c r="W100" i="5"/>
  <c r="V100" i="5"/>
  <c r="U100" i="5"/>
  <c r="K100" i="5"/>
  <c r="I100" i="5"/>
  <c r="AS99" i="5"/>
  <c r="AR99" i="5"/>
  <c r="AQ99" i="5"/>
  <c r="AP99" i="5"/>
  <c r="AO99" i="5"/>
  <c r="AN99" i="5"/>
  <c r="AM99" i="5"/>
  <c r="AJ99" i="5"/>
  <c r="AI99" i="5"/>
  <c r="AH99" i="5"/>
  <c r="AG99" i="5"/>
  <c r="AF99" i="5"/>
  <c r="AE99" i="5"/>
  <c r="AA99" i="5"/>
  <c r="Z99" i="5"/>
  <c r="Y99" i="5"/>
  <c r="X99" i="5"/>
  <c r="W99" i="5"/>
  <c r="V99" i="5"/>
  <c r="U99" i="5"/>
  <c r="K99" i="5"/>
  <c r="I99" i="5"/>
  <c r="AS98" i="5"/>
  <c r="AR98" i="5"/>
  <c r="AQ98" i="5"/>
  <c r="AP98" i="5"/>
  <c r="AO98" i="5"/>
  <c r="AN98" i="5"/>
  <c r="AM98" i="5"/>
  <c r="AJ98" i="5"/>
  <c r="AI98" i="5"/>
  <c r="AH98" i="5"/>
  <c r="AG98" i="5"/>
  <c r="AF98" i="5"/>
  <c r="AE98" i="5"/>
  <c r="AA98" i="5"/>
  <c r="Z98" i="5"/>
  <c r="Y98" i="5"/>
  <c r="X98" i="5"/>
  <c r="W98" i="5"/>
  <c r="V98" i="5"/>
  <c r="U98" i="5"/>
  <c r="K98" i="5"/>
  <c r="I98" i="5"/>
  <c r="AS97" i="5"/>
  <c r="AR97" i="5"/>
  <c r="AQ97" i="5"/>
  <c r="AP97" i="5"/>
  <c r="AO97" i="5"/>
  <c r="AN97" i="5"/>
  <c r="AM97" i="5"/>
  <c r="AJ97" i="5"/>
  <c r="AI97" i="5"/>
  <c r="AH97" i="5"/>
  <c r="AG97" i="5"/>
  <c r="AF97" i="5"/>
  <c r="AE97" i="5"/>
  <c r="AA97" i="5"/>
  <c r="Z97" i="5"/>
  <c r="Y97" i="5"/>
  <c r="X97" i="5"/>
  <c r="W97" i="5"/>
  <c r="V97" i="5"/>
  <c r="U97" i="5"/>
  <c r="K97" i="5"/>
  <c r="I97" i="5"/>
  <c r="AS96" i="5"/>
  <c r="AR96" i="5"/>
  <c r="AQ96" i="5"/>
  <c r="AP96" i="5"/>
  <c r="AO96" i="5"/>
  <c r="AN96" i="5"/>
  <c r="AM96" i="5"/>
  <c r="AJ96" i="5"/>
  <c r="AI96" i="5"/>
  <c r="AH96" i="5"/>
  <c r="AG96" i="5"/>
  <c r="AF96" i="5"/>
  <c r="AE96" i="5"/>
  <c r="AA96" i="5"/>
  <c r="Z96" i="5"/>
  <c r="Y96" i="5"/>
  <c r="X96" i="5"/>
  <c r="W96" i="5"/>
  <c r="V96" i="5"/>
  <c r="U96" i="5"/>
  <c r="K96" i="5"/>
  <c r="I96" i="5"/>
  <c r="AS95" i="5"/>
  <c r="AR95" i="5"/>
  <c r="AQ95" i="5"/>
  <c r="AP95" i="5"/>
  <c r="AO95" i="5"/>
  <c r="AN95" i="5"/>
  <c r="AM95" i="5"/>
  <c r="AJ95" i="5"/>
  <c r="AI95" i="5"/>
  <c r="AH95" i="5"/>
  <c r="AG95" i="5"/>
  <c r="AF95" i="5"/>
  <c r="AE95" i="5"/>
  <c r="AA95" i="5"/>
  <c r="Z95" i="5"/>
  <c r="Y95" i="5"/>
  <c r="X95" i="5"/>
  <c r="W95" i="5"/>
  <c r="V95" i="5"/>
  <c r="U95" i="5"/>
  <c r="K95" i="5"/>
  <c r="I95" i="5"/>
  <c r="AS94" i="5"/>
  <c r="AR94" i="5"/>
  <c r="AQ94" i="5"/>
  <c r="AP94" i="5"/>
  <c r="AO94" i="5"/>
  <c r="AN94" i="5"/>
  <c r="AM94" i="5"/>
  <c r="AJ94" i="5"/>
  <c r="AI94" i="5"/>
  <c r="AH94" i="5"/>
  <c r="AG94" i="5"/>
  <c r="AF94" i="5"/>
  <c r="AE94" i="5"/>
  <c r="AA94" i="5"/>
  <c r="Z94" i="5"/>
  <c r="Y94" i="5"/>
  <c r="X94" i="5"/>
  <c r="W94" i="5"/>
  <c r="V94" i="5"/>
  <c r="U94" i="5"/>
  <c r="AS93" i="5"/>
  <c r="AR93" i="5"/>
  <c r="AQ93" i="5"/>
  <c r="AP93" i="5"/>
  <c r="AO93" i="5"/>
  <c r="AN93" i="5"/>
  <c r="AM93" i="5"/>
  <c r="AJ93" i="5"/>
  <c r="AI93" i="5"/>
  <c r="AH93" i="5"/>
  <c r="AG93" i="5"/>
  <c r="AF93" i="5"/>
  <c r="AE93" i="5"/>
  <c r="AA93" i="5"/>
  <c r="Z93" i="5"/>
  <c r="Y93" i="5"/>
  <c r="X93" i="5"/>
  <c r="W93" i="5"/>
  <c r="V93" i="5"/>
  <c r="U93" i="5"/>
  <c r="K93" i="5"/>
  <c r="I93" i="5"/>
  <c r="AS92" i="5"/>
  <c r="AR92" i="5"/>
  <c r="AQ92" i="5"/>
  <c r="AP92" i="5"/>
  <c r="AO92" i="5"/>
  <c r="AN92" i="5"/>
  <c r="AM92" i="5"/>
  <c r="AJ92" i="5"/>
  <c r="AI92" i="5"/>
  <c r="AH92" i="5"/>
  <c r="AG92" i="5"/>
  <c r="AF92" i="5"/>
  <c r="AE92" i="5"/>
  <c r="AA92" i="5"/>
  <c r="Z92" i="5"/>
  <c r="Y92" i="5"/>
  <c r="X92" i="5"/>
  <c r="W92" i="5"/>
  <c r="V92" i="5"/>
  <c r="U92" i="5"/>
  <c r="K92" i="5"/>
  <c r="I92" i="5"/>
  <c r="AS91" i="5"/>
  <c r="AR91" i="5"/>
  <c r="AQ91" i="5"/>
  <c r="AP91" i="5"/>
  <c r="AO91" i="5"/>
  <c r="AN91" i="5"/>
  <c r="AM91" i="5"/>
  <c r="AJ91" i="5"/>
  <c r="AI91" i="5"/>
  <c r="AH91" i="5"/>
  <c r="AG91" i="5"/>
  <c r="AF91" i="5"/>
  <c r="AE91" i="5"/>
  <c r="AA91" i="5"/>
  <c r="Z91" i="5"/>
  <c r="Y91" i="5"/>
  <c r="X91" i="5"/>
  <c r="W91" i="5"/>
  <c r="V91" i="5"/>
  <c r="U91" i="5"/>
  <c r="K91" i="5"/>
  <c r="I91" i="5"/>
  <c r="AS90" i="5"/>
  <c r="AR90" i="5"/>
  <c r="AQ90" i="5"/>
  <c r="AP90" i="5"/>
  <c r="AO90" i="5"/>
  <c r="AN90" i="5"/>
  <c r="AM90" i="5"/>
  <c r="AJ90" i="5"/>
  <c r="AI90" i="5"/>
  <c r="AH90" i="5"/>
  <c r="AG90" i="5"/>
  <c r="AF90" i="5"/>
  <c r="AE90" i="5"/>
  <c r="AA90" i="5"/>
  <c r="Z90" i="5"/>
  <c r="Y90" i="5"/>
  <c r="X90" i="5"/>
  <c r="W90" i="5"/>
  <c r="V90" i="5"/>
  <c r="U90" i="5"/>
  <c r="K90" i="5"/>
  <c r="I90" i="5"/>
  <c r="AS89" i="5"/>
  <c r="AR89" i="5"/>
  <c r="AQ89" i="5"/>
  <c r="AP89" i="5"/>
  <c r="AO89" i="5"/>
  <c r="AN89" i="5"/>
  <c r="AM89" i="5"/>
  <c r="AJ89" i="5"/>
  <c r="AI89" i="5"/>
  <c r="AH89" i="5"/>
  <c r="AG89" i="5"/>
  <c r="AF89" i="5"/>
  <c r="AE89" i="5"/>
  <c r="AA89" i="5"/>
  <c r="Z89" i="5"/>
  <c r="Y89" i="5"/>
  <c r="X89" i="5"/>
  <c r="W89" i="5"/>
  <c r="V89" i="5"/>
  <c r="U89" i="5"/>
  <c r="K89" i="5"/>
  <c r="I89" i="5"/>
  <c r="AS88" i="5"/>
  <c r="AR88" i="5"/>
  <c r="AQ88" i="5"/>
  <c r="AP88" i="5"/>
  <c r="AO88" i="5"/>
  <c r="AN88" i="5"/>
  <c r="AM88" i="5"/>
  <c r="AJ88" i="5"/>
  <c r="AI88" i="5"/>
  <c r="AH88" i="5"/>
  <c r="AG88" i="5"/>
  <c r="AF88" i="5"/>
  <c r="AE88" i="5"/>
  <c r="AA88" i="5"/>
  <c r="Z88" i="5"/>
  <c r="Y88" i="5"/>
  <c r="X88" i="5"/>
  <c r="W88" i="5"/>
  <c r="V88" i="5"/>
  <c r="U88" i="5"/>
  <c r="K88" i="5"/>
  <c r="I88" i="5"/>
  <c r="AS87" i="5"/>
  <c r="AR87" i="5"/>
  <c r="AQ87" i="5"/>
  <c r="AP87" i="5"/>
  <c r="AO87" i="5"/>
  <c r="AN87" i="5"/>
  <c r="AM87" i="5"/>
  <c r="AJ87" i="5"/>
  <c r="AI87" i="5"/>
  <c r="AH87" i="5"/>
  <c r="AG87" i="5"/>
  <c r="AF87" i="5"/>
  <c r="AE87" i="5"/>
  <c r="AA87" i="5"/>
  <c r="Z87" i="5"/>
  <c r="Y87" i="5"/>
  <c r="X87" i="5"/>
  <c r="W87" i="5"/>
  <c r="V87" i="5"/>
  <c r="U87" i="5"/>
  <c r="AS86" i="5"/>
  <c r="AR86" i="5"/>
  <c r="AQ86" i="5"/>
  <c r="AP86" i="5"/>
  <c r="AO86" i="5"/>
  <c r="AN86" i="5"/>
  <c r="AM86" i="5"/>
  <c r="AJ86" i="5"/>
  <c r="AI86" i="5"/>
  <c r="AH86" i="5"/>
  <c r="AG86" i="5"/>
  <c r="AF86" i="5"/>
  <c r="AA86" i="5"/>
  <c r="Z86" i="5"/>
  <c r="Y86" i="5"/>
  <c r="X86" i="5"/>
  <c r="W86" i="5"/>
  <c r="V86" i="5"/>
  <c r="U86" i="5"/>
  <c r="K86" i="5"/>
  <c r="I86" i="5"/>
  <c r="AS85" i="5"/>
  <c r="AR85" i="5"/>
  <c r="AQ85" i="5"/>
  <c r="AP85" i="5"/>
  <c r="AO85" i="5"/>
  <c r="AN85" i="5"/>
  <c r="AM85" i="5"/>
  <c r="AJ85" i="5"/>
  <c r="AI85" i="5"/>
  <c r="AH85" i="5"/>
  <c r="AG85" i="5"/>
  <c r="AF85" i="5"/>
  <c r="AA85" i="5"/>
  <c r="Z85" i="5"/>
  <c r="Y85" i="5"/>
  <c r="X85" i="5"/>
  <c r="W85" i="5"/>
  <c r="V85" i="5"/>
  <c r="U85" i="5"/>
  <c r="K85" i="5"/>
  <c r="I85" i="5"/>
  <c r="AS84" i="5"/>
  <c r="AR84" i="5"/>
  <c r="AQ84" i="5"/>
  <c r="AP84" i="5"/>
  <c r="AO84" i="5"/>
  <c r="AN84" i="5"/>
  <c r="AM84" i="5"/>
  <c r="AJ84" i="5"/>
  <c r="AI84" i="5"/>
  <c r="AH84" i="5"/>
  <c r="AG84" i="5"/>
  <c r="AF84" i="5"/>
  <c r="AA84" i="5"/>
  <c r="Z84" i="5"/>
  <c r="Y84" i="5"/>
  <c r="X84" i="5"/>
  <c r="W84" i="5"/>
  <c r="V84" i="5"/>
  <c r="U84" i="5"/>
  <c r="K84" i="5"/>
  <c r="I84" i="5"/>
  <c r="AS83" i="5"/>
  <c r="AR83" i="5"/>
  <c r="AQ83" i="5"/>
  <c r="AP83" i="5"/>
  <c r="AO83" i="5"/>
  <c r="AN83" i="5"/>
  <c r="AM83" i="5"/>
  <c r="AJ83" i="5"/>
  <c r="AI83" i="5"/>
  <c r="AH83" i="5"/>
  <c r="AG83" i="5"/>
  <c r="AF83" i="5"/>
  <c r="AA83" i="5"/>
  <c r="Z83" i="5"/>
  <c r="Y83" i="5"/>
  <c r="X83" i="5"/>
  <c r="W83" i="5"/>
  <c r="V83" i="5"/>
  <c r="U83" i="5"/>
  <c r="K83" i="5"/>
  <c r="I83" i="5"/>
  <c r="AS82" i="5"/>
  <c r="AR82" i="5"/>
  <c r="AQ82" i="5"/>
  <c r="AP82" i="5"/>
  <c r="AO82" i="5"/>
  <c r="AN82" i="5"/>
  <c r="AM82" i="5"/>
  <c r="AJ82" i="5"/>
  <c r="AI82" i="5"/>
  <c r="AH82" i="5"/>
  <c r="AG82" i="5"/>
  <c r="AF82" i="5"/>
  <c r="AA82" i="5"/>
  <c r="Z82" i="5"/>
  <c r="Y82" i="5"/>
  <c r="X82" i="5"/>
  <c r="W82" i="5"/>
  <c r="V82" i="5"/>
  <c r="U82" i="5"/>
  <c r="K82" i="5"/>
  <c r="I82" i="5"/>
  <c r="AS81" i="5"/>
  <c r="AR81" i="5"/>
  <c r="AQ81" i="5"/>
  <c r="AP81" i="5"/>
  <c r="AO81" i="5"/>
  <c r="AN81" i="5"/>
  <c r="AM81" i="5"/>
  <c r="K81" i="5"/>
  <c r="I81" i="5"/>
  <c r="AS80" i="5"/>
  <c r="AR80" i="5"/>
  <c r="AQ80" i="5"/>
  <c r="AP80" i="5"/>
  <c r="AO80" i="5"/>
  <c r="AN80" i="5"/>
  <c r="AM80" i="5"/>
  <c r="AS79" i="5"/>
  <c r="AR79" i="5"/>
  <c r="AQ79" i="5"/>
  <c r="AP79" i="5"/>
  <c r="AO79" i="5"/>
  <c r="AN79" i="5"/>
  <c r="AM79" i="5"/>
  <c r="AJ79" i="5"/>
  <c r="AI79" i="5"/>
  <c r="AH79" i="5"/>
  <c r="AG79" i="5"/>
  <c r="AF79" i="5"/>
  <c r="AE79" i="5"/>
  <c r="AD79" i="5"/>
  <c r="AA79" i="5"/>
  <c r="Z79" i="5"/>
  <c r="Y79" i="5"/>
  <c r="X79" i="5"/>
  <c r="W79" i="5"/>
  <c r="V79" i="5"/>
  <c r="K79" i="5"/>
  <c r="I79" i="5"/>
  <c r="AS78" i="5"/>
  <c r="AR78" i="5"/>
  <c r="AQ78" i="5"/>
  <c r="AP78" i="5"/>
  <c r="AO78" i="5"/>
  <c r="AN78" i="5"/>
  <c r="AM78" i="5"/>
  <c r="AJ78" i="5"/>
  <c r="AI78" i="5"/>
  <c r="AH78" i="5"/>
  <c r="AG78" i="5"/>
  <c r="AF78" i="5"/>
  <c r="AE78" i="5"/>
  <c r="AD78" i="5"/>
  <c r="AA78" i="5"/>
  <c r="Z78" i="5"/>
  <c r="Y78" i="5"/>
  <c r="X78" i="5"/>
  <c r="W78" i="5"/>
  <c r="V78" i="5"/>
  <c r="K78" i="5"/>
  <c r="I78" i="5"/>
  <c r="AS77" i="5"/>
  <c r="AR77" i="5"/>
  <c r="AQ77" i="5"/>
  <c r="AP77" i="5"/>
  <c r="AO77" i="5"/>
  <c r="AN77" i="5"/>
  <c r="AM77" i="5"/>
  <c r="AJ77" i="5"/>
  <c r="AI77" i="5"/>
  <c r="AH77" i="5"/>
  <c r="AG77" i="5"/>
  <c r="AF77" i="5"/>
  <c r="AE77" i="5"/>
  <c r="AD77" i="5"/>
  <c r="AA77" i="5"/>
  <c r="Z77" i="5"/>
  <c r="Y77" i="5"/>
  <c r="X77" i="5"/>
  <c r="W77" i="5"/>
  <c r="V77" i="5"/>
  <c r="K77" i="5"/>
  <c r="I77" i="5"/>
  <c r="AS76" i="5"/>
  <c r="AR76" i="5"/>
  <c r="AQ76" i="5"/>
  <c r="AP76" i="5"/>
  <c r="AO76" i="5"/>
  <c r="AN76" i="5"/>
  <c r="AM76" i="5"/>
  <c r="AJ76" i="5"/>
  <c r="AI76" i="5"/>
  <c r="AH76" i="5"/>
  <c r="AG76" i="5"/>
  <c r="AF76" i="5"/>
  <c r="AE76" i="5"/>
  <c r="AD76" i="5"/>
  <c r="AA76" i="5"/>
  <c r="Z76" i="5"/>
  <c r="Y76" i="5"/>
  <c r="X76" i="5"/>
  <c r="W76" i="5"/>
  <c r="V76" i="5"/>
  <c r="K76" i="5"/>
  <c r="I76" i="5"/>
  <c r="AS75" i="5"/>
  <c r="AR75" i="5"/>
  <c r="AQ75" i="5"/>
  <c r="AP75" i="5"/>
  <c r="AO75" i="5"/>
  <c r="AN75" i="5"/>
  <c r="AM75" i="5"/>
  <c r="AJ75" i="5"/>
  <c r="AI75" i="5"/>
  <c r="AH75" i="5"/>
  <c r="AG75" i="5"/>
  <c r="AF75" i="5"/>
  <c r="AE75" i="5"/>
  <c r="AD75" i="5"/>
  <c r="AA75" i="5"/>
  <c r="Z75" i="5"/>
  <c r="Y75" i="5"/>
  <c r="X75" i="5"/>
  <c r="W75" i="5"/>
  <c r="V75" i="5"/>
  <c r="K75" i="5"/>
  <c r="I75" i="5"/>
  <c r="AS74" i="5"/>
  <c r="AR74" i="5"/>
  <c r="AQ74" i="5"/>
  <c r="AP74" i="5"/>
  <c r="AO74" i="5"/>
  <c r="AN74" i="5"/>
  <c r="AM74" i="5"/>
  <c r="AJ74" i="5"/>
  <c r="AI74" i="5"/>
  <c r="AH74" i="5"/>
  <c r="AG74" i="5"/>
  <c r="AF74" i="5"/>
  <c r="AE74" i="5"/>
  <c r="AD74" i="5"/>
  <c r="AA74" i="5"/>
  <c r="Z74" i="5"/>
  <c r="Y74" i="5"/>
  <c r="X74" i="5"/>
  <c r="W74" i="5"/>
  <c r="V74" i="5"/>
  <c r="K74" i="5"/>
  <c r="I74" i="5"/>
  <c r="AS73" i="5"/>
  <c r="AR73" i="5"/>
  <c r="AQ73" i="5"/>
  <c r="AP73" i="5"/>
  <c r="AO73" i="5"/>
  <c r="AN73" i="5"/>
  <c r="AM73" i="5"/>
  <c r="AJ73" i="5"/>
  <c r="AI73" i="5"/>
  <c r="AH73" i="5"/>
  <c r="AG73" i="5"/>
  <c r="AF73" i="5"/>
  <c r="AE73" i="5"/>
  <c r="AD73" i="5"/>
  <c r="AA73" i="5"/>
  <c r="Z73" i="5"/>
  <c r="Y73" i="5"/>
  <c r="X73" i="5"/>
  <c r="W73" i="5"/>
  <c r="V73" i="5"/>
  <c r="AS72" i="5"/>
  <c r="AR72" i="5"/>
  <c r="AQ72" i="5"/>
  <c r="AP72" i="5"/>
  <c r="AO72" i="5"/>
  <c r="AN72" i="5"/>
  <c r="AM72" i="5"/>
  <c r="AJ72" i="5"/>
  <c r="AI72" i="5"/>
  <c r="AH72" i="5"/>
  <c r="AG72" i="5"/>
  <c r="AF72" i="5"/>
  <c r="AE72" i="5"/>
  <c r="AD72" i="5"/>
  <c r="AA72" i="5"/>
  <c r="Z72" i="5"/>
  <c r="Y72" i="5"/>
  <c r="X72" i="5"/>
  <c r="W72" i="5"/>
  <c r="V72" i="5"/>
  <c r="K72" i="5"/>
  <c r="I72" i="5"/>
  <c r="AS71" i="5"/>
  <c r="AR71" i="5"/>
  <c r="AQ71" i="5"/>
  <c r="AP71" i="5"/>
  <c r="AO71" i="5"/>
  <c r="AN71" i="5"/>
  <c r="AM71" i="5"/>
  <c r="AJ71" i="5"/>
  <c r="AI71" i="5"/>
  <c r="AH71" i="5"/>
  <c r="AG71" i="5"/>
  <c r="AF71" i="5"/>
  <c r="AE71" i="5"/>
  <c r="AD71" i="5"/>
  <c r="AA71" i="5"/>
  <c r="Z71" i="5"/>
  <c r="Y71" i="5"/>
  <c r="X71" i="5"/>
  <c r="W71" i="5"/>
  <c r="V71" i="5"/>
  <c r="K71" i="5"/>
  <c r="I71" i="5"/>
  <c r="AS70" i="5"/>
  <c r="AR70" i="5"/>
  <c r="AQ70" i="5"/>
  <c r="AP70" i="5"/>
  <c r="AO70" i="5"/>
  <c r="AN70" i="5"/>
  <c r="AM70" i="5"/>
  <c r="AJ70" i="5"/>
  <c r="AI70" i="5"/>
  <c r="AH70" i="5"/>
  <c r="AG70" i="5"/>
  <c r="AF70" i="5"/>
  <c r="AE70" i="5"/>
  <c r="AD70" i="5"/>
  <c r="AA70" i="5"/>
  <c r="Z70" i="5"/>
  <c r="Y70" i="5"/>
  <c r="X70" i="5"/>
  <c r="W70" i="5"/>
  <c r="V70" i="5"/>
  <c r="K70" i="5"/>
  <c r="I70" i="5"/>
  <c r="AS69" i="5"/>
  <c r="AR69" i="5"/>
  <c r="AQ69" i="5"/>
  <c r="AP69" i="5"/>
  <c r="AO69" i="5"/>
  <c r="AN69" i="5"/>
  <c r="AM69" i="5"/>
  <c r="AJ69" i="5"/>
  <c r="AI69" i="5"/>
  <c r="AH69" i="5"/>
  <c r="AG69" i="5"/>
  <c r="AF69" i="5"/>
  <c r="AE69" i="5"/>
  <c r="AD69" i="5"/>
  <c r="AA69" i="5"/>
  <c r="Z69" i="5"/>
  <c r="Y69" i="5"/>
  <c r="X69" i="5"/>
  <c r="W69" i="5"/>
  <c r="V69" i="5"/>
  <c r="K69" i="5"/>
  <c r="I69" i="5"/>
  <c r="AS68" i="5"/>
  <c r="AR68" i="5"/>
  <c r="AQ68" i="5"/>
  <c r="AP68" i="5"/>
  <c r="AO68" i="5"/>
  <c r="AN68" i="5"/>
  <c r="AM68" i="5"/>
  <c r="AJ68" i="5"/>
  <c r="AI68" i="5"/>
  <c r="AH68" i="5"/>
  <c r="AG68" i="5"/>
  <c r="AF68" i="5"/>
  <c r="AE68" i="5"/>
  <c r="AD68" i="5"/>
  <c r="AA68" i="5"/>
  <c r="Z68" i="5"/>
  <c r="Y68" i="5"/>
  <c r="X68" i="5"/>
  <c r="W68" i="5"/>
  <c r="V68" i="5"/>
  <c r="K68" i="5"/>
  <c r="I68" i="5"/>
  <c r="AS67" i="5"/>
  <c r="AR67" i="5"/>
  <c r="AQ67" i="5"/>
  <c r="AP67" i="5"/>
  <c r="AO67" i="5"/>
  <c r="AN67" i="5"/>
  <c r="AM67" i="5"/>
  <c r="AJ67" i="5"/>
  <c r="AI67" i="5"/>
  <c r="AH67" i="5"/>
  <c r="AG67" i="5"/>
  <c r="AF67" i="5"/>
  <c r="AE67" i="5"/>
  <c r="AD67" i="5"/>
  <c r="AA67" i="5"/>
  <c r="Z67" i="5"/>
  <c r="Y67" i="5"/>
  <c r="X67" i="5"/>
  <c r="W67" i="5"/>
  <c r="V67" i="5"/>
  <c r="K67" i="5"/>
  <c r="I67" i="5"/>
  <c r="AS66" i="5"/>
  <c r="AR66" i="5"/>
  <c r="AQ66" i="5"/>
  <c r="AP66" i="5"/>
  <c r="AO66" i="5"/>
  <c r="AN66" i="5"/>
  <c r="AM66" i="5"/>
  <c r="AJ66" i="5"/>
  <c r="AI66" i="5"/>
  <c r="AH66" i="5"/>
  <c r="AG66" i="5"/>
  <c r="AF66" i="5"/>
  <c r="AE66" i="5"/>
  <c r="AD66" i="5"/>
  <c r="AA66" i="5"/>
  <c r="Z66" i="5"/>
  <c r="Y66" i="5"/>
  <c r="X66" i="5"/>
  <c r="W66" i="5"/>
  <c r="V66" i="5"/>
  <c r="AS65" i="5"/>
  <c r="AR65" i="5"/>
  <c r="AQ65" i="5"/>
  <c r="AP65" i="5"/>
  <c r="AO65" i="5"/>
  <c r="AN65" i="5"/>
  <c r="AM65" i="5"/>
  <c r="AJ65" i="5"/>
  <c r="AI65" i="5"/>
  <c r="AH65" i="5"/>
  <c r="AG65" i="5"/>
  <c r="AF65" i="5"/>
  <c r="AE65" i="5"/>
  <c r="AD65" i="5"/>
  <c r="AA65" i="5"/>
  <c r="Z65" i="5"/>
  <c r="Y65" i="5"/>
  <c r="X65" i="5"/>
  <c r="W65" i="5"/>
  <c r="V65" i="5"/>
  <c r="U65" i="5"/>
  <c r="K65" i="5"/>
  <c r="I65" i="5"/>
  <c r="AS64" i="5"/>
  <c r="AR64" i="5"/>
  <c r="AQ64" i="5"/>
  <c r="AP64" i="5"/>
  <c r="AO64" i="5"/>
  <c r="AN64" i="5"/>
  <c r="AM64" i="5"/>
  <c r="AJ64" i="5"/>
  <c r="AI64" i="5"/>
  <c r="AH64" i="5"/>
  <c r="AG64" i="5"/>
  <c r="AF64" i="5"/>
  <c r="AE64" i="5"/>
  <c r="AD64" i="5"/>
  <c r="AA64" i="5"/>
  <c r="Z64" i="5"/>
  <c r="Y64" i="5"/>
  <c r="X64" i="5"/>
  <c r="W64" i="5"/>
  <c r="V64" i="5"/>
  <c r="U64" i="5"/>
  <c r="K64" i="5"/>
  <c r="I64" i="5"/>
  <c r="AS63" i="5"/>
  <c r="AR63" i="5"/>
  <c r="AQ63" i="5"/>
  <c r="AP63" i="5"/>
  <c r="AO63" i="5"/>
  <c r="AN63" i="5"/>
  <c r="AM63" i="5"/>
  <c r="AJ63" i="5"/>
  <c r="AI63" i="5"/>
  <c r="AH63" i="5"/>
  <c r="AG63" i="5"/>
  <c r="AF63" i="5"/>
  <c r="AE63" i="5"/>
  <c r="AD63" i="5"/>
  <c r="AA63" i="5"/>
  <c r="Z63" i="5"/>
  <c r="Y63" i="5"/>
  <c r="X63" i="5"/>
  <c r="W63" i="5"/>
  <c r="V63" i="5"/>
  <c r="U63" i="5"/>
  <c r="K63" i="5"/>
  <c r="I63" i="5"/>
  <c r="AS62" i="5"/>
  <c r="AR62" i="5"/>
  <c r="AQ62" i="5"/>
  <c r="AP62" i="5"/>
  <c r="AO62" i="5"/>
  <c r="AN62" i="5"/>
  <c r="AM62" i="5"/>
  <c r="AJ62" i="5"/>
  <c r="AI62" i="5"/>
  <c r="AH62" i="5"/>
  <c r="AG62" i="5"/>
  <c r="AF62" i="5"/>
  <c r="AE62" i="5"/>
  <c r="AD62" i="5"/>
  <c r="AA62" i="5"/>
  <c r="Z62" i="5"/>
  <c r="Y62" i="5"/>
  <c r="X62" i="5"/>
  <c r="W62" i="5"/>
  <c r="V62" i="5"/>
  <c r="U62" i="5"/>
  <c r="K62" i="5"/>
  <c r="I62" i="5"/>
  <c r="AS61" i="5"/>
  <c r="AR61" i="5"/>
  <c r="AQ61" i="5"/>
  <c r="AP61" i="5"/>
  <c r="AO61" i="5"/>
  <c r="AN61" i="5"/>
  <c r="AM61" i="5"/>
  <c r="AJ61" i="5"/>
  <c r="AI61" i="5"/>
  <c r="AH61" i="5"/>
  <c r="AG61" i="5"/>
  <c r="AF61" i="5"/>
  <c r="AE61" i="5"/>
  <c r="AD61" i="5"/>
  <c r="AA61" i="5"/>
  <c r="Z61" i="5"/>
  <c r="Y61" i="5"/>
  <c r="X61" i="5"/>
  <c r="W61" i="5"/>
  <c r="V61" i="5"/>
  <c r="U61" i="5"/>
  <c r="K61" i="5"/>
  <c r="I61" i="5"/>
  <c r="AS60" i="5"/>
  <c r="AR60" i="5"/>
  <c r="AQ60" i="5"/>
  <c r="AP60" i="5"/>
  <c r="AO60" i="5"/>
  <c r="AN60" i="5"/>
  <c r="AM60" i="5"/>
  <c r="AJ60" i="5"/>
  <c r="AI60" i="5"/>
  <c r="AH60" i="5"/>
  <c r="AG60" i="5"/>
  <c r="AF60" i="5"/>
  <c r="AE60" i="5"/>
  <c r="AD60" i="5"/>
  <c r="AA60" i="5"/>
  <c r="Z60" i="5"/>
  <c r="Y60" i="5"/>
  <c r="X60" i="5"/>
  <c r="W60" i="5"/>
  <c r="V60" i="5"/>
  <c r="U60" i="5"/>
  <c r="K60" i="5"/>
  <c r="I60" i="5"/>
  <c r="AS59" i="5"/>
  <c r="AR59" i="5"/>
  <c r="AQ59" i="5"/>
  <c r="AP59" i="5"/>
  <c r="AO59" i="5"/>
  <c r="AN59" i="5"/>
  <c r="AM59" i="5"/>
  <c r="AJ59" i="5"/>
  <c r="AI59" i="5"/>
  <c r="AH59" i="5"/>
  <c r="AG59" i="5"/>
  <c r="AF59" i="5"/>
  <c r="AE59" i="5"/>
  <c r="AD59" i="5"/>
  <c r="AA59" i="5"/>
  <c r="Z59" i="5"/>
  <c r="Y59" i="5"/>
  <c r="X59" i="5"/>
  <c r="W59" i="5"/>
  <c r="V59" i="5"/>
  <c r="U59" i="5"/>
  <c r="AS58" i="5"/>
  <c r="AR58" i="5"/>
  <c r="AQ58" i="5"/>
  <c r="AP58" i="5"/>
  <c r="AO58" i="5"/>
  <c r="AN58" i="5"/>
  <c r="AM58" i="5"/>
  <c r="AJ58" i="5"/>
  <c r="AI58" i="5"/>
  <c r="AH58" i="5"/>
  <c r="AG58" i="5"/>
  <c r="AF58" i="5"/>
  <c r="AE58" i="5"/>
  <c r="AA58" i="5"/>
  <c r="Z58" i="5"/>
  <c r="Y58" i="5"/>
  <c r="X58" i="5"/>
  <c r="W58" i="5"/>
  <c r="V58" i="5"/>
  <c r="U58" i="5"/>
  <c r="K58" i="5"/>
  <c r="I58" i="5"/>
  <c r="AS57" i="5"/>
  <c r="AR57" i="5"/>
  <c r="AQ57" i="5"/>
  <c r="AP57" i="5"/>
  <c r="AO57" i="5"/>
  <c r="AN57" i="5"/>
  <c r="AM57" i="5"/>
  <c r="AJ57" i="5"/>
  <c r="AI57" i="5"/>
  <c r="AH57" i="5"/>
  <c r="AG57" i="5"/>
  <c r="AF57" i="5"/>
  <c r="AE57" i="5"/>
  <c r="AA57" i="5"/>
  <c r="Z57" i="5"/>
  <c r="Y57" i="5"/>
  <c r="X57" i="5"/>
  <c r="W57" i="5"/>
  <c r="V57" i="5"/>
  <c r="U57" i="5"/>
  <c r="K57" i="5"/>
  <c r="I57" i="5"/>
  <c r="AS56" i="5"/>
  <c r="AR56" i="5"/>
  <c r="AQ56" i="5"/>
  <c r="AP56" i="5"/>
  <c r="AO56" i="5"/>
  <c r="AN56" i="5"/>
  <c r="AM56" i="5"/>
  <c r="AJ56" i="5"/>
  <c r="AI56" i="5"/>
  <c r="AH56" i="5"/>
  <c r="AG56" i="5"/>
  <c r="AF56" i="5"/>
  <c r="AE56" i="5"/>
  <c r="AA56" i="5"/>
  <c r="Z56" i="5"/>
  <c r="Y56" i="5"/>
  <c r="X56" i="5"/>
  <c r="W56" i="5"/>
  <c r="V56" i="5"/>
  <c r="U56" i="5"/>
  <c r="K56" i="5"/>
  <c r="I56" i="5"/>
  <c r="AS55" i="5"/>
  <c r="AR55" i="5"/>
  <c r="AQ55" i="5"/>
  <c r="AP55" i="5"/>
  <c r="AO55" i="5"/>
  <c r="AN55" i="5"/>
  <c r="AM55" i="5"/>
  <c r="AJ55" i="5"/>
  <c r="AI55" i="5"/>
  <c r="AH55" i="5"/>
  <c r="AG55" i="5"/>
  <c r="AF55" i="5"/>
  <c r="AE55" i="5"/>
  <c r="AA55" i="5"/>
  <c r="Z55" i="5"/>
  <c r="Y55" i="5"/>
  <c r="X55" i="5"/>
  <c r="W55" i="5"/>
  <c r="V55" i="5"/>
  <c r="U55" i="5"/>
  <c r="K55" i="5"/>
  <c r="I55" i="5"/>
  <c r="AS54" i="5"/>
  <c r="AR54" i="5"/>
  <c r="AQ54" i="5"/>
  <c r="AP54" i="5"/>
  <c r="AO54" i="5"/>
  <c r="AN54" i="5"/>
  <c r="AM54" i="5"/>
  <c r="AJ54" i="5"/>
  <c r="AI54" i="5"/>
  <c r="AH54" i="5"/>
  <c r="AG54" i="5"/>
  <c r="AF54" i="5"/>
  <c r="AE54" i="5"/>
  <c r="AA54" i="5"/>
  <c r="Z54" i="5"/>
  <c r="Y54" i="5"/>
  <c r="X54" i="5"/>
  <c r="W54" i="5"/>
  <c r="V54" i="5"/>
  <c r="U54" i="5"/>
  <c r="K54" i="5"/>
  <c r="I54" i="5"/>
  <c r="AS53" i="5"/>
  <c r="AR53" i="5"/>
  <c r="AQ53" i="5"/>
  <c r="AP53" i="5"/>
  <c r="AO53" i="5"/>
  <c r="AN53" i="5"/>
  <c r="AM53" i="5"/>
  <c r="AJ53" i="5"/>
  <c r="AI53" i="5"/>
  <c r="AH53" i="5"/>
  <c r="AG53" i="5"/>
  <c r="AF53" i="5"/>
  <c r="AE53" i="5"/>
  <c r="AA53" i="5"/>
  <c r="Z53" i="5"/>
  <c r="Y53" i="5"/>
  <c r="X53" i="5"/>
  <c r="W53" i="5"/>
  <c r="V53" i="5"/>
  <c r="U53" i="5"/>
  <c r="K53" i="5"/>
  <c r="I53" i="5"/>
  <c r="AS52" i="5"/>
  <c r="AR52" i="5"/>
  <c r="AQ52" i="5"/>
  <c r="AP52" i="5"/>
  <c r="AO52" i="5"/>
  <c r="AN52" i="5"/>
  <c r="AM52" i="5"/>
  <c r="AJ52" i="5"/>
  <c r="AI52" i="5"/>
  <c r="AH52" i="5"/>
  <c r="AG52" i="5"/>
  <c r="AF52" i="5"/>
  <c r="AE52" i="5"/>
  <c r="AA52" i="5"/>
  <c r="Z52" i="5"/>
  <c r="Y52" i="5"/>
  <c r="X52" i="5"/>
  <c r="W52" i="5"/>
  <c r="V52" i="5"/>
  <c r="U52" i="5"/>
  <c r="AS51" i="5"/>
  <c r="AR51" i="5"/>
  <c r="AQ51" i="5"/>
  <c r="AP51" i="5"/>
  <c r="AO51" i="5"/>
  <c r="AN51" i="5"/>
  <c r="AM51" i="5"/>
  <c r="AJ51" i="5"/>
  <c r="AI51" i="5"/>
  <c r="AH51" i="5"/>
  <c r="AG51" i="5"/>
  <c r="AF51" i="5"/>
  <c r="AE51" i="5"/>
  <c r="AD51" i="5"/>
  <c r="AA51" i="5"/>
  <c r="Z51" i="5"/>
  <c r="Y51" i="5"/>
  <c r="X51" i="5"/>
  <c r="W51" i="5"/>
  <c r="V51" i="5"/>
  <c r="U51" i="5"/>
  <c r="K51" i="5"/>
  <c r="J51" i="5"/>
  <c r="I51" i="5"/>
  <c r="AS50" i="5"/>
  <c r="AR50" i="5"/>
  <c r="AQ50" i="5"/>
  <c r="AP50" i="5"/>
  <c r="AO50" i="5"/>
  <c r="AN50" i="5"/>
  <c r="AM50" i="5"/>
  <c r="AJ50" i="5"/>
  <c r="AI50" i="5"/>
  <c r="AH50" i="5"/>
  <c r="AG50" i="5"/>
  <c r="AF50" i="5"/>
  <c r="AE50" i="5"/>
  <c r="AD50" i="5"/>
  <c r="AA50" i="5"/>
  <c r="Z50" i="5"/>
  <c r="Y50" i="5"/>
  <c r="X50" i="5"/>
  <c r="W50" i="5"/>
  <c r="V50" i="5"/>
  <c r="U50" i="5"/>
  <c r="K50" i="5"/>
  <c r="J50" i="5"/>
  <c r="I50" i="5"/>
  <c r="AS49" i="5"/>
  <c r="AR49" i="5"/>
  <c r="AQ49" i="5"/>
  <c r="AP49" i="5"/>
  <c r="AO49" i="5"/>
  <c r="AN49" i="5"/>
  <c r="AM49" i="5"/>
  <c r="AJ49" i="5"/>
  <c r="AI49" i="5"/>
  <c r="AH49" i="5"/>
  <c r="AG49" i="5"/>
  <c r="AF49" i="5"/>
  <c r="AE49" i="5"/>
  <c r="AD49" i="5"/>
  <c r="AA49" i="5"/>
  <c r="Z49" i="5"/>
  <c r="Y49" i="5"/>
  <c r="X49" i="5"/>
  <c r="W49" i="5"/>
  <c r="V49" i="5"/>
  <c r="U49" i="5"/>
  <c r="K49" i="5"/>
  <c r="J49" i="5"/>
  <c r="I49" i="5"/>
  <c r="AS48" i="5"/>
  <c r="AR48" i="5"/>
  <c r="AQ48" i="5"/>
  <c r="AP48" i="5"/>
  <c r="AO48" i="5"/>
  <c r="AN48" i="5"/>
  <c r="AM48" i="5"/>
  <c r="AJ48" i="5"/>
  <c r="AI48" i="5"/>
  <c r="AH48" i="5"/>
  <c r="AG48" i="5"/>
  <c r="AF48" i="5"/>
  <c r="AE48" i="5"/>
  <c r="AD48" i="5"/>
  <c r="AA48" i="5"/>
  <c r="Z48" i="5"/>
  <c r="Y48" i="5"/>
  <c r="X48" i="5"/>
  <c r="W48" i="5"/>
  <c r="V48" i="5"/>
  <c r="U48" i="5"/>
  <c r="K48" i="5"/>
  <c r="J48" i="5"/>
  <c r="I48" i="5"/>
  <c r="AS47" i="5"/>
  <c r="AR47" i="5"/>
  <c r="AQ47" i="5"/>
  <c r="AP47" i="5"/>
  <c r="AO47" i="5"/>
  <c r="AN47" i="5"/>
  <c r="AM47" i="5"/>
  <c r="AJ47" i="5"/>
  <c r="AI47" i="5"/>
  <c r="AH47" i="5"/>
  <c r="AG47" i="5"/>
  <c r="AF47" i="5"/>
  <c r="AE47" i="5"/>
  <c r="AD47" i="5"/>
  <c r="AA47" i="5"/>
  <c r="Z47" i="5"/>
  <c r="Y47" i="5"/>
  <c r="X47" i="5"/>
  <c r="W47" i="5"/>
  <c r="V47" i="5"/>
  <c r="U47" i="5"/>
  <c r="K47" i="5"/>
  <c r="J47" i="5"/>
  <c r="I47" i="5"/>
  <c r="AS46" i="5"/>
  <c r="AR46" i="5"/>
  <c r="AQ46" i="5"/>
  <c r="AP46" i="5"/>
  <c r="AO46" i="5"/>
  <c r="AN46" i="5"/>
  <c r="AM46" i="5"/>
  <c r="AJ46" i="5"/>
  <c r="AI46" i="5"/>
  <c r="AH46" i="5"/>
  <c r="AG46" i="5"/>
  <c r="AF46" i="5"/>
  <c r="AE46" i="5"/>
  <c r="AD46" i="5"/>
  <c r="AA46" i="5"/>
  <c r="Z46" i="5"/>
  <c r="Y46" i="5"/>
  <c r="X46" i="5"/>
  <c r="W46" i="5"/>
  <c r="V46" i="5"/>
  <c r="U46" i="5"/>
  <c r="K46" i="5"/>
  <c r="J46" i="5"/>
  <c r="I46" i="5"/>
  <c r="AS45" i="5"/>
  <c r="AR45" i="5"/>
  <c r="AQ45" i="5"/>
  <c r="AP45" i="5"/>
  <c r="AO45" i="5"/>
  <c r="AN45" i="5"/>
  <c r="AM45" i="5"/>
  <c r="AJ45" i="5"/>
  <c r="AI45" i="5"/>
  <c r="AH45" i="5"/>
  <c r="AG45" i="5"/>
  <c r="AF45" i="5"/>
  <c r="AE45" i="5"/>
  <c r="AD45" i="5"/>
  <c r="AA45" i="5"/>
  <c r="Z45" i="5"/>
  <c r="Y45" i="5"/>
  <c r="X45" i="5"/>
  <c r="W45" i="5"/>
  <c r="V45" i="5"/>
  <c r="U45" i="5"/>
  <c r="AS44" i="5"/>
  <c r="AR44" i="5"/>
  <c r="AQ44" i="5"/>
  <c r="AP44" i="5"/>
  <c r="AO44" i="5"/>
  <c r="AN44" i="5"/>
  <c r="AM44" i="5"/>
  <c r="AJ44" i="5"/>
  <c r="AI44" i="5"/>
  <c r="AH44" i="5"/>
  <c r="AG44" i="5"/>
  <c r="AF44" i="5"/>
  <c r="AE44" i="5"/>
  <c r="AD44" i="5"/>
  <c r="AA44" i="5"/>
  <c r="Z44" i="5"/>
  <c r="Y44" i="5"/>
  <c r="X44" i="5"/>
  <c r="W44" i="5"/>
  <c r="V44" i="5"/>
  <c r="U44" i="5"/>
  <c r="K44" i="5"/>
  <c r="I44" i="5"/>
  <c r="AS43" i="5"/>
  <c r="AR43" i="5"/>
  <c r="AQ43" i="5"/>
  <c r="AP43" i="5"/>
  <c r="AO43" i="5"/>
  <c r="AN43" i="5"/>
  <c r="AM43" i="5"/>
  <c r="AJ43" i="5"/>
  <c r="AI43" i="5"/>
  <c r="AH43" i="5"/>
  <c r="AG43" i="5"/>
  <c r="AF43" i="5"/>
  <c r="AE43" i="5"/>
  <c r="AD43" i="5"/>
  <c r="AA43" i="5"/>
  <c r="Z43" i="5"/>
  <c r="Y43" i="5"/>
  <c r="X43" i="5"/>
  <c r="W43" i="5"/>
  <c r="V43" i="5"/>
  <c r="U43" i="5"/>
  <c r="K43" i="5"/>
  <c r="I43" i="5"/>
  <c r="AS42" i="5"/>
  <c r="AR42" i="5"/>
  <c r="AQ42" i="5"/>
  <c r="AP42" i="5"/>
  <c r="AO42" i="5"/>
  <c r="AN42" i="5"/>
  <c r="AM42" i="5"/>
  <c r="AJ42" i="5"/>
  <c r="AI42" i="5"/>
  <c r="AH42" i="5"/>
  <c r="AG42" i="5"/>
  <c r="AF42" i="5"/>
  <c r="AE42" i="5"/>
  <c r="AD42" i="5"/>
  <c r="AA42" i="5"/>
  <c r="Z42" i="5"/>
  <c r="Y42" i="5"/>
  <c r="X42" i="5"/>
  <c r="W42" i="5"/>
  <c r="V42" i="5"/>
  <c r="U42" i="5"/>
  <c r="K42" i="5"/>
  <c r="I42" i="5"/>
  <c r="AS41" i="5"/>
  <c r="AR41" i="5"/>
  <c r="AQ41" i="5"/>
  <c r="AP41" i="5"/>
  <c r="AO41" i="5"/>
  <c r="AN41" i="5"/>
  <c r="AM41" i="5"/>
  <c r="AJ41" i="5"/>
  <c r="AI41" i="5"/>
  <c r="AH41" i="5"/>
  <c r="AG41" i="5"/>
  <c r="AF41" i="5"/>
  <c r="AE41" i="5"/>
  <c r="AD41" i="5"/>
  <c r="AA41" i="5"/>
  <c r="Z41" i="5"/>
  <c r="Y41" i="5"/>
  <c r="X41" i="5"/>
  <c r="W41" i="5"/>
  <c r="V41" i="5"/>
  <c r="U41" i="5"/>
  <c r="K41" i="5"/>
  <c r="I41" i="5"/>
  <c r="AS40" i="5"/>
  <c r="AR40" i="5"/>
  <c r="AQ40" i="5"/>
  <c r="AP40" i="5"/>
  <c r="AO40" i="5"/>
  <c r="AN40" i="5"/>
  <c r="AM40" i="5"/>
  <c r="AJ40" i="5"/>
  <c r="AI40" i="5"/>
  <c r="AH40" i="5"/>
  <c r="AG40" i="5"/>
  <c r="AF40" i="5"/>
  <c r="AE40" i="5"/>
  <c r="AD40" i="5"/>
  <c r="AA40" i="5"/>
  <c r="Z40" i="5"/>
  <c r="Y40" i="5"/>
  <c r="X40" i="5"/>
  <c r="W40" i="5"/>
  <c r="V40" i="5"/>
  <c r="U40" i="5"/>
  <c r="K40" i="5"/>
  <c r="I40" i="5"/>
  <c r="AS39" i="5"/>
  <c r="AR39" i="5"/>
  <c r="AQ39" i="5"/>
  <c r="AP39" i="5"/>
  <c r="AO39" i="5"/>
  <c r="AN39" i="5"/>
  <c r="AM39" i="5"/>
  <c r="AJ39" i="5"/>
  <c r="AI39" i="5"/>
  <c r="AH39" i="5"/>
  <c r="AG39" i="5"/>
  <c r="AF39" i="5"/>
  <c r="AE39" i="5"/>
  <c r="AD39" i="5"/>
  <c r="AA39" i="5"/>
  <c r="Z39" i="5"/>
  <c r="Y39" i="5"/>
  <c r="X39" i="5"/>
  <c r="W39" i="5"/>
  <c r="V39" i="5"/>
  <c r="U39" i="5"/>
  <c r="K39" i="5"/>
  <c r="I39" i="5"/>
  <c r="AS38" i="5"/>
  <c r="AR38" i="5"/>
  <c r="AQ38" i="5"/>
  <c r="AP38" i="5"/>
  <c r="AO38" i="5"/>
  <c r="AN38" i="5"/>
  <c r="AM38" i="5"/>
  <c r="AJ38" i="5"/>
  <c r="AI38" i="5"/>
  <c r="AH38" i="5"/>
  <c r="AG38" i="5"/>
  <c r="AF38" i="5"/>
  <c r="AE38" i="5"/>
  <c r="AD38" i="5"/>
  <c r="AA38" i="5"/>
  <c r="Z38" i="5"/>
  <c r="Y38" i="5"/>
  <c r="X38" i="5"/>
  <c r="W38" i="5"/>
  <c r="V38" i="5"/>
  <c r="U38" i="5"/>
  <c r="AS37" i="5"/>
  <c r="AR37" i="5"/>
  <c r="AQ37" i="5"/>
  <c r="AP37" i="5"/>
  <c r="AO37" i="5"/>
  <c r="AN37" i="5"/>
  <c r="AM37" i="5"/>
  <c r="AJ37" i="5"/>
  <c r="AI37" i="5"/>
  <c r="AH37" i="5"/>
  <c r="AG37" i="5"/>
  <c r="AF37" i="5"/>
  <c r="AE37" i="5"/>
  <c r="AD37" i="5"/>
  <c r="AA37" i="5"/>
  <c r="Z37" i="5"/>
  <c r="Y37" i="5"/>
  <c r="X37" i="5"/>
  <c r="W37" i="5"/>
  <c r="V37" i="5"/>
  <c r="U37" i="5"/>
  <c r="K37" i="5"/>
  <c r="I37" i="5"/>
  <c r="AS36" i="5"/>
  <c r="AR36" i="5"/>
  <c r="AQ36" i="5"/>
  <c r="AP36" i="5"/>
  <c r="AO36" i="5"/>
  <c r="AN36" i="5"/>
  <c r="AM36" i="5"/>
  <c r="AJ36" i="5"/>
  <c r="AI36" i="5"/>
  <c r="AH36" i="5"/>
  <c r="AG36" i="5"/>
  <c r="AF36" i="5"/>
  <c r="AE36" i="5"/>
  <c r="AD36" i="5"/>
  <c r="AA36" i="5"/>
  <c r="Z36" i="5"/>
  <c r="Y36" i="5"/>
  <c r="X36" i="5"/>
  <c r="W36" i="5"/>
  <c r="V36" i="5"/>
  <c r="U36" i="5"/>
  <c r="K36" i="5"/>
  <c r="I36" i="5"/>
  <c r="AS35" i="5"/>
  <c r="AR35" i="5"/>
  <c r="AQ35" i="5"/>
  <c r="AP35" i="5"/>
  <c r="AO35" i="5"/>
  <c r="AN35" i="5"/>
  <c r="AM35" i="5"/>
  <c r="AJ35" i="5"/>
  <c r="AI35" i="5"/>
  <c r="AH35" i="5"/>
  <c r="AG35" i="5"/>
  <c r="AF35" i="5"/>
  <c r="AE35" i="5"/>
  <c r="AD35" i="5"/>
  <c r="AA35" i="5"/>
  <c r="Z35" i="5"/>
  <c r="Y35" i="5"/>
  <c r="X35" i="5"/>
  <c r="W35" i="5"/>
  <c r="V35" i="5"/>
  <c r="U35" i="5"/>
  <c r="K35" i="5"/>
  <c r="I35" i="5"/>
  <c r="AS34" i="5"/>
  <c r="AR34" i="5"/>
  <c r="AQ34" i="5"/>
  <c r="AP34" i="5"/>
  <c r="AO34" i="5"/>
  <c r="AN34" i="5"/>
  <c r="AM34" i="5"/>
  <c r="AJ34" i="5"/>
  <c r="AI34" i="5"/>
  <c r="AH34" i="5"/>
  <c r="AG34" i="5"/>
  <c r="AF34" i="5"/>
  <c r="AE34" i="5"/>
  <c r="AD34" i="5"/>
  <c r="AA34" i="5"/>
  <c r="Z34" i="5"/>
  <c r="Y34" i="5"/>
  <c r="X34" i="5"/>
  <c r="W34" i="5"/>
  <c r="V34" i="5"/>
  <c r="U34" i="5"/>
  <c r="K34" i="5"/>
  <c r="I34" i="5"/>
  <c r="AS33" i="5"/>
  <c r="AR33" i="5"/>
  <c r="AQ33" i="5"/>
  <c r="AP33" i="5"/>
  <c r="AO33" i="5"/>
  <c r="AN33" i="5"/>
  <c r="AM33" i="5"/>
  <c r="AJ33" i="5"/>
  <c r="AI33" i="5"/>
  <c r="AH33" i="5"/>
  <c r="AG33" i="5"/>
  <c r="AF33" i="5"/>
  <c r="AE33" i="5"/>
  <c r="AD33" i="5"/>
  <c r="AA33" i="5"/>
  <c r="Z33" i="5"/>
  <c r="Y33" i="5"/>
  <c r="X33" i="5"/>
  <c r="W33" i="5"/>
  <c r="V33" i="5"/>
  <c r="U33" i="5"/>
  <c r="K33" i="5"/>
  <c r="I33" i="5"/>
  <c r="AS32" i="5"/>
  <c r="AR32" i="5"/>
  <c r="AQ32" i="5"/>
  <c r="AP32" i="5"/>
  <c r="AO32" i="5"/>
  <c r="AN32" i="5"/>
  <c r="AM32" i="5"/>
  <c r="AJ32" i="5"/>
  <c r="AI32" i="5"/>
  <c r="AH32" i="5"/>
  <c r="AG32" i="5"/>
  <c r="AF32" i="5"/>
  <c r="AE32" i="5"/>
  <c r="AD32" i="5"/>
  <c r="AA32" i="5"/>
  <c r="Z32" i="5"/>
  <c r="Y32" i="5"/>
  <c r="X32" i="5"/>
  <c r="W32" i="5"/>
  <c r="V32" i="5"/>
  <c r="U32" i="5"/>
  <c r="K32" i="5"/>
  <c r="I32" i="5"/>
  <c r="AS31" i="5"/>
  <c r="AR31" i="5"/>
  <c r="AQ31" i="5"/>
  <c r="AP31" i="5"/>
  <c r="AO31" i="5"/>
  <c r="AN31" i="5"/>
  <c r="AM31" i="5"/>
  <c r="AJ31" i="5"/>
  <c r="AI31" i="5"/>
  <c r="AH31" i="5"/>
  <c r="AG31" i="5"/>
  <c r="AF31" i="5"/>
  <c r="AE31" i="5"/>
  <c r="AD31" i="5"/>
  <c r="AA31" i="5"/>
  <c r="Z31" i="5"/>
  <c r="Y31" i="5"/>
  <c r="X31" i="5"/>
  <c r="W31" i="5"/>
  <c r="V31" i="5"/>
  <c r="U31" i="5"/>
  <c r="AS30" i="5"/>
  <c r="AR30" i="5"/>
  <c r="AQ30" i="5"/>
  <c r="AP30" i="5"/>
  <c r="AO30" i="5"/>
  <c r="AJ30" i="5"/>
  <c r="AI30" i="5"/>
  <c r="AH30" i="5"/>
  <c r="AG30" i="5"/>
  <c r="AF30" i="5"/>
  <c r="AE30" i="5"/>
  <c r="AA30" i="5"/>
  <c r="Z30" i="5"/>
  <c r="Y30" i="5"/>
  <c r="X30" i="5"/>
  <c r="W30" i="5"/>
  <c r="V30" i="5"/>
  <c r="U30" i="5"/>
  <c r="K30" i="5"/>
  <c r="I30" i="5"/>
  <c r="AS29" i="5"/>
  <c r="AR29" i="5"/>
  <c r="AQ29" i="5"/>
  <c r="AP29" i="5"/>
  <c r="AO29" i="5"/>
  <c r="AJ29" i="5"/>
  <c r="AI29" i="5"/>
  <c r="AH29" i="5"/>
  <c r="AG29" i="5"/>
  <c r="AF29" i="5"/>
  <c r="AE29" i="5"/>
  <c r="AA29" i="5"/>
  <c r="Z29" i="5"/>
  <c r="Y29" i="5"/>
  <c r="X29" i="5"/>
  <c r="W29" i="5"/>
  <c r="V29" i="5"/>
  <c r="U29" i="5"/>
  <c r="K29" i="5"/>
  <c r="I29" i="5"/>
  <c r="AS28" i="5"/>
  <c r="AR28" i="5"/>
  <c r="AQ28" i="5"/>
  <c r="AP28" i="5"/>
  <c r="AO28" i="5"/>
  <c r="AJ28" i="5"/>
  <c r="AI28" i="5"/>
  <c r="AH28" i="5"/>
  <c r="AG28" i="5"/>
  <c r="AF28" i="5"/>
  <c r="AE28" i="5"/>
  <c r="AA28" i="5"/>
  <c r="Z28" i="5"/>
  <c r="Y28" i="5"/>
  <c r="X28" i="5"/>
  <c r="W28" i="5"/>
  <c r="V28" i="5"/>
  <c r="U28" i="5"/>
  <c r="K28" i="5"/>
  <c r="I28" i="5"/>
  <c r="AS27" i="5"/>
  <c r="AR27" i="5"/>
  <c r="AQ27" i="5"/>
  <c r="AP27" i="5"/>
  <c r="AO27" i="5"/>
  <c r="AJ27" i="5"/>
  <c r="AI27" i="5"/>
  <c r="AH27" i="5"/>
  <c r="AG27" i="5"/>
  <c r="AF27" i="5"/>
  <c r="AE27" i="5"/>
  <c r="AA27" i="5"/>
  <c r="Z27" i="5"/>
  <c r="Y27" i="5"/>
  <c r="X27" i="5"/>
  <c r="W27" i="5"/>
  <c r="V27" i="5"/>
  <c r="U27" i="5"/>
  <c r="K27" i="5"/>
  <c r="I27" i="5"/>
  <c r="AS26" i="5"/>
  <c r="AR26" i="5"/>
  <c r="AQ26" i="5"/>
  <c r="AP26" i="5"/>
  <c r="AO26" i="5"/>
  <c r="AJ26" i="5"/>
  <c r="AI26" i="5"/>
  <c r="AH26" i="5"/>
  <c r="AG26" i="5"/>
  <c r="AF26" i="5"/>
  <c r="AE26" i="5"/>
  <c r="AA26" i="5"/>
  <c r="Z26" i="5"/>
  <c r="Y26" i="5"/>
  <c r="X26" i="5"/>
  <c r="W26" i="5"/>
  <c r="V26" i="5"/>
  <c r="U26" i="5"/>
  <c r="K26" i="5"/>
  <c r="I26" i="5"/>
  <c r="AS25" i="5"/>
  <c r="AR25" i="5"/>
  <c r="AQ25" i="5"/>
  <c r="AP25" i="5"/>
  <c r="AO25" i="5"/>
  <c r="AJ25" i="5"/>
  <c r="AI25" i="5"/>
  <c r="AH25" i="5"/>
  <c r="AG25" i="5"/>
  <c r="AF25" i="5"/>
  <c r="AE25" i="5"/>
  <c r="AA25" i="5"/>
  <c r="Z25" i="5"/>
  <c r="Y25" i="5"/>
  <c r="X25" i="5"/>
  <c r="W25" i="5"/>
  <c r="V25" i="5"/>
  <c r="U25" i="5"/>
  <c r="K25" i="5"/>
  <c r="I25" i="5"/>
  <c r="AS24" i="5"/>
  <c r="AR24" i="5"/>
  <c r="AQ24" i="5"/>
  <c r="AP24" i="5"/>
  <c r="AO24" i="5"/>
  <c r="AJ24" i="5"/>
  <c r="AI24" i="5"/>
  <c r="AH24" i="5"/>
  <c r="AG24" i="5"/>
  <c r="AF24" i="5"/>
  <c r="AE24" i="5"/>
  <c r="AA24" i="5"/>
  <c r="Z24" i="5"/>
  <c r="Y24" i="5"/>
  <c r="X24" i="5"/>
  <c r="W24" i="5"/>
  <c r="V24" i="5"/>
  <c r="U24" i="5"/>
  <c r="AS23" i="5"/>
  <c r="AR23" i="5"/>
  <c r="AQ23" i="5"/>
  <c r="AP23" i="5"/>
  <c r="AO23" i="5"/>
  <c r="AN23" i="5"/>
  <c r="AM23" i="5"/>
  <c r="AJ23" i="5"/>
  <c r="AI23" i="5"/>
  <c r="AH23" i="5"/>
  <c r="AG23" i="5"/>
  <c r="AF23" i="5"/>
  <c r="AE23" i="5"/>
  <c r="AD23" i="5"/>
  <c r="AA23" i="5"/>
  <c r="Z23" i="5"/>
  <c r="Y23" i="5"/>
  <c r="X23" i="5"/>
  <c r="W23" i="5"/>
  <c r="V23" i="5"/>
  <c r="K23" i="5"/>
  <c r="I23" i="5"/>
  <c r="AS22" i="5"/>
  <c r="AR22" i="5"/>
  <c r="AQ22" i="5"/>
  <c r="AP22" i="5"/>
  <c r="AO22" i="5"/>
  <c r="AN22" i="5"/>
  <c r="AM22" i="5"/>
  <c r="AJ22" i="5"/>
  <c r="AI22" i="5"/>
  <c r="AH22" i="5"/>
  <c r="AG22" i="5"/>
  <c r="AF22" i="5"/>
  <c r="AE22" i="5"/>
  <c r="AD22" i="5"/>
  <c r="AA22" i="5"/>
  <c r="Z22" i="5"/>
  <c r="Y22" i="5"/>
  <c r="X22" i="5"/>
  <c r="W22" i="5"/>
  <c r="V22" i="5"/>
  <c r="K22" i="5"/>
  <c r="I22" i="5"/>
  <c r="AS21" i="5"/>
  <c r="AR21" i="5"/>
  <c r="AQ21" i="5"/>
  <c r="AP21" i="5"/>
  <c r="AO21" i="5"/>
  <c r="AN21" i="5"/>
  <c r="AM21" i="5"/>
  <c r="AJ21" i="5"/>
  <c r="AI21" i="5"/>
  <c r="AH21" i="5"/>
  <c r="AG21" i="5"/>
  <c r="AF21" i="5"/>
  <c r="AE21" i="5"/>
  <c r="AD21" i="5"/>
  <c r="AA21" i="5"/>
  <c r="Z21" i="5"/>
  <c r="Y21" i="5"/>
  <c r="X21" i="5"/>
  <c r="W21" i="5"/>
  <c r="V21" i="5"/>
  <c r="K21" i="5"/>
  <c r="I21" i="5"/>
  <c r="AS20" i="5"/>
  <c r="AR20" i="5"/>
  <c r="AQ20" i="5"/>
  <c r="AP20" i="5"/>
  <c r="AO20" i="5"/>
  <c r="AN20" i="5"/>
  <c r="AM20" i="5"/>
  <c r="AJ20" i="5"/>
  <c r="AI20" i="5"/>
  <c r="AH20" i="5"/>
  <c r="AG20" i="5"/>
  <c r="AF20" i="5"/>
  <c r="AE20" i="5"/>
  <c r="AD20" i="5"/>
  <c r="AA20" i="5"/>
  <c r="Z20" i="5"/>
  <c r="Y20" i="5"/>
  <c r="X20" i="5"/>
  <c r="W20" i="5"/>
  <c r="V20" i="5"/>
  <c r="K20" i="5"/>
  <c r="I20" i="5"/>
  <c r="AS19" i="5"/>
  <c r="AR19" i="5"/>
  <c r="AQ19" i="5"/>
  <c r="AP19" i="5"/>
  <c r="AO19" i="5"/>
  <c r="AN19" i="5"/>
  <c r="AM19" i="5"/>
  <c r="AJ19" i="5"/>
  <c r="AI19" i="5"/>
  <c r="AH19" i="5"/>
  <c r="AG19" i="5"/>
  <c r="AF19" i="5"/>
  <c r="AE19" i="5"/>
  <c r="AD19" i="5"/>
  <c r="AA19" i="5"/>
  <c r="Z19" i="5"/>
  <c r="Y19" i="5"/>
  <c r="X19" i="5"/>
  <c r="W19" i="5"/>
  <c r="V19" i="5"/>
  <c r="K19" i="5"/>
  <c r="I19" i="5"/>
  <c r="AS18" i="5"/>
  <c r="AR18" i="5"/>
  <c r="AQ18" i="5"/>
  <c r="AP18" i="5"/>
  <c r="AO18" i="5"/>
  <c r="AN18" i="5"/>
  <c r="AM18" i="5"/>
  <c r="AJ18" i="5"/>
  <c r="AI18" i="5"/>
  <c r="AH18" i="5"/>
  <c r="AG18" i="5"/>
  <c r="AF18" i="5"/>
  <c r="AE18" i="5"/>
  <c r="AD18" i="5"/>
  <c r="AA18" i="5"/>
  <c r="Z18" i="5"/>
  <c r="Y18" i="5"/>
  <c r="X18" i="5"/>
  <c r="W18" i="5"/>
  <c r="V18" i="5"/>
  <c r="K18" i="5"/>
  <c r="I18" i="5"/>
  <c r="AS17" i="5"/>
  <c r="AR17" i="5"/>
  <c r="AQ17" i="5"/>
  <c r="AP17" i="5"/>
  <c r="AO17" i="5"/>
  <c r="AN17" i="5"/>
  <c r="AM17" i="5"/>
  <c r="AJ17" i="5"/>
  <c r="AI17" i="5"/>
  <c r="AH17" i="5"/>
  <c r="AG17" i="5"/>
  <c r="AF17" i="5"/>
  <c r="AE17" i="5"/>
  <c r="AD17" i="5"/>
  <c r="AA17" i="5"/>
  <c r="Z17" i="5"/>
  <c r="Y17" i="5"/>
  <c r="X17" i="5"/>
  <c r="W17" i="5"/>
  <c r="V17" i="5"/>
  <c r="AS16" i="5"/>
  <c r="AR16" i="5"/>
  <c r="AQ16" i="5"/>
  <c r="AP16" i="5"/>
  <c r="AO16" i="5"/>
  <c r="AN16" i="5"/>
  <c r="AM16" i="5"/>
  <c r="AJ16" i="5"/>
  <c r="AI16" i="5"/>
  <c r="AH16" i="5"/>
  <c r="AG16" i="5"/>
  <c r="AF16" i="5"/>
  <c r="AE16" i="5"/>
  <c r="AD16" i="5"/>
  <c r="AA16" i="5"/>
  <c r="Z16" i="5"/>
  <c r="Y16" i="5"/>
  <c r="X16" i="5"/>
  <c r="W16" i="5"/>
  <c r="V16" i="5"/>
  <c r="U16" i="5"/>
  <c r="K16" i="5"/>
  <c r="I16" i="5"/>
  <c r="AS15" i="5"/>
  <c r="AR15" i="5"/>
  <c r="AQ15" i="5"/>
  <c r="AP15" i="5"/>
  <c r="AO15" i="5"/>
  <c r="AN15" i="5"/>
  <c r="AM15" i="5"/>
  <c r="AJ15" i="5"/>
  <c r="AI15" i="5"/>
  <c r="AH15" i="5"/>
  <c r="AG15" i="5"/>
  <c r="AF15" i="5"/>
  <c r="AE15" i="5"/>
  <c r="AD15" i="5"/>
  <c r="AA15" i="5"/>
  <c r="Z15" i="5"/>
  <c r="Y15" i="5"/>
  <c r="X15" i="5"/>
  <c r="W15" i="5"/>
  <c r="V15" i="5"/>
  <c r="U15" i="5"/>
  <c r="K15" i="5"/>
  <c r="I15" i="5"/>
  <c r="AS14" i="5"/>
  <c r="AR14" i="5"/>
  <c r="AQ14" i="5"/>
  <c r="AP14" i="5"/>
  <c r="AO14" i="5"/>
  <c r="AN14" i="5"/>
  <c r="AM14" i="5"/>
  <c r="AJ14" i="5"/>
  <c r="AI14" i="5"/>
  <c r="AH14" i="5"/>
  <c r="AG14" i="5"/>
  <c r="AF14" i="5"/>
  <c r="AE14" i="5"/>
  <c r="AD14" i="5"/>
  <c r="AA14" i="5"/>
  <c r="Z14" i="5"/>
  <c r="Y14" i="5"/>
  <c r="X14" i="5"/>
  <c r="W14" i="5"/>
  <c r="V14" i="5"/>
  <c r="U14" i="5"/>
  <c r="K14" i="5"/>
  <c r="I14" i="5"/>
  <c r="AS13" i="5"/>
  <c r="AR13" i="5"/>
  <c r="AQ13" i="5"/>
  <c r="AP13" i="5"/>
  <c r="AO13" i="5"/>
  <c r="AN13" i="5"/>
  <c r="AM13" i="5"/>
  <c r="AJ13" i="5"/>
  <c r="AI13" i="5"/>
  <c r="AH13" i="5"/>
  <c r="AG13" i="5"/>
  <c r="AF13" i="5"/>
  <c r="AE13" i="5"/>
  <c r="AD13" i="5"/>
  <c r="AA13" i="5"/>
  <c r="Z13" i="5"/>
  <c r="Y13" i="5"/>
  <c r="X13" i="5"/>
  <c r="W13" i="5"/>
  <c r="V13" i="5"/>
  <c r="U13" i="5"/>
  <c r="K13" i="5"/>
  <c r="I13" i="5"/>
  <c r="AS12" i="5"/>
  <c r="AR12" i="5"/>
  <c r="AQ12" i="5"/>
  <c r="AP12" i="5"/>
  <c r="AO12" i="5"/>
  <c r="AN12" i="5"/>
  <c r="AM12" i="5"/>
  <c r="AJ12" i="5"/>
  <c r="AI12" i="5"/>
  <c r="AH12" i="5"/>
  <c r="AG12" i="5"/>
  <c r="AF12" i="5"/>
  <c r="AE12" i="5"/>
  <c r="AD12" i="5"/>
  <c r="AA12" i="5"/>
  <c r="Z12" i="5"/>
  <c r="Y12" i="5"/>
  <c r="X12" i="5"/>
  <c r="W12" i="5"/>
  <c r="V12" i="5"/>
  <c r="U12" i="5"/>
  <c r="K12" i="5"/>
  <c r="I12" i="5"/>
  <c r="AS11" i="5"/>
  <c r="AR11" i="5"/>
  <c r="AQ11" i="5"/>
  <c r="AP11" i="5"/>
  <c r="AO11" i="5"/>
  <c r="AN11" i="5"/>
  <c r="AM11" i="5"/>
  <c r="AJ11" i="5"/>
  <c r="AI11" i="5"/>
  <c r="AH11" i="5"/>
  <c r="AG11" i="5"/>
  <c r="AF11" i="5"/>
  <c r="AE11" i="5"/>
  <c r="AD11" i="5"/>
  <c r="AA11" i="5"/>
  <c r="Z11" i="5"/>
  <c r="Y11" i="5"/>
  <c r="X11" i="5"/>
  <c r="W11" i="5"/>
  <c r="V11" i="5"/>
  <c r="U11" i="5"/>
  <c r="K11" i="5"/>
  <c r="I11" i="5"/>
  <c r="AS10" i="5"/>
  <c r="AR10" i="5"/>
  <c r="AQ10" i="5"/>
  <c r="AP10" i="5"/>
  <c r="AO10" i="5"/>
  <c r="AN10" i="5"/>
  <c r="AM10" i="5"/>
  <c r="AJ10" i="5"/>
  <c r="AI10" i="5"/>
  <c r="AH10" i="5"/>
  <c r="AG10" i="5"/>
  <c r="AF10" i="5"/>
  <c r="AE10" i="5"/>
  <c r="AD10" i="5"/>
  <c r="AA10" i="5"/>
  <c r="Z10" i="5"/>
  <c r="Y10" i="5"/>
  <c r="X10" i="5"/>
  <c r="W10" i="5"/>
  <c r="V10" i="5"/>
  <c r="U10" i="5"/>
  <c r="AS9" i="5"/>
  <c r="AR9" i="5"/>
  <c r="AQ9" i="5"/>
  <c r="AP9" i="5"/>
  <c r="AO9" i="5"/>
  <c r="AN9" i="5"/>
  <c r="AM9" i="5"/>
  <c r="AJ9" i="5"/>
  <c r="AI9" i="5"/>
  <c r="AH9" i="5"/>
  <c r="AG9" i="5"/>
  <c r="AF9" i="5"/>
  <c r="AE9" i="5"/>
  <c r="AD9" i="5"/>
  <c r="AA9" i="5"/>
  <c r="Z9" i="5"/>
  <c r="Y9" i="5"/>
  <c r="X9" i="5"/>
  <c r="W9" i="5"/>
  <c r="V9" i="5"/>
  <c r="U9" i="5"/>
  <c r="K9" i="5"/>
  <c r="I9" i="5"/>
  <c r="AS8" i="5"/>
  <c r="AR8" i="5"/>
  <c r="AQ8" i="5"/>
  <c r="AP8" i="5"/>
  <c r="AO8" i="5"/>
  <c r="AN8" i="5"/>
  <c r="AM8" i="5"/>
  <c r="AJ8" i="5"/>
  <c r="AI8" i="5"/>
  <c r="AH8" i="5"/>
  <c r="AG8" i="5"/>
  <c r="AF8" i="5"/>
  <c r="AE8" i="5"/>
  <c r="AD8" i="5"/>
  <c r="AA8" i="5"/>
  <c r="Z8" i="5"/>
  <c r="Y8" i="5"/>
  <c r="X8" i="5"/>
  <c r="W8" i="5"/>
  <c r="V8" i="5"/>
  <c r="U8" i="5"/>
  <c r="K8" i="5"/>
  <c r="I8" i="5"/>
  <c r="AS7" i="5"/>
  <c r="AR7" i="5"/>
  <c r="AQ7" i="5"/>
  <c r="AP7" i="5"/>
  <c r="AO7" i="5"/>
  <c r="AN7" i="5"/>
  <c r="AM7" i="5"/>
  <c r="AJ7" i="5"/>
  <c r="AI7" i="5"/>
  <c r="AH7" i="5"/>
  <c r="AG7" i="5"/>
  <c r="AF7" i="5"/>
  <c r="AE7" i="5"/>
  <c r="AD7" i="5"/>
  <c r="AA7" i="5"/>
  <c r="Z7" i="5"/>
  <c r="Y7" i="5"/>
  <c r="X7" i="5"/>
  <c r="W7" i="5"/>
  <c r="V7" i="5"/>
  <c r="U7" i="5"/>
  <c r="K7" i="5"/>
  <c r="I7" i="5"/>
  <c r="AS6" i="5"/>
  <c r="AR6" i="5"/>
  <c r="AQ6" i="5"/>
  <c r="AP6" i="5"/>
  <c r="AO6" i="5"/>
  <c r="AN6" i="5"/>
  <c r="AM6" i="5"/>
  <c r="AJ6" i="5"/>
  <c r="AI6" i="5"/>
  <c r="AH6" i="5"/>
  <c r="AG6" i="5"/>
  <c r="AF6" i="5"/>
  <c r="AE6" i="5"/>
  <c r="AD6" i="5"/>
  <c r="AA6" i="5"/>
  <c r="Z6" i="5"/>
  <c r="Y6" i="5"/>
  <c r="X6" i="5"/>
  <c r="W6" i="5"/>
  <c r="V6" i="5"/>
  <c r="U6" i="5"/>
  <c r="K6" i="5"/>
  <c r="I6" i="5"/>
  <c r="AS5" i="5"/>
  <c r="AR5" i="5"/>
  <c r="AQ5" i="5"/>
  <c r="AP5" i="5"/>
  <c r="AO5" i="5"/>
  <c r="AN5" i="5"/>
  <c r="AM5" i="5"/>
  <c r="AJ5" i="5"/>
  <c r="AI5" i="5"/>
  <c r="AH5" i="5"/>
  <c r="AG5" i="5"/>
  <c r="AF5" i="5"/>
  <c r="AE5" i="5"/>
  <c r="AD5" i="5"/>
  <c r="AA5" i="5"/>
  <c r="Z5" i="5"/>
  <c r="Y5" i="5"/>
  <c r="X5" i="5"/>
  <c r="W5" i="5"/>
  <c r="V5" i="5"/>
  <c r="U5" i="5"/>
  <c r="K5" i="5"/>
  <c r="I5" i="5"/>
  <c r="AS4" i="5"/>
  <c r="AR4" i="5"/>
  <c r="AQ4" i="5"/>
  <c r="AP4" i="5"/>
  <c r="AO4" i="5"/>
  <c r="AN4" i="5"/>
  <c r="AM4" i="5"/>
  <c r="AJ4" i="5"/>
  <c r="AI4" i="5"/>
  <c r="AH4" i="5"/>
  <c r="AG4" i="5"/>
  <c r="AF4" i="5"/>
  <c r="AE4" i="5"/>
  <c r="AD4" i="5"/>
  <c r="AA4" i="5"/>
  <c r="Z4" i="5"/>
  <c r="Y4" i="5"/>
  <c r="X4" i="5"/>
  <c r="W4" i="5"/>
  <c r="V4" i="5"/>
  <c r="U4" i="5"/>
  <c r="K4" i="5"/>
  <c r="I4" i="5"/>
  <c r="AS3" i="5"/>
  <c r="AR3" i="5"/>
  <c r="AQ3" i="5"/>
  <c r="AP3" i="5"/>
  <c r="AO3" i="5"/>
  <c r="AN3" i="5"/>
  <c r="AM3" i="5"/>
  <c r="AJ3" i="5"/>
  <c r="AI3" i="5"/>
  <c r="AH3" i="5"/>
  <c r="AG3" i="5"/>
  <c r="AF3" i="5"/>
  <c r="AE3" i="5"/>
  <c r="AD3" i="5"/>
  <c r="AA3" i="5"/>
  <c r="Z3" i="5"/>
  <c r="Y3" i="5"/>
  <c r="X3" i="5"/>
  <c r="W3" i="5"/>
  <c r="V3" i="5"/>
  <c r="U3" i="5"/>
  <c r="F401" i="4"/>
  <c r="U401" i="4" s="1"/>
  <c r="E401" i="4"/>
  <c r="U400" i="4"/>
  <c r="F400" i="4"/>
  <c r="E400" i="4"/>
  <c r="K399" i="4"/>
  <c r="F399" i="4"/>
  <c r="E399" i="4"/>
  <c r="U398" i="4"/>
  <c r="W398" i="4" s="1"/>
  <c r="F398" i="4"/>
  <c r="E398" i="4"/>
  <c r="F397" i="4"/>
  <c r="U397" i="4" s="1"/>
  <c r="W397" i="4" s="1"/>
  <c r="E397" i="4"/>
  <c r="U396" i="4"/>
  <c r="W396" i="4" s="1"/>
  <c r="F396" i="4"/>
  <c r="E396" i="4"/>
  <c r="U395" i="4"/>
  <c r="W395" i="4" s="1"/>
  <c r="F395" i="4"/>
  <c r="E395" i="4"/>
  <c r="W394" i="4"/>
  <c r="U394" i="4"/>
  <c r="V394" i="4" s="1"/>
  <c r="V393" i="4"/>
  <c r="U393" i="4"/>
  <c r="F393" i="4"/>
  <c r="E393" i="4"/>
  <c r="F392" i="4"/>
  <c r="U392" i="4" s="1"/>
  <c r="E392" i="4"/>
  <c r="V391" i="4"/>
  <c r="U391" i="4"/>
  <c r="W391" i="4" s="1"/>
  <c r="F391" i="4"/>
  <c r="E391" i="4"/>
  <c r="F390" i="4"/>
  <c r="U390" i="4" s="1"/>
  <c r="W390" i="4" s="1"/>
  <c r="E390" i="4"/>
  <c r="F389" i="4"/>
  <c r="E389" i="4"/>
  <c r="U388" i="4"/>
  <c r="W388" i="4" s="1"/>
  <c r="F388" i="4"/>
  <c r="E388" i="4"/>
  <c r="U387" i="4"/>
  <c r="W387" i="4" s="1"/>
  <c r="F387" i="4"/>
  <c r="E387" i="4"/>
  <c r="W386" i="4"/>
  <c r="V386" i="4"/>
  <c r="U386" i="4"/>
  <c r="V385" i="4"/>
  <c r="U385" i="4"/>
  <c r="F385" i="4"/>
  <c r="E385" i="4"/>
  <c r="F384" i="4"/>
  <c r="E384" i="4"/>
  <c r="F383" i="4"/>
  <c r="E383" i="4"/>
  <c r="F382" i="4"/>
  <c r="E382" i="4"/>
  <c r="W381" i="4"/>
  <c r="U381" i="4"/>
  <c r="F381" i="4"/>
  <c r="E381" i="4"/>
  <c r="F380" i="4"/>
  <c r="U380" i="4" s="1"/>
  <c r="E380" i="4"/>
  <c r="U379" i="4"/>
  <c r="F379" i="4"/>
  <c r="E379" i="4"/>
  <c r="W378" i="4"/>
  <c r="U378" i="4"/>
  <c r="V378" i="4" s="1"/>
  <c r="F377" i="4"/>
  <c r="E377" i="4"/>
  <c r="U376" i="4"/>
  <c r="F376" i="4"/>
  <c r="E376" i="4"/>
  <c r="F375" i="4"/>
  <c r="E375" i="4"/>
  <c r="F374" i="4"/>
  <c r="E374" i="4"/>
  <c r="F373" i="4"/>
  <c r="E373" i="4"/>
  <c r="W372" i="4"/>
  <c r="V372" i="4"/>
  <c r="U372" i="4"/>
  <c r="F372" i="4"/>
  <c r="E372" i="4"/>
  <c r="W371" i="4"/>
  <c r="U371" i="4"/>
  <c r="V371" i="4" s="1"/>
  <c r="F371" i="4"/>
  <c r="E371" i="4"/>
  <c r="W370" i="4"/>
  <c r="V370" i="4"/>
  <c r="U370" i="4"/>
  <c r="F369" i="4"/>
  <c r="E369" i="4"/>
  <c r="W368" i="4"/>
  <c r="V368" i="4"/>
  <c r="F368" i="4"/>
  <c r="U368" i="4" s="1"/>
  <c r="E368" i="4"/>
  <c r="U367" i="4"/>
  <c r="W367" i="4" s="1"/>
  <c r="F367" i="4"/>
  <c r="E367" i="4"/>
  <c r="V366" i="4"/>
  <c r="F366" i="4"/>
  <c r="U366" i="4" s="1"/>
  <c r="W366" i="4" s="1"/>
  <c r="E366" i="4"/>
  <c r="U365" i="4"/>
  <c r="W365" i="4" s="1"/>
  <c r="F365" i="4"/>
  <c r="E365" i="4"/>
  <c r="U364" i="4"/>
  <c r="W364" i="4" s="1"/>
  <c r="F364" i="4"/>
  <c r="E364" i="4"/>
  <c r="V363" i="4"/>
  <c r="K363" i="4"/>
  <c r="K364" i="4" s="1"/>
  <c r="K365" i="4" s="1"/>
  <c r="K366" i="4" s="1"/>
  <c r="K367" i="4" s="1"/>
  <c r="F363" i="4"/>
  <c r="U363" i="4" s="1"/>
  <c r="W363" i="4" s="1"/>
  <c r="E363" i="4"/>
  <c r="W362" i="4"/>
  <c r="V362" i="4"/>
  <c r="U362" i="4"/>
  <c r="W361" i="4"/>
  <c r="U361" i="4"/>
  <c r="V361" i="4" s="1"/>
  <c r="K361" i="4"/>
  <c r="F361" i="4"/>
  <c r="E361" i="4"/>
  <c r="W360" i="4"/>
  <c r="U360" i="4"/>
  <c r="V360" i="4" s="1"/>
  <c r="K360" i="4"/>
  <c r="F360" i="4"/>
  <c r="E360" i="4"/>
  <c r="U359" i="4"/>
  <c r="F359" i="4"/>
  <c r="E359" i="4"/>
  <c r="K359" i="4" s="1"/>
  <c r="W358" i="4"/>
  <c r="U358" i="4"/>
  <c r="V358" i="4" s="1"/>
  <c r="K358" i="4"/>
  <c r="F358" i="4"/>
  <c r="E358" i="4"/>
  <c r="W357" i="4"/>
  <c r="U357" i="4"/>
  <c r="V357" i="4" s="1"/>
  <c r="F357" i="4"/>
  <c r="E357" i="4"/>
  <c r="U356" i="4"/>
  <c r="K356" i="4"/>
  <c r="F356" i="4"/>
  <c r="E356" i="4"/>
  <c r="W355" i="4"/>
  <c r="U355" i="4"/>
  <c r="V355" i="4" s="1"/>
  <c r="K355" i="4"/>
  <c r="F355" i="4"/>
  <c r="E355" i="4"/>
  <c r="U354" i="4"/>
  <c r="K354" i="4"/>
  <c r="U353" i="4"/>
  <c r="V352" i="4"/>
  <c r="I352" i="4" s="1"/>
  <c r="U352" i="4"/>
  <c r="W352" i="4" s="1"/>
  <c r="V351" i="4"/>
  <c r="U351" i="4"/>
  <c r="W351" i="4" s="1"/>
  <c r="I351" i="4"/>
  <c r="U350" i="4"/>
  <c r="V349" i="4"/>
  <c r="U349" i="4"/>
  <c r="W349" i="4" s="1"/>
  <c r="W348" i="4"/>
  <c r="V348" i="4"/>
  <c r="U348" i="4"/>
  <c r="V347" i="4"/>
  <c r="I347" i="4" s="1"/>
  <c r="U347" i="4"/>
  <c r="W347" i="4" s="1"/>
  <c r="V346" i="4"/>
  <c r="U346" i="4"/>
  <c r="W346" i="4" s="1"/>
  <c r="U345" i="4"/>
  <c r="F345" i="4"/>
  <c r="E345" i="4"/>
  <c r="G344" i="4"/>
  <c r="F344" i="4"/>
  <c r="E344" i="4"/>
  <c r="F343" i="4"/>
  <c r="E343" i="4"/>
  <c r="F342" i="4"/>
  <c r="E342" i="4"/>
  <c r="W341" i="4"/>
  <c r="U341" i="4"/>
  <c r="V341" i="4" s="1"/>
  <c r="F341" i="4"/>
  <c r="E341" i="4"/>
  <c r="U340" i="4"/>
  <c r="F340" i="4"/>
  <c r="E340" i="4"/>
  <c r="F339" i="4"/>
  <c r="E339" i="4"/>
  <c r="V338" i="4"/>
  <c r="U338" i="4"/>
  <c r="W338" i="4" s="1"/>
  <c r="F337" i="4"/>
  <c r="E337" i="4"/>
  <c r="F336" i="4"/>
  <c r="E336" i="4"/>
  <c r="W335" i="4"/>
  <c r="V335" i="4"/>
  <c r="F335" i="4"/>
  <c r="U335" i="4" s="1"/>
  <c r="E335" i="4"/>
  <c r="U334" i="4"/>
  <c r="F334" i="4"/>
  <c r="E334" i="4"/>
  <c r="W333" i="4"/>
  <c r="V333" i="4"/>
  <c r="F333" i="4"/>
  <c r="U333" i="4" s="1"/>
  <c r="E333" i="4"/>
  <c r="W332" i="4"/>
  <c r="U332" i="4"/>
  <c r="V332" i="4" s="1"/>
  <c r="G332" i="4"/>
  <c r="F332" i="4"/>
  <c r="E332" i="4"/>
  <c r="V331" i="4"/>
  <c r="U331" i="4"/>
  <c r="W331" i="4" s="1"/>
  <c r="F331" i="4"/>
  <c r="E331" i="4"/>
  <c r="W330" i="4"/>
  <c r="U330" i="4"/>
  <c r="V330" i="4" s="1"/>
  <c r="W329" i="4"/>
  <c r="V329" i="4"/>
  <c r="G329" i="4"/>
  <c r="F329" i="4"/>
  <c r="U329" i="4" s="1"/>
  <c r="E329" i="4"/>
  <c r="F328" i="4"/>
  <c r="E328" i="4"/>
  <c r="U327" i="4"/>
  <c r="W327" i="4" s="1"/>
  <c r="F327" i="4"/>
  <c r="E327" i="4"/>
  <c r="U326" i="4"/>
  <c r="F326" i="4"/>
  <c r="E326" i="4"/>
  <c r="U325" i="4"/>
  <c r="W325" i="4" s="1"/>
  <c r="F325" i="4"/>
  <c r="E325" i="4"/>
  <c r="K324" i="4"/>
  <c r="F324" i="4"/>
  <c r="E324" i="4"/>
  <c r="U323" i="4"/>
  <c r="F323" i="4"/>
  <c r="E323" i="4"/>
  <c r="U322" i="4"/>
  <c r="K322" i="4"/>
  <c r="V321" i="4"/>
  <c r="U321" i="4"/>
  <c r="W321" i="4" s="1"/>
  <c r="U320" i="4"/>
  <c r="U319" i="4"/>
  <c r="W318" i="4"/>
  <c r="V318" i="4"/>
  <c r="U318" i="4"/>
  <c r="W317" i="4"/>
  <c r="V317" i="4"/>
  <c r="U317" i="4"/>
  <c r="V316" i="4"/>
  <c r="U316" i="4"/>
  <c r="W316" i="4" s="1"/>
  <c r="U315" i="4"/>
  <c r="W314" i="4"/>
  <c r="U314" i="4"/>
  <c r="V314" i="4" s="1"/>
  <c r="G314" i="4"/>
  <c r="F313" i="4"/>
  <c r="E313" i="4"/>
  <c r="F312" i="4"/>
  <c r="E312" i="4"/>
  <c r="U311" i="4"/>
  <c r="F311" i="4"/>
  <c r="E311" i="4"/>
  <c r="U310" i="4"/>
  <c r="F310" i="4"/>
  <c r="E310" i="4"/>
  <c r="F309" i="4"/>
  <c r="E309" i="4"/>
  <c r="F308" i="4"/>
  <c r="E308" i="4"/>
  <c r="W307" i="4"/>
  <c r="V307" i="4"/>
  <c r="F307" i="4"/>
  <c r="U307" i="4" s="1"/>
  <c r="E307" i="4"/>
  <c r="W306" i="4"/>
  <c r="V306" i="4"/>
  <c r="U306" i="4"/>
  <c r="K305" i="4"/>
  <c r="F305" i="4"/>
  <c r="E305" i="4"/>
  <c r="U304" i="4"/>
  <c r="K304" i="4"/>
  <c r="F304" i="4"/>
  <c r="E304" i="4"/>
  <c r="K303" i="4"/>
  <c r="F303" i="4"/>
  <c r="E303" i="4"/>
  <c r="U302" i="4"/>
  <c r="K302" i="4"/>
  <c r="F302" i="4"/>
  <c r="E302" i="4"/>
  <c r="K301" i="4"/>
  <c r="F301" i="4"/>
  <c r="E301" i="4"/>
  <c r="U300" i="4"/>
  <c r="W300" i="4" s="1"/>
  <c r="K300" i="4"/>
  <c r="F300" i="4"/>
  <c r="E300" i="4"/>
  <c r="U299" i="4"/>
  <c r="K299" i="4"/>
  <c r="F299" i="4"/>
  <c r="E299" i="4"/>
  <c r="V298" i="4"/>
  <c r="U298" i="4"/>
  <c r="W298" i="4" s="1"/>
  <c r="V297" i="4"/>
  <c r="K297" i="4"/>
  <c r="F297" i="4"/>
  <c r="U297" i="4" s="1"/>
  <c r="W297" i="4" s="1"/>
  <c r="E297" i="4"/>
  <c r="K296" i="4"/>
  <c r="F296" i="4"/>
  <c r="E296" i="4"/>
  <c r="V295" i="4"/>
  <c r="W295" i="4" s="1"/>
  <c r="K295" i="4"/>
  <c r="F295" i="4"/>
  <c r="U295" i="4" s="1"/>
  <c r="E295" i="4"/>
  <c r="K294" i="4"/>
  <c r="F294" i="4"/>
  <c r="E294" i="4"/>
  <c r="K293" i="4"/>
  <c r="F293" i="4"/>
  <c r="E293" i="4"/>
  <c r="W292" i="4"/>
  <c r="V292" i="4"/>
  <c r="K292" i="4"/>
  <c r="F292" i="4"/>
  <c r="U292" i="4" s="1"/>
  <c r="E292" i="4"/>
  <c r="K291" i="4"/>
  <c r="G291" i="4"/>
  <c r="F291" i="4"/>
  <c r="E291" i="4"/>
  <c r="W290" i="4"/>
  <c r="V290" i="4"/>
  <c r="U290" i="4"/>
  <c r="U289" i="4"/>
  <c r="F289" i="4"/>
  <c r="E289" i="4"/>
  <c r="U288" i="4"/>
  <c r="W288" i="4" s="1"/>
  <c r="F288" i="4"/>
  <c r="E288" i="4"/>
  <c r="U287" i="4"/>
  <c r="W287" i="4" s="1"/>
  <c r="F287" i="4"/>
  <c r="E287" i="4"/>
  <c r="U286" i="4"/>
  <c r="W286" i="4" s="1"/>
  <c r="F286" i="4"/>
  <c r="E286" i="4"/>
  <c r="W285" i="4"/>
  <c r="V285" i="4"/>
  <c r="F285" i="4"/>
  <c r="U285" i="4" s="1"/>
  <c r="E285" i="4"/>
  <c r="F284" i="4"/>
  <c r="E284" i="4"/>
  <c r="F283" i="4"/>
  <c r="U283" i="4" s="1"/>
  <c r="E283" i="4"/>
  <c r="W282" i="4"/>
  <c r="V282" i="4"/>
  <c r="U282" i="4"/>
  <c r="V281" i="4"/>
  <c r="U281" i="4"/>
  <c r="G281" i="4"/>
  <c r="F281" i="4"/>
  <c r="E281" i="4"/>
  <c r="U280" i="4"/>
  <c r="F280" i="4"/>
  <c r="E280" i="4"/>
  <c r="V279" i="4"/>
  <c r="F279" i="4"/>
  <c r="U279" i="4" s="1"/>
  <c r="W279" i="4" s="1"/>
  <c r="E279" i="4"/>
  <c r="F278" i="4"/>
  <c r="E278" i="4"/>
  <c r="K277" i="4"/>
  <c r="K278" i="4" s="1"/>
  <c r="K279" i="4" s="1"/>
  <c r="K280" i="4" s="1"/>
  <c r="K281" i="4" s="1"/>
  <c r="F277" i="4"/>
  <c r="E277" i="4"/>
  <c r="V276" i="4"/>
  <c r="U276" i="4"/>
  <c r="W276" i="4" s="1"/>
  <c r="F276" i="4"/>
  <c r="E276" i="4"/>
  <c r="U275" i="4"/>
  <c r="K275" i="4"/>
  <c r="K276" i="4" s="1"/>
  <c r="F275" i="4"/>
  <c r="E275" i="4"/>
  <c r="U274" i="4"/>
  <c r="V273" i="4"/>
  <c r="U273" i="4"/>
  <c r="F273" i="4"/>
  <c r="E273" i="4"/>
  <c r="U272" i="4"/>
  <c r="W272" i="4" s="1"/>
  <c r="F272" i="4"/>
  <c r="E272" i="4"/>
  <c r="F271" i="4"/>
  <c r="E271" i="4"/>
  <c r="F270" i="4"/>
  <c r="E270" i="4"/>
  <c r="U269" i="4"/>
  <c r="W269" i="4" s="1"/>
  <c r="F269" i="4"/>
  <c r="E269" i="4"/>
  <c r="U268" i="4"/>
  <c r="W268" i="4" s="1"/>
  <c r="F268" i="4"/>
  <c r="E268" i="4"/>
  <c r="W267" i="4"/>
  <c r="V267" i="4"/>
  <c r="U267" i="4"/>
  <c r="G267" i="4"/>
  <c r="F267" i="4"/>
  <c r="E267" i="4"/>
  <c r="U266" i="4"/>
  <c r="U265" i="4"/>
  <c r="F265" i="4"/>
  <c r="E265" i="4"/>
  <c r="F264" i="4"/>
  <c r="E264" i="4"/>
  <c r="F263" i="4"/>
  <c r="E263" i="4"/>
  <c r="V262" i="4"/>
  <c r="U262" i="4"/>
  <c r="F262" i="4"/>
  <c r="E262" i="4"/>
  <c r="F261" i="4"/>
  <c r="E261" i="4"/>
  <c r="F260" i="4"/>
  <c r="E260" i="4"/>
  <c r="F259" i="4"/>
  <c r="E259" i="4"/>
  <c r="U258" i="4"/>
  <c r="U257" i="4"/>
  <c r="F257" i="4"/>
  <c r="E257" i="4"/>
  <c r="F256" i="4"/>
  <c r="E256" i="4"/>
  <c r="F255" i="4"/>
  <c r="E255" i="4"/>
  <c r="F254" i="4"/>
  <c r="E254" i="4"/>
  <c r="U253" i="4"/>
  <c r="W253" i="4" s="1"/>
  <c r="F253" i="4"/>
  <c r="E253" i="4"/>
  <c r="F252" i="4"/>
  <c r="E252" i="4"/>
  <c r="U251" i="4"/>
  <c r="F251" i="4"/>
  <c r="E251" i="4"/>
  <c r="U250" i="4"/>
  <c r="U249" i="4"/>
  <c r="F249" i="4"/>
  <c r="E249" i="4"/>
  <c r="F248" i="4"/>
  <c r="E248" i="4"/>
  <c r="V247" i="4"/>
  <c r="U247" i="4"/>
  <c r="W247" i="4" s="1"/>
  <c r="F247" i="4"/>
  <c r="E247" i="4"/>
  <c r="W246" i="4"/>
  <c r="V246" i="4"/>
  <c r="U246" i="4"/>
  <c r="F246" i="4"/>
  <c r="E246" i="4"/>
  <c r="F245" i="4"/>
  <c r="E245" i="4"/>
  <c r="W244" i="4"/>
  <c r="U244" i="4"/>
  <c r="V244" i="4" s="1"/>
  <c r="F244" i="4"/>
  <c r="E244" i="4"/>
  <c r="F243" i="4"/>
  <c r="E243" i="4"/>
  <c r="U242" i="4"/>
  <c r="W241" i="4"/>
  <c r="U241" i="4"/>
  <c r="V241" i="4" s="1"/>
  <c r="F241" i="4"/>
  <c r="E241" i="4"/>
  <c r="W240" i="4"/>
  <c r="V240" i="4"/>
  <c r="U240" i="4"/>
  <c r="F240" i="4"/>
  <c r="E240" i="4"/>
  <c r="V239" i="4"/>
  <c r="U239" i="4"/>
  <c r="W239" i="4" s="1"/>
  <c r="F239" i="4"/>
  <c r="E239" i="4"/>
  <c r="U238" i="4"/>
  <c r="F238" i="4"/>
  <c r="E238" i="4"/>
  <c r="F237" i="4"/>
  <c r="E237" i="4"/>
  <c r="U236" i="4"/>
  <c r="W236" i="4" s="1"/>
  <c r="F236" i="4"/>
  <c r="E236" i="4"/>
  <c r="G235" i="4"/>
  <c r="F235" i="4"/>
  <c r="E235" i="4"/>
  <c r="W234" i="4"/>
  <c r="V234" i="4"/>
  <c r="U234" i="4"/>
  <c r="U233" i="4"/>
  <c r="K233" i="4"/>
  <c r="F233" i="4"/>
  <c r="E233" i="4"/>
  <c r="V232" i="4"/>
  <c r="U232" i="4"/>
  <c r="W232" i="4" s="1"/>
  <c r="K232" i="4"/>
  <c r="F232" i="4"/>
  <c r="E232" i="4"/>
  <c r="U231" i="4"/>
  <c r="K231" i="4"/>
  <c r="F231" i="4"/>
  <c r="E231" i="4"/>
  <c r="V230" i="4"/>
  <c r="U230" i="4"/>
  <c r="W230" i="4" s="1"/>
  <c r="K230" i="4"/>
  <c r="F230" i="4"/>
  <c r="E230" i="4"/>
  <c r="V229" i="4"/>
  <c r="U229" i="4"/>
  <c r="W229" i="4" s="1"/>
  <c r="K229" i="4"/>
  <c r="F229" i="4"/>
  <c r="E229" i="4"/>
  <c r="V228" i="4"/>
  <c r="U228" i="4"/>
  <c r="W228" i="4" s="1"/>
  <c r="K228" i="4"/>
  <c r="F228" i="4"/>
  <c r="E228" i="4"/>
  <c r="U227" i="4"/>
  <c r="W227" i="4" s="1"/>
  <c r="K227" i="4"/>
  <c r="F227" i="4"/>
  <c r="E227" i="4"/>
  <c r="U226" i="4"/>
  <c r="W226" i="4" s="1"/>
  <c r="F225" i="4"/>
  <c r="E225" i="4"/>
  <c r="V224" i="4"/>
  <c r="F224" i="4"/>
  <c r="U224" i="4" s="1"/>
  <c r="E224" i="4"/>
  <c r="F223" i="4"/>
  <c r="E223" i="4"/>
  <c r="U222" i="4"/>
  <c r="F222" i="4"/>
  <c r="E222" i="4"/>
  <c r="V221" i="4"/>
  <c r="U221" i="4"/>
  <c r="W221" i="4" s="1"/>
  <c r="G221" i="4"/>
  <c r="F221" i="4"/>
  <c r="E221" i="4"/>
  <c r="V220" i="4"/>
  <c r="F220" i="4"/>
  <c r="U220" i="4" s="1"/>
  <c r="W220" i="4" s="1"/>
  <c r="E220" i="4"/>
  <c r="V219" i="4"/>
  <c r="U219" i="4"/>
  <c r="W219" i="4" s="1"/>
  <c r="F219" i="4"/>
  <c r="E219" i="4"/>
  <c r="V218" i="4"/>
  <c r="U218" i="4"/>
  <c r="W218" i="4" s="1"/>
  <c r="F217" i="4"/>
  <c r="E217" i="4"/>
  <c r="W216" i="4"/>
  <c r="U216" i="4"/>
  <c r="V216" i="4" s="1"/>
  <c r="F216" i="4"/>
  <c r="E216" i="4"/>
  <c r="W215" i="4"/>
  <c r="U215" i="4"/>
  <c r="V215" i="4" s="1"/>
  <c r="G215" i="4"/>
  <c r="I215" i="4" s="1"/>
  <c r="F215" i="4"/>
  <c r="E215" i="4"/>
  <c r="F214" i="4"/>
  <c r="E214" i="4"/>
  <c r="F213" i="4"/>
  <c r="E213" i="4"/>
  <c r="V212" i="4"/>
  <c r="U212" i="4"/>
  <c r="W212" i="4" s="1"/>
  <c r="F212" i="4"/>
  <c r="E212" i="4"/>
  <c r="F211" i="4"/>
  <c r="E211" i="4"/>
  <c r="W210" i="4"/>
  <c r="V210" i="4"/>
  <c r="U210" i="4"/>
  <c r="U209" i="4"/>
  <c r="F209" i="4"/>
  <c r="E209" i="4"/>
  <c r="F208" i="4"/>
  <c r="E208" i="4"/>
  <c r="W207" i="4"/>
  <c r="V207" i="4"/>
  <c r="U207" i="4"/>
  <c r="F207" i="4"/>
  <c r="E207" i="4"/>
  <c r="U206" i="4"/>
  <c r="W206" i="4" s="1"/>
  <c r="F206" i="4"/>
  <c r="E206" i="4"/>
  <c r="F205" i="4"/>
  <c r="E205" i="4"/>
  <c r="F204" i="4"/>
  <c r="E204" i="4"/>
  <c r="U203" i="4"/>
  <c r="F203" i="4"/>
  <c r="E203" i="4"/>
  <c r="F202" i="4"/>
  <c r="E202" i="4"/>
  <c r="W201" i="4"/>
  <c r="V201" i="4"/>
  <c r="U201" i="4"/>
  <c r="F201" i="4"/>
  <c r="E201" i="4"/>
  <c r="G200" i="4"/>
  <c r="F200" i="4"/>
  <c r="E200" i="4"/>
  <c r="V199" i="4"/>
  <c r="U199" i="4"/>
  <c r="W199" i="4" s="1"/>
  <c r="F199" i="4"/>
  <c r="E199" i="4"/>
  <c r="U198" i="4"/>
  <c r="F198" i="4"/>
  <c r="E198" i="4"/>
  <c r="U197" i="4"/>
  <c r="W197" i="4" s="1"/>
  <c r="F197" i="4"/>
  <c r="E197" i="4"/>
  <c r="W196" i="4"/>
  <c r="V196" i="4"/>
  <c r="G196" i="4"/>
  <c r="F196" i="4"/>
  <c r="U196" i="4" s="1"/>
  <c r="E196" i="4"/>
  <c r="U195" i="4"/>
  <c r="F195" i="4"/>
  <c r="E195" i="4"/>
  <c r="W194" i="4"/>
  <c r="U194" i="4"/>
  <c r="V194" i="4" s="1"/>
  <c r="U193" i="4"/>
  <c r="F193" i="4"/>
  <c r="E193" i="4"/>
  <c r="U192" i="4"/>
  <c r="F192" i="4"/>
  <c r="E192" i="4"/>
  <c r="F191" i="4"/>
  <c r="E191" i="4"/>
  <c r="W190" i="4"/>
  <c r="V190" i="4"/>
  <c r="F190" i="4"/>
  <c r="U190" i="4" s="1"/>
  <c r="E190" i="4"/>
  <c r="U189" i="4"/>
  <c r="W189" i="4" s="1"/>
  <c r="F189" i="4"/>
  <c r="E189" i="4"/>
  <c r="F188" i="4"/>
  <c r="E188" i="4"/>
  <c r="W187" i="4"/>
  <c r="V187" i="4"/>
  <c r="U187" i="4"/>
  <c r="F187" i="4"/>
  <c r="E187" i="4"/>
  <c r="U186" i="4"/>
  <c r="F185" i="4"/>
  <c r="E185" i="4"/>
  <c r="F184" i="4"/>
  <c r="E184" i="4"/>
  <c r="V183" i="4"/>
  <c r="U183" i="4"/>
  <c r="F183" i="4"/>
  <c r="E183" i="4"/>
  <c r="K182" i="4"/>
  <c r="F182" i="4"/>
  <c r="E182" i="4"/>
  <c r="U181" i="4"/>
  <c r="W181" i="4" s="1"/>
  <c r="F181" i="4"/>
  <c r="E181" i="4"/>
  <c r="U180" i="4"/>
  <c r="W180" i="4" s="1"/>
  <c r="F180" i="4"/>
  <c r="E180" i="4"/>
  <c r="W179" i="4"/>
  <c r="U179" i="4"/>
  <c r="K179" i="4"/>
  <c r="K180" i="4" s="1"/>
  <c r="K181" i="4" s="1"/>
  <c r="F179" i="4"/>
  <c r="E179" i="4"/>
  <c r="U178" i="4"/>
  <c r="F177" i="4"/>
  <c r="E177" i="4"/>
  <c r="V176" i="4"/>
  <c r="U176" i="4"/>
  <c r="W176" i="4" s="1"/>
  <c r="G176" i="4"/>
  <c r="I176" i="4" s="1"/>
  <c r="F176" i="4"/>
  <c r="E176" i="4"/>
  <c r="F175" i="4"/>
  <c r="E175" i="4"/>
  <c r="F174" i="4"/>
  <c r="E174" i="4"/>
  <c r="V173" i="4"/>
  <c r="U173" i="4"/>
  <c r="W173" i="4" s="1"/>
  <c r="F173" i="4"/>
  <c r="E173" i="4"/>
  <c r="F172" i="4"/>
  <c r="E172" i="4"/>
  <c r="W171" i="4"/>
  <c r="V171" i="4"/>
  <c r="U171" i="4"/>
  <c r="F171" i="4"/>
  <c r="E171" i="4"/>
  <c r="W170" i="4"/>
  <c r="V170" i="4"/>
  <c r="U170" i="4"/>
  <c r="L169" i="4"/>
  <c r="F169" i="4"/>
  <c r="E169" i="4"/>
  <c r="L168" i="4"/>
  <c r="K168" i="4"/>
  <c r="F168" i="4"/>
  <c r="E168" i="4"/>
  <c r="V167" i="4"/>
  <c r="U167" i="4"/>
  <c r="W167" i="4" s="1"/>
  <c r="L167" i="4"/>
  <c r="F167" i="4"/>
  <c r="E167" i="4"/>
  <c r="K166" i="4"/>
  <c r="F166" i="4"/>
  <c r="E166" i="4"/>
  <c r="L165" i="4"/>
  <c r="F165" i="4"/>
  <c r="E165" i="4"/>
  <c r="W164" i="4"/>
  <c r="U164" i="4"/>
  <c r="F164" i="4"/>
  <c r="E164" i="4"/>
  <c r="K163" i="4"/>
  <c r="F163" i="4"/>
  <c r="E163" i="4"/>
  <c r="W162" i="4"/>
  <c r="V162" i="4"/>
  <c r="U162" i="4"/>
  <c r="L162" i="4"/>
  <c r="U161" i="4"/>
  <c r="F161" i="4"/>
  <c r="E161" i="4"/>
  <c r="U160" i="4"/>
  <c r="F160" i="4"/>
  <c r="E160" i="4"/>
  <c r="W159" i="4"/>
  <c r="V159" i="4"/>
  <c r="U159" i="4"/>
  <c r="F159" i="4"/>
  <c r="E159" i="4"/>
  <c r="V158" i="4"/>
  <c r="U158" i="4"/>
  <c r="W158" i="4" s="1"/>
  <c r="F158" i="4"/>
  <c r="E158" i="4"/>
  <c r="W157" i="4"/>
  <c r="F157" i="4"/>
  <c r="U157" i="4" s="1"/>
  <c r="E157" i="4"/>
  <c r="U156" i="4"/>
  <c r="G156" i="4"/>
  <c r="F156" i="4"/>
  <c r="E156" i="4"/>
  <c r="W155" i="4"/>
  <c r="U155" i="4"/>
  <c r="F155" i="4"/>
  <c r="E155" i="4"/>
  <c r="W154" i="4"/>
  <c r="V154" i="4"/>
  <c r="U154" i="4"/>
  <c r="K153" i="4"/>
  <c r="F153" i="4"/>
  <c r="E153" i="4"/>
  <c r="K152" i="4"/>
  <c r="F152" i="4"/>
  <c r="E152" i="4"/>
  <c r="K151" i="4"/>
  <c r="F151" i="4"/>
  <c r="E151" i="4"/>
  <c r="K150" i="4"/>
  <c r="F150" i="4"/>
  <c r="E150" i="4"/>
  <c r="V149" i="4"/>
  <c r="K149" i="4"/>
  <c r="F149" i="4"/>
  <c r="U149" i="4" s="1"/>
  <c r="W149" i="4" s="1"/>
  <c r="E149" i="4"/>
  <c r="K148" i="4"/>
  <c r="F148" i="4"/>
  <c r="E148" i="4"/>
  <c r="K147" i="4"/>
  <c r="F147" i="4"/>
  <c r="E147" i="4"/>
  <c r="W146" i="4"/>
  <c r="V146" i="4"/>
  <c r="U146" i="4"/>
  <c r="U145" i="4"/>
  <c r="F145" i="4"/>
  <c r="E145" i="4"/>
  <c r="F144" i="4"/>
  <c r="E144" i="4"/>
  <c r="W143" i="4"/>
  <c r="V143" i="4"/>
  <c r="F143" i="4"/>
  <c r="U143" i="4" s="1"/>
  <c r="E143" i="4"/>
  <c r="U142" i="4"/>
  <c r="F142" i="4"/>
  <c r="E142" i="4"/>
  <c r="F141" i="4"/>
  <c r="E141" i="4"/>
  <c r="W140" i="4"/>
  <c r="V140" i="4"/>
  <c r="U140" i="4"/>
  <c r="F140" i="4"/>
  <c r="E140" i="4"/>
  <c r="V139" i="4"/>
  <c r="U139" i="4"/>
  <c r="W139" i="4" s="1"/>
  <c r="F139" i="4"/>
  <c r="E139" i="4"/>
  <c r="W138" i="4"/>
  <c r="U138" i="4"/>
  <c r="V138" i="4" s="1"/>
  <c r="F137" i="4"/>
  <c r="E137" i="4"/>
  <c r="F136" i="4"/>
  <c r="E136" i="4"/>
  <c r="F135" i="4"/>
  <c r="E135" i="4"/>
  <c r="V134" i="4"/>
  <c r="W134" i="4" s="1"/>
  <c r="U134" i="4"/>
  <c r="F134" i="4"/>
  <c r="E134" i="4"/>
  <c r="U133" i="4"/>
  <c r="G133" i="4"/>
  <c r="F133" i="4"/>
  <c r="E133" i="4"/>
  <c r="U132" i="4"/>
  <c r="W132" i="4" s="1"/>
  <c r="F132" i="4"/>
  <c r="E132" i="4"/>
  <c r="U131" i="4"/>
  <c r="F131" i="4"/>
  <c r="E131" i="4"/>
  <c r="U130" i="4"/>
  <c r="G130" i="4"/>
  <c r="U129" i="4"/>
  <c r="K129" i="4"/>
  <c r="G129" i="4"/>
  <c r="F129" i="4"/>
  <c r="E129" i="4"/>
  <c r="U128" i="4"/>
  <c r="K128" i="4"/>
  <c r="G128" i="4"/>
  <c r="F128" i="4"/>
  <c r="E128" i="4"/>
  <c r="K127" i="4"/>
  <c r="F127" i="4"/>
  <c r="E127" i="4"/>
  <c r="W126" i="4"/>
  <c r="U126" i="4"/>
  <c r="K126" i="4"/>
  <c r="F126" i="4"/>
  <c r="E126" i="4"/>
  <c r="K125" i="4"/>
  <c r="F125" i="4"/>
  <c r="E125" i="4"/>
  <c r="K124" i="4"/>
  <c r="F124" i="4"/>
  <c r="E124" i="4"/>
  <c r="K123" i="4"/>
  <c r="F123" i="4"/>
  <c r="E123" i="4"/>
  <c r="U122" i="4"/>
  <c r="V122" i="4" s="1"/>
  <c r="U121" i="4"/>
  <c r="F121" i="4"/>
  <c r="E121" i="4"/>
  <c r="V120" i="4"/>
  <c r="U120" i="4"/>
  <c r="W120" i="4" s="1"/>
  <c r="F120" i="4"/>
  <c r="E120" i="4"/>
  <c r="U119" i="4"/>
  <c r="W119" i="4" s="1"/>
  <c r="G119" i="4"/>
  <c r="F119" i="4"/>
  <c r="E119" i="4"/>
  <c r="F118" i="4"/>
  <c r="E118" i="4"/>
  <c r="F117" i="4"/>
  <c r="E117" i="4"/>
  <c r="U116" i="4"/>
  <c r="W116" i="4" s="1"/>
  <c r="F116" i="4"/>
  <c r="E116" i="4"/>
  <c r="W115" i="4"/>
  <c r="V115" i="4"/>
  <c r="U115" i="4"/>
  <c r="G115" i="4"/>
  <c r="F115" i="4"/>
  <c r="E115" i="4"/>
  <c r="V114" i="4"/>
  <c r="U114" i="4"/>
  <c r="W114" i="4" s="1"/>
  <c r="G114" i="4"/>
  <c r="W113" i="4"/>
  <c r="U113" i="4"/>
  <c r="K113" i="4"/>
  <c r="F113" i="4"/>
  <c r="V113" i="4" s="1"/>
  <c r="E113" i="4"/>
  <c r="U112" i="4"/>
  <c r="K112" i="4"/>
  <c r="G112" i="4"/>
  <c r="F112" i="4"/>
  <c r="E112" i="4"/>
  <c r="W111" i="4"/>
  <c r="U111" i="4"/>
  <c r="K111" i="4"/>
  <c r="F111" i="4"/>
  <c r="V111" i="4" s="1"/>
  <c r="E111" i="4"/>
  <c r="U110" i="4"/>
  <c r="W110" i="4" s="1"/>
  <c r="K110" i="4"/>
  <c r="F110" i="4"/>
  <c r="E110" i="4"/>
  <c r="U109" i="4"/>
  <c r="W109" i="4" s="1"/>
  <c r="K109" i="4"/>
  <c r="F109" i="4"/>
  <c r="E109" i="4"/>
  <c r="W108" i="4"/>
  <c r="U108" i="4"/>
  <c r="K108" i="4"/>
  <c r="F108" i="4"/>
  <c r="V108" i="4" s="1"/>
  <c r="E108" i="4"/>
  <c r="W107" i="4"/>
  <c r="U107" i="4"/>
  <c r="G107" i="4"/>
  <c r="I107" i="4" s="1"/>
  <c r="F107" i="4"/>
  <c r="V107" i="4" s="1"/>
  <c r="E107" i="4"/>
  <c r="U106" i="4"/>
  <c r="K106" i="4"/>
  <c r="F105" i="4"/>
  <c r="E105" i="4"/>
  <c r="F104" i="4"/>
  <c r="E104" i="4"/>
  <c r="W103" i="4"/>
  <c r="V103" i="4"/>
  <c r="U103" i="4"/>
  <c r="F103" i="4"/>
  <c r="E103" i="4"/>
  <c r="V102" i="4"/>
  <c r="U102" i="4"/>
  <c r="W102" i="4" s="1"/>
  <c r="F102" i="4"/>
  <c r="E102" i="4"/>
  <c r="F101" i="4"/>
  <c r="E101" i="4"/>
  <c r="V100" i="4"/>
  <c r="U100" i="4"/>
  <c r="W100" i="4" s="1"/>
  <c r="G100" i="4"/>
  <c r="I100" i="4" s="1"/>
  <c r="F100" i="4"/>
  <c r="E100" i="4"/>
  <c r="W99" i="4"/>
  <c r="U99" i="4"/>
  <c r="F99" i="4"/>
  <c r="E99" i="4"/>
  <c r="W98" i="4"/>
  <c r="I98" i="4" s="1"/>
  <c r="V98" i="4"/>
  <c r="U98" i="4"/>
  <c r="G98" i="4"/>
  <c r="V97" i="4"/>
  <c r="W97" i="4" s="1"/>
  <c r="U97" i="4"/>
  <c r="G97" i="4"/>
  <c r="I97" i="4" s="1"/>
  <c r="F97" i="4"/>
  <c r="E97" i="4"/>
  <c r="W96" i="4"/>
  <c r="U96" i="4"/>
  <c r="F96" i="4"/>
  <c r="E96" i="4"/>
  <c r="W95" i="4"/>
  <c r="U95" i="4"/>
  <c r="F95" i="4"/>
  <c r="E95" i="4"/>
  <c r="V94" i="4"/>
  <c r="U94" i="4"/>
  <c r="W94" i="4" s="1"/>
  <c r="F94" i="4"/>
  <c r="E94" i="4"/>
  <c r="U93" i="4"/>
  <c r="W93" i="4" s="1"/>
  <c r="F93" i="4"/>
  <c r="E93" i="4"/>
  <c r="G92" i="4"/>
  <c r="F92" i="4"/>
  <c r="E92" i="4"/>
  <c r="U91" i="4"/>
  <c r="G91" i="4"/>
  <c r="F91" i="4"/>
  <c r="E91" i="4"/>
  <c r="U90" i="4"/>
  <c r="U89" i="4"/>
  <c r="W89" i="4" s="1"/>
  <c r="F89" i="4"/>
  <c r="V88" i="4"/>
  <c r="U88" i="4"/>
  <c r="W88" i="4" s="1"/>
  <c r="G88" i="4"/>
  <c r="F88" i="4"/>
  <c r="U87" i="4"/>
  <c r="F87" i="4"/>
  <c r="U86" i="4"/>
  <c r="W86" i="4" s="1"/>
  <c r="G86" i="4"/>
  <c r="F86" i="4"/>
  <c r="F85" i="4"/>
  <c r="U84" i="4"/>
  <c r="F84" i="4"/>
  <c r="F83" i="4"/>
  <c r="W82" i="4"/>
  <c r="U82" i="4"/>
  <c r="V82" i="4" s="1"/>
  <c r="S82" i="4"/>
  <c r="F82" i="4"/>
  <c r="E82" i="4"/>
  <c r="U81" i="4"/>
  <c r="K81" i="4"/>
  <c r="W80" i="4"/>
  <c r="I80" i="4" s="1"/>
  <c r="U80" i="4"/>
  <c r="V80" i="4" s="1"/>
  <c r="K80" i="4"/>
  <c r="U79" i="4"/>
  <c r="K79" i="4"/>
  <c r="V78" i="4"/>
  <c r="U78" i="4"/>
  <c r="W78" i="4" s="1"/>
  <c r="K78" i="4"/>
  <c r="W77" i="4"/>
  <c r="I77" i="4" s="1"/>
  <c r="V77" i="4"/>
  <c r="U77" i="4"/>
  <c r="K77" i="4"/>
  <c r="W76" i="4"/>
  <c r="I76" i="4" s="1"/>
  <c r="V76" i="4"/>
  <c r="U76" i="4"/>
  <c r="K76" i="4"/>
  <c r="V75" i="4"/>
  <c r="U75" i="4"/>
  <c r="W75" i="4" s="1"/>
  <c r="K75" i="4"/>
  <c r="U74" i="4"/>
  <c r="F73" i="4"/>
  <c r="E73" i="4"/>
  <c r="U72" i="4"/>
  <c r="F72" i="4"/>
  <c r="E72" i="4"/>
  <c r="F71" i="4"/>
  <c r="E71" i="4"/>
  <c r="G70" i="4"/>
  <c r="F70" i="4"/>
  <c r="U70" i="4" s="1"/>
  <c r="E70" i="4"/>
  <c r="G69" i="4"/>
  <c r="F69" i="4"/>
  <c r="E69" i="4"/>
  <c r="U68" i="4"/>
  <c r="F68" i="4"/>
  <c r="E68" i="4"/>
  <c r="W67" i="4"/>
  <c r="I67" i="4" s="1"/>
  <c r="V67" i="4"/>
  <c r="U67" i="4"/>
  <c r="G67" i="4"/>
  <c r="F67" i="4"/>
  <c r="E67" i="4"/>
  <c r="U66" i="4"/>
  <c r="W66" i="4" s="1"/>
  <c r="U65" i="4"/>
  <c r="G65" i="4"/>
  <c r="F65" i="4"/>
  <c r="E65" i="4"/>
  <c r="F64" i="4"/>
  <c r="E64" i="4"/>
  <c r="G63" i="4"/>
  <c r="F63" i="4"/>
  <c r="E63" i="4"/>
  <c r="U62" i="4"/>
  <c r="W62" i="4" s="1"/>
  <c r="F62" i="4"/>
  <c r="E62" i="4"/>
  <c r="W61" i="4"/>
  <c r="V61" i="4"/>
  <c r="U61" i="4"/>
  <c r="I61" i="4"/>
  <c r="G61" i="4"/>
  <c r="F61" i="4"/>
  <c r="E61" i="4"/>
  <c r="F60" i="4"/>
  <c r="E60" i="4"/>
  <c r="W59" i="4"/>
  <c r="U59" i="4"/>
  <c r="F59" i="4"/>
  <c r="E59" i="4"/>
  <c r="U58" i="4"/>
  <c r="V57" i="4"/>
  <c r="U57" i="4"/>
  <c r="K57" i="4"/>
  <c r="F57" i="4"/>
  <c r="E57" i="4"/>
  <c r="U56" i="4"/>
  <c r="K56" i="4"/>
  <c r="G56" i="4"/>
  <c r="F56" i="4"/>
  <c r="E56" i="4"/>
  <c r="K55" i="4"/>
  <c r="G55" i="4"/>
  <c r="F55" i="4"/>
  <c r="E55" i="4"/>
  <c r="K54" i="4"/>
  <c r="G54" i="4"/>
  <c r="F54" i="4"/>
  <c r="E54" i="4"/>
  <c r="U53" i="4"/>
  <c r="K53" i="4"/>
  <c r="F53" i="4"/>
  <c r="E53" i="4"/>
  <c r="K52" i="4"/>
  <c r="F52" i="4"/>
  <c r="U52" i="4" s="1"/>
  <c r="W52" i="4" s="1"/>
  <c r="E52" i="4"/>
  <c r="U51" i="4"/>
  <c r="W51" i="4" s="1"/>
  <c r="K51" i="4"/>
  <c r="G51" i="4"/>
  <c r="F51" i="4"/>
  <c r="E51" i="4"/>
  <c r="U50" i="4"/>
  <c r="U49" i="4"/>
  <c r="K49" i="4"/>
  <c r="F49" i="4"/>
  <c r="E49" i="4"/>
  <c r="V48" i="4"/>
  <c r="U48" i="4"/>
  <c r="W48" i="4" s="1"/>
  <c r="K48" i="4"/>
  <c r="F48" i="4"/>
  <c r="E48" i="4"/>
  <c r="K47" i="4"/>
  <c r="F47" i="4"/>
  <c r="E47" i="4"/>
  <c r="K46" i="4"/>
  <c r="F46" i="4"/>
  <c r="E46" i="4"/>
  <c r="V45" i="4"/>
  <c r="U45" i="4"/>
  <c r="W45" i="4" s="1"/>
  <c r="K45" i="4"/>
  <c r="F45" i="4"/>
  <c r="E45" i="4"/>
  <c r="W44" i="4"/>
  <c r="U44" i="4"/>
  <c r="K44" i="4"/>
  <c r="F44" i="4"/>
  <c r="E44" i="4"/>
  <c r="W43" i="4"/>
  <c r="V43" i="4"/>
  <c r="U43" i="4"/>
  <c r="K43" i="4"/>
  <c r="F43" i="4"/>
  <c r="E43" i="4"/>
  <c r="U42" i="4"/>
  <c r="W41" i="4"/>
  <c r="I41" i="4" s="1"/>
  <c r="V41" i="4"/>
  <c r="U41" i="4"/>
  <c r="G41" i="4"/>
  <c r="U40" i="4"/>
  <c r="G40" i="4"/>
  <c r="W39" i="4"/>
  <c r="V39" i="4"/>
  <c r="U39" i="4"/>
  <c r="W38" i="4"/>
  <c r="V38" i="4"/>
  <c r="U38" i="4"/>
  <c r="W37" i="4"/>
  <c r="V37" i="4"/>
  <c r="U37" i="4"/>
  <c r="I37" i="4"/>
  <c r="G37" i="4"/>
  <c r="V36" i="4"/>
  <c r="U36" i="4"/>
  <c r="W36" i="4" s="1"/>
  <c r="G36" i="4"/>
  <c r="U35" i="4"/>
  <c r="U34" i="4"/>
  <c r="G34" i="4"/>
  <c r="U33" i="4"/>
  <c r="G33" i="4"/>
  <c r="F33" i="4"/>
  <c r="E33" i="4"/>
  <c r="V32" i="4"/>
  <c r="U32" i="4"/>
  <c r="F32" i="4"/>
  <c r="E32" i="4"/>
  <c r="U31" i="4"/>
  <c r="V31" i="4" s="1"/>
  <c r="G31" i="4"/>
  <c r="F31" i="4"/>
  <c r="E31" i="4"/>
  <c r="V30" i="4"/>
  <c r="G30" i="4"/>
  <c r="F30" i="4"/>
  <c r="U30" i="4" s="1"/>
  <c r="W30" i="4" s="1"/>
  <c r="E30" i="4"/>
  <c r="U29" i="4"/>
  <c r="W29" i="4" s="1"/>
  <c r="G29" i="4"/>
  <c r="F29" i="4"/>
  <c r="E29" i="4"/>
  <c r="G28" i="4"/>
  <c r="F28" i="4"/>
  <c r="E28" i="4"/>
  <c r="R27" i="4"/>
  <c r="K396" i="4" s="1"/>
  <c r="F27" i="4"/>
  <c r="E27" i="4"/>
  <c r="U26" i="4"/>
  <c r="F25" i="4"/>
  <c r="U25" i="4" s="1"/>
  <c r="E25" i="4"/>
  <c r="W24" i="4"/>
  <c r="U24" i="4"/>
  <c r="V24" i="4" s="1"/>
  <c r="I24" i="4"/>
  <c r="G24" i="4"/>
  <c r="F24" i="4"/>
  <c r="E24" i="4"/>
  <c r="G23" i="4"/>
  <c r="F23" i="4"/>
  <c r="E23" i="4"/>
  <c r="F22" i="4"/>
  <c r="E22" i="4"/>
  <c r="V21" i="4"/>
  <c r="U21" i="4"/>
  <c r="W21" i="4" s="1"/>
  <c r="G21" i="4"/>
  <c r="F21" i="4"/>
  <c r="E21" i="4"/>
  <c r="W20" i="4"/>
  <c r="U20" i="4"/>
  <c r="G20" i="4"/>
  <c r="F20" i="4"/>
  <c r="E20" i="4"/>
  <c r="V19" i="4"/>
  <c r="R19" i="4"/>
  <c r="G379" i="4" s="1"/>
  <c r="G19" i="4"/>
  <c r="F19" i="4"/>
  <c r="U19" i="4" s="1"/>
  <c r="W19" i="4" s="1"/>
  <c r="E19" i="4"/>
  <c r="W18" i="4"/>
  <c r="I18" i="4" s="1"/>
  <c r="V18" i="4"/>
  <c r="U18" i="4"/>
  <c r="G18" i="4"/>
  <c r="U17" i="4"/>
  <c r="W17" i="4" s="1"/>
  <c r="W16" i="4"/>
  <c r="V16" i="4"/>
  <c r="U16" i="4"/>
  <c r="V15" i="4"/>
  <c r="U15" i="4"/>
  <c r="W15" i="4" s="1"/>
  <c r="W14" i="4"/>
  <c r="V14" i="4"/>
  <c r="U14" i="4"/>
  <c r="U13" i="4"/>
  <c r="W12" i="4"/>
  <c r="U12" i="4"/>
  <c r="V12" i="4" s="1"/>
  <c r="U11" i="4"/>
  <c r="W11" i="4" s="1"/>
  <c r="U10" i="4"/>
  <c r="W9" i="4"/>
  <c r="V9" i="4"/>
  <c r="U9" i="4"/>
  <c r="W8" i="4"/>
  <c r="V8" i="4"/>
  <c r="U8" i="4"/>
  <c r="V7" i="4"/>
  <c r="U7" i="4"/>
  <c r="W7" i="4" s="1"/>
  <c r="W6" i="4"/>
  <c r="V6" i="4"/>
  <c r="U6" i="4"/>
  <c r="W5" i="4"/>
  <c r="U5" i="4"/>
  <c r="V5" i="4" s="1"/>
  <c r="U4" i="4"/>
  <c r="W4" i="4" s="1"/>
  <c r="V3" i="4"/>
  <c r="U3" i="4"/>
  <c r="W3" i="4" s="1"/>
  <c r="U2" i="4"/>
  <c r="F302" i="3"/>
  <c r="D302" i="3"/>
  <c r="B302" i="3"/>
  <c r="F301" i="3"/>
  <c r="D301" i="3"/>
  <c r="B301" i="3"/>
  <c r="F300" i="3"/>
  <c r="D300" i="3"/>
  <c r="B300" i="3"/>
  <c r="F299" i="3"/>
  <c r="D299" i="3"/>
  <c r="B299" i="3"/>
  <c r="F298" i="3"/>
  <c r="D298" i="3"/>
  <c r="B298" i="3"/>
  <c r="F297" i="3"/>
  <c r="D297" i="3"/>
  <c r="B297" i="3"/>
  <c r="F296" i="3"/>
  <c r="D296" i="3"/>
  <c r="B296" i="3"/>
  <c r="F295" i="3"/>
  <c r="D295" i="3"/>
  <c r="B295" i="3"/>
  <c r="F294" i="3"/>
  <c r="D294" i="3"/>
  <c r="B294" i="3"/>
  <c r="F293" i="3"/>
  <c r="D293" i="3"/>
  <c r="B293" i="3"/>
  <c r="F292" i="3"/>
  <c r="D292" i="3"/>
  <c r="B292" i="3"/>
  <c r="F291" i="3"/>
  <c r="D291" i="3"/>
  <c r="B291" i="3"/>
  <c r="F290" i="3"/>
  <c r="D290" i="3"/>
  <c r="B290" i="3"/>
  <c r="F289" i="3"/>
  <c r="D289" i="3"/>
  <c r="B289" i="3"/>
  <c r="F288" i="3"/>
  <c r="D288" i="3"/>
  <c r="B288" i="3"/>
  <c r="F287" i="3"/>
  <c r="D287" i="3"/>
  <c r="B287" i="3"/>
  <c r="F286" i="3"/>
  <c r="D286" i="3"/>
  <c r="B286" i="3"/>
  <c r="F285" i="3"/>
  <c r="D285" i="3"/>
  <c r="B285" i="3"/>
  <c r="F284" i="3"/>
  <c r="D284" i="3"/>
  <c r="B284" i="3"/>
  <c r="F283" i="3"/>
  <c r="D283" i="3"/>
  <c r="B283" i="3"/>
  <c r="F282" i="3"/>
  <c r="D282" i="3"/>
  <c r="B282" i="3"/>
  <c r="F281" i="3"/>
  <c r="D281" i="3"/>
  <c r="B281" i="3"/>
  <c r="F280" i="3"/>
  <c r="D280" i="3"/>
  <c r="B280" i="3"/>
  <c r="F279" i="3"/>
  <c r="D279" i="3"/>
  <c r="B279" i="3"/>
  <c r="F278" i="3"/>
  <c r="D278" i="3"/>
  <c r="B278" i="3"/>
  <c r="F277" i="3"/>
  <c r="D277" i="3"/>
  <c r="B277" i="3"/>
  <c r="F276" i="3"/>
  <c r="D276" i="3"/>
  <c r="B276" i="3"/>
  <c r="F275" i="3"/>
  <c r="D275" i="3"/>
  <c r="B275" i="3"/>
  <c r="F274" i="3"/>
  <c r="D274" i="3"/>
  <c r="B274" i="3"/>
  <c r="F273" i="3"/>
  <c r="D273" i="3"/>
  <c r="B273" i="3"/>
  <c r="F272" i="3"/>
  <c r="D272" i="3"/>
  <c r="B272" i="3"/>
  <c r="F271" i="3"/>
  <c r="D271" i="3"/>
  <c r="B271" i="3"/>
  <c r="F270" i="3"/>
  <c r="D270" i="3"/>
  <c r="B270" i="3"/>
  <c r="F269" i="3"/>
  <c r="D269" i="3"/>
  <c r="B269" i="3"/>
  <c r="F268" i="3"/>
  <c r="D268" i="3"/>
  <c r="B268" i="3"/>
  <c r="F267" i="3"/>
  <c r="D267" i="3"/>
  <c r="B267" i="3"/>
  <c r="F266" i="3"/>
  <c r="D266" i="3"/>
  <c r="B266" i="3"/>
  <c r="F265" i="3"/>
  <c r="D265" i="3"/>
  <c r="B265" i="3"/>
  <c r="F264" i="3"/>
  <c r="D264" i="3"/>
  <c r="B264" i="3"/>
  <c r="F263" i="3"/>
  <c r="D263" i="3"/>
  <c r="B263" i="3"/>
  <c r="F262" i="3"/>
  <c r="D262" i="3"/>
  <c r="B262" i="3"/>
  <c r="F261" i="3"/>
  <c r="D261" i="3"/>
  <c r="B261" i="3"/>
  <c r="F260" i="3"/>
  <c r="D260" i="3"/>
  <c r="B260" i="3"/>
  <c r="F259" i="3"/>
  <c r="D259" i="3"/>
  <c r="B259" i="3"/>
  <c r="F258" i="3"/>
  <c r="D258" i="3"/>
  <c r="B258" i="3"/>
  <c r="F257" i="3"/>
  <c r="D257" i="3"/>
  <c r="B257" i="3"/>
  <c r="F256" i="3"/>
  <c r="D256" i="3"/>
  <c r="B256" i="3"/>
  <c r="F255" i="3"/>
  <c r="D255" i="3"/>
  <c r="B255" i="3"/>
  <c r="F254" i="3"/>
  <c r="D254" i="3"/>
  <c r="B254" i="3"/>
  <c r="F253" i="3"/>
  <c r="D253" i="3"/>
  <c r="B253" i="3"/>
  <c r="F252" i="3"/>
  <c r="D252" i="3"/>
  <c r="B252" i="3"/>
  <c r="F251" i="3"/>
  <c r="D251" i="3"/>
  <c r="B251" i="3"/>
  <c r="F250" i="3"/>
  <c r="D250" i="3"/>
  <c r="B250" i="3"/>
  <c r="F249" i="3"/>
  <c r="D249" i="3"/>
  <c r="B249" i="3"/>
  <c r="F248" i="3"/>
  <c r="D248" i="3"/>
  <c r="B248" i="3"/>
  <c r="F247" i="3"/>
  <c r="D247" i="3"/>
  <c r="B247" i="3"/>
  <c r="F246" i="3"/>
  <c r="D246" i="3"/>
  <c r="B246" i="3"/>
  <c r="F245" i="3"/>
  <c r="D245" i="3"/>
  <c r="B245" i="3"/>
  <c r="F244" i="3"/>
  <c r="D244" i="3"/>
  <c r="B244" i="3"/>
  <c r="F243" i="3"/>
  <c r="D243" i="3"/>
  <c r="B243" i="3"/>
  <c r="F242" i="3"/>
  <c r="D242" i="3"/>
  <c r="B242" i="3"/>
  <c r="F241" i="3"/>
  <c r="D241" i="3"/>
  <c r="B241" i="3"/>
  <c r="F240" i="3"/>
  <c r="D240" i="3"/>
  <c r="B240" i="3"/>
  <c r="F239" i="3"/>
  <c r="D239" i="3"/>
  <c r="B239" i="3"/>
  <c r="F238" i="3"/>
  <c r="D238" i="3"/>
  <c r="B238" i="3"/>
  <c r="F237" i="3"/>
  <c r="D237" i="3"/>
  <c r="B237" i="3"/>
  <c r="F236" i="3"/>
  <c r="D236" i="3"/>
  <c r="B236" i="3"/>
  <c r="F235" i="3"/>
  <c r="D235" i="3"/>
  <c r="B235" i="3"/>
  <c r="F234" i="3"/>
  <c r="D234" i="3"/>
  <c r="B234" i="3"/>
  <c r="F233" i="3"/>
  <c r="D233" i="3"/>
  <c r="B233" i="3"/>
  <c r="F232" i="3"/>
  <c r="D232" i="3"/>
  <c r="B232" i="3"/>
  <c r="F231" i="3"/>
  <c r="D231" i="3"/>
  <c r="B231" i="3"/>
  <c r="F230" i="3"/>
  <c r="D230" i="3"/>
  <c r="B230" i="3"/>
  <c r="F229" i="3"/>
  <c r="D229" i="3"/>
  <c r="B229" i="3"/>
  <c r="F228" i="3"/>
  <c r="D228" i="3"/>
  <c r="B228" i="3"/>
  <c r="F227" i="3"/>
  <c r="D227" i="3"/>
  <c r="B227" i="3"/>
  <c r="F226" i="3"/>
  <c r="D226" i="3"/>
  <c r="B226" i="3"/>
  <c r="F225" i="3"/>
  <c r="D225" i="3"/>
  <c r="B225" i="3"/>
  <c r="F224" i="3"/>
  <c r="D224" i="3"/>
  <c r="B224" i="3"/>
  <c r="F223" i="3"/>
  <c r="D223" i="3"/>
  <c r="B223" i="3"/>
  <c r="F222" i="3"/>
  <c r="D222" i="3"/>
  <c r="B222" i="3"/>
  <c r="F221" i="3"/>
  <c r="D221" i="3"/>
  <c r="B221" i="3"/>
  <c r="F220" i="3"/>
  <c r="D220" i="3"/>
  <c r="B220" i="3"/>
  <c r="F219" i="3"/>
  <c r="D219" i="3"/>
  <c r="B219" i="3"/>
  <c r="F218" i="3"/>
  <c r="D218" i="3"/>
  <c r="B218" i="3"/>
  <c r="F217" i="3"/>
  <c r="D217" i="3"/>
  <c r="B217" i="3"/>
  <c r="F216" i="3"/>
  <c r="D216" i="3"/>
  <c r="B216" i="3"/>
  <c r="F215" i="3"/>
  <c r="D215" i="3"/>
  <c r="B215" i="3"/>
  <c r="F214" i="3"/>
  <c r="D214" i="3"/>
  <c r="B214" i="3"/>
  <c r="F213" i="3"/>
  <c r="D213" i="3"/>
  <c r="B213" i="3"/>
  <c r="F212" i="3"/>
  <c r="D212" i="3"/>
  <c r="B212" i="3"/>
  <c r="F211" i="3"/>
  <c r="D211" i="3"/>
  <c r="B211" i="3"/>
  <c r="F210" i="3"/>
  <c r="D210" i="3"/>
  <c r="B210" i="3"/>
  <c r="F209" i="3"/>
  <c r="D209" i="3"/>
  <c r="B209" i="3"/>
  <c r="F208" i="3"/>
  <c r="D208" i="3"/>
  <c r="B208" i="3"/>
  <c r="F207" i="3"/>
  <c r="D207" i="3"/>
  <c r="B207" i="3"/>
  <c r="F206" i="3"/>
  <c r="D206" i="3"/>
  <c r="B206" i="3"/>
  <c r="F205" i="3"/>
  <c r="D205" i="3"/>
  <c r="B205" i="3"/>
  <c r="F204" i="3"/>
  <c r="D204" i="3"/>
  <c r="B204" i="3"/>
  <c r="F203" i="3"/>
  <c r="D203" i="3"/>
  <c r="B203" i="3"/>
  <c r="F202" i="3"/>
  <c r="D202" i="3"/>
  <c r="B202" i="3"/>
  <c r="F201" i="3"/>
  <c r="D201" i="3"/>
  <c r="B201" i="3"/>
  <c r="F200" i="3"/>
  <c r="D200" i="3"/>
  <c r="B200" i="3"/>
  <c r="F199" i="3"/>
  <c r="D199" i="3"/>
  <c r="B199" i="3"/>
  <c r="F198" i="3"/>
  <c r="D198" i="3"/>
  <c r="B198" i="3"/>
  <c r="F197" i="3"/>
  <c r="D197" i="3"/>
  <c r="B197" i="3"/>
  <c r="F196" i="3"/>
  <c r="D196" i="3"/>
  <c r="B196" i="3"/>
  <c r="F195" i="3"/>
  <c r="D195" i="3"/>
  <c r="B195" i="3"/>
  <c r="F194" i="3"/>
  <c r="D194" i="3"/>
  <c r="B194" i="3"/>
  <c r="F193" i="3"/>
  <c r="D193" i="3"/>
  <c r="B193" i="3"/>
  <c r="F192" i="3"/>
  <c r="D192" i="3"/>
  <c r="B192" i="3"/>
  <c r="F191" i="3"/>
  <c r="D191" i="3"/>
  <c r="B191" i="3"/>
  <c r="F190" i="3"/>
  <c r="D190" i="3"/>
  <c r="B190" i="3"/>
  <c r="F189" i="3"/>
  <c r="D189" i="3"/>
  <c r="B189" i="3"/>
  <c r="F188" i="3"/>
  <c r="D188" i="3"/>
  <c r="B188" i="3"/>
  <c r="F187" i="3"/>
  <c r="D187" i="3"/>
  <c r="B187" i="3"/>
  <c r="F186" i="3"/>
  <c r="D186" i="3"/>
  <c r="B186" i="3"/>
  <c r="F185" i="3"/>
  <c r="D185" i="3"/>
  <c r="B185" i="3"/>
  <c r="F184" i="3"/>
  <c r="D184" i="3"/>
  <c r="B184" i="3"/>
  <c r="F183" i="3"/>
  <c r="D183" i="3"/>
  <c r="B183" i="3"/>
  <c r="F182" i="3"/>
  <c r="D182" i="3"/>
  <c r="B182" i="3"/>
  <c r="F181" i="3"/>
  <c r="D181" i="3"/>
  <c r="B181" i="3"/>
  <c r="F180" i="3"/>
  <c r="D180" i="3"/>
  <c r="B180" i="3"/>
  <c r="F179" i="3"/>
  <c r="D179" i="3"/>
  <c r="B179" i="3"/>
  <c r="F178" i="3"/>
  <c r="D178" i="3"/>
  <c r="B178" i="3"/>
  <c r="F177" i="3"/>
  <c r="D177" i="3"/>
  <c r="B177" i="3"/>
  <c r="F176" i="3"/>
  <c r="D176" i="3"/>
  <c r="B176" i="3"/>
  <c r="F175" i="3"/>
  <c r="D175" i="3"/>
  <c r="B175" i="3"/>
  <c r="F174" i="3"/>
  <c r="D174" i="3"/>
  <c r="B174" i="3"/>
  <c r="F173" i="3"/>
  <c r="D173" i="3"/>
  <c r="B173" i="3"/>
  <c r="F172" i="3"/>
  <c r="D172" i="3"/>
  <c r="B172" i="3"/>
  <c r="F171" i="3"/>
  <c r="D171" i="3"/>
  <c r="B171" i="3"/>
  <c r="F170" i="3"/>
  <c r="D170" i="3"/>
  <c r="B170" i="3"/>
  <c r="F169" i="3"/>
  <c r="D169" i="3"/>
  <c r="B169" i="3"/>
  <c r="F168" i="3"/>
  <c r="D168" i="3"/>
  <c r="B168" i="3"/>
  <c r="F167" i="3"/>
  <c r="D167" i="3"/>
  <c r="B167" i="3"/>
  <c r="F166" i="3"/>
  <c r="D166" i="3"/>
  <c r="B166" i="3"/>
  <c r="F165" i="3"/>
  <c r="D165" i="3"/>
  <c r="B165" i="3"/>
  <c r="F164" i="3"/>
  <c r="D164" i="3"/>
  <c r="B164" i="3"/>
  <c r="F163" i="3"/>
  <c r="D163" i="3"/>
  <c r="B163" i="3"/>
  <c r="F162" i="3"/>
  <c r="D162" i="3"/>
  <c r="B162" i="3"/>
  <c r="F161" i="3"/>
  <c r="D161" i="3"/>
  <c r="B161" i="3"/>
  <c r="F160" i="3"/>
  <c r="D160" i="3"/>
  <c r="B160" i="3"/>
  <c r="F159" i="3"/>
  <c r="D159" i="3"/>
  <c r="B159" i="3"/>
  <c r="F158" i="3"/>
  <c r="D158" i="3"/>
  <c r="B158" i="3"/>
  <c r="F157" i="3"/>
  <c r="D157" i="3"/>
  <c r="B157" i="3"/>
  <c r="F156" i="3"/>
  <c r="D156" i="3"/>
  <c r="B156" i="3"/>
  <c r="F155" i="3"/>
  <c r="D155" i="3"/>
  <c r="B155" i="3"/>
  <c r="F154" i="3"/>
  <c r="D154" i="3"/>
  <c r="B154" i="3"/>
  <c r="F153" i="3"/>
  <c r="D153" i="3"/>
  <c r="B153" i="3"/>
  <c r="F152" i="3"/>
  <c r="D152" i="3"/>
  <c r="B152" i="3"/>
  <c r="F151" i="3"/>
  <c r="D151" i="3"/>
  <c r="B151" i="3"/>
  <c r="F150" i="3"/>
  <c r="D150" i="3"/>
  <c r="B150" i="3"/>
  <c r="F149" i="3"/>
  <c r="D149" i="3"/>
  <c r="B149" i="3"/>
  <c r="F148" i="3"/>
  <c r="D148" i="3"/>
  <c r="B148" i="3"/>
  <c r="F147" i="3"/>
  <c r="D147" i="3"/>
  <c r="B147" i="3"/>
  <c r="F146" i="3"/>
  <c r="D146" i="3"/>
  <c r="B146" i="3"/>
  <c r="F145" i="3"/>
  <c r="D145" i="3"/>
  <c r="B145" i="3"/>
  <c r="F144" i="3"/>
  <c r="D144" i="3"/>
  <c r="B144" i="3"/>
  <c r="F143" i="3"/>
  <c r="D143" i="3"/>
  <c r="B143" i="3"/>
  <c r="F142" i="3"/>
  <c r="D142" i="3"/>
  <c r="B142" i="3"/>
  <c r="F141" i="3"/>
  <c r="D141" i="3"/>
  <c r="B141" i="3"/>
  <c r="F140" i="3"/>
  <c r="D140" i="3"/>
  <c r="B140" i="3"/>
  <c r="F139" i="3"/>
  <c r="D139" i="3"/>
  <c r="B139" i="3"/>
  <c r="F138" i="3"/>
  <c r="D138" i="3"/>
  <c r="B138" i="3"/>
  <c r="F137" i="3"/>
  <c r="D137" i="3"/>
  <c r="B137" i="3"/>
  <c r="F136" i="3"/>
  <c r="D136" i="3"/>
  <c r="B136" i="3"/>
  <c r="F135" i="3"/>
  <c r="D135" i="3"/>
  <c r="B135" i="3"/>
  <c r="F134" i="3"/>
  <c r="D134" i="3"/>
  <c r="B134" i="3"/>
  <c r="F133" i="3"/>
  <c r="D133" i="3"/>
  <c r="B133" i="3"/>
  <c r="F132" i="3"/>
  <c r="D132" i="3"/>
  <c r="B132" i="3"/>
  <c r="F131" i="3"/>
  <c r="D131" i="3"/>
  <c r="B131" i="3"/>
  <c r="F130" i="3"/>
  <c r="D130" i="3"/>
  <c r="B130" i="3"/>
  <c r="F129" i="3"/>
  <c r="D129" i="3"/>
  <c r="B129" i="3"/>
  <c r="F128" i="3"/>
  <c r="D128" i="3"/>
  <c r="B128" i="3"/>
  <c r="F127" i="3"/>
  <c r="D127" i="3"/>
  <c r="B127" i="3"/>
  <c r="F126" i="3"/>
  <c r="D126" i="3"/>
  <c r="B126" i="3"/>
  <c r="F125" i="3"/>
  <c r="D125" i="3"/>
  <c r="B125" i="3"/>
  <c r="F124" i="3"/>
  <c r="D124" i="3"/>
  <c r="B124" i="3"/>
  <c r="F123" i="3"/>
  <c r="D123" i="3"/>
  <c r="B123" i="3"/>
  <c r="F122" i="3"/>
  <c r="D122" i="3"/>
  <c r="B122" i="3"/>
  <c r="F121" i="3"/>
  <c r="D121" i="3"/>
  <c r="B121" i="3"/>
  <c r="F120" i="3"/>
  <c r="D120" i="3"/>
  <c r="B120" i="3"/>
  <c r="F119" i="3"/>
  <c r="D119" i="3"/>
  <c r="B119" i="3"/>
  <c r="F118" i="3"/>
  <c r="D118" i="3"/>
  <c r="B118" i="3"/>
  <c r="F117" i="3"/>
  <c r="D117" i="3"/>
  <c r="B117" i="3"/>
  <c r="F116" i="3"/>
  <c r="D116" i="3"/>
  <c r="B116" i="3"/>
  <c r="F115" i="3"/>
  <c r="D115" i="3"/>
  <c r="B115" i="3"/>
  <c r="F114" i="3"/>
  <c r="D114" i="3"/>
  <c r="B114" i="3"/>
  <c r="F113" i="3"/>
  <c r="D113" i="3"/>
  <c r="B113" i="3"/>
  <c r="F112" i="3"/>
  <c r="D112" i="3"/>
  <c r="B112" i="3"/>
  <c r="F111" i="3"/>
  <c r="D111" i="3"/>
  <c r="B111" i="3"/>
  <c r="F110" i="3"/>
  <c r="D110" i="3"/>
  <c r="B110" i="3"/>
  <c r="F109" i="3"/>
  <c r="D109" i="3"/>
  <c r="B109" i="3"/>
  <c r="F108" i="3"/>
  <c r="D108" i="3"/>
  <c r="B108" i="3"/>
  <c r="F107" i="3"/>
  <c r="D107" i="3"/>
  <c r="B107" i="3"/>
  <c r="F106" i="3"/>
  <c r="D106" i="3"/>
  <c r="B106" i="3"/>
  <c r="F105" i="3"/>
  <c r="D105" i="3"/>
  <c r="B105" i="3"/>
  <c r="F104" i="3"/>
  <c r="D104" i="3"/>
  <c r="B104" i="3"/>
  <c r="F103" i="3"/>
  <c r="D103" i="3"/>
  <c r="B103" i="3"/>
  <c r="F102" i="3"/>
  <c r="D102" i="3"/>
  <c r="B102" i="3"/>
  <c r="F101" i="3"/>
  <c r="D101" i="3"/>
  <c r="B101" i="3"/>
  <c r="F100" i="3"/>
  <c r="D100" i="3"/>
  <c r="B100" i="3"/>
  <c r="F99" i="3"/>
  <c r="D99" i="3"/>
  <c r="B99" i="3"/>
  <c r="F98" i="3"/>
  <c r="D98" i="3"/>
  <c r="B98" i="3"/>
  <c r="F97" i="3"/>
  <c r="D97" i="3"/>
  <c r="B97" i="3"/>
  <c r="F96" i="3"/>
  <c r="D96" i="3"/>
  <c r="B96" i="3"/>
  <c r="F95" i="3"/>
  <c r="D95" i="3"/>
  <c r="B95" i="3"/>
  <c r="F94" i="3"/>
  <c r="D94" i="3"/>
  <c r="B94" i="3"/>
  <c r="F93" i="3"/>
  <c r="D93" i="3"/>
  <c r="B93" i="3"/>
  <c r="F92" i="3"/>
  <c r="D92" i="3"/>
  <c r="B92" i="3"/>
  <c r="F91" i="3"/>
  <c r="D91" i="3"/>
  <c r="B91" i="3"/>
  <c r="F90" i="3"/>
  <c r="D90" i="3"/>
  <c r="B90" i="3"/>
  <c r="F89" i="3"/>
  <c r="D89" i="3"/>
  <c r="B89" i="3"/>
  <c r="F88" i="3"/>
  <c r="D88" i="3"/>
  <c r="B88" i="3"/>
  <c r="F87" i="3"/>
  <c r="D87" i="3"/>
  <c r="B87" i="3"/>
  <c r="F86" i="3"/>
  <c r="D86" i="3"/>
  <c r="B86" i="3"/>
  <c r="F85" i="3"/>
  <c r="D85" i="3"/>
  <c r="B85" i="3"/>
  <c r="F84" i="3"/>
  <c r="D84" i="3"/>
  <c r="B84" i="3"/>
  <c r="F83" i="3"/>
  <c r="D83" i="3"/>
  <c r="B83" i="3"/>
  <c r="F82" i="3"/>
  <c r="D82" i="3"/>
  <c r="B82" i="3"/>
  <c r="F81" i="3"/>
  <c r="D81" i="3"/>
  <c r="B81" i="3"/>
  <c r="F80" i="3"/>
  <c r="D80" i="3"/>
  <c r="B80" i="3"/>
  <c r="F79" i="3"/>
  <c r="D79" i="3"/>
  <c r="B79" i="3"/>
  <c r="F78" i="3"/>
  <c r="D78" i="3"/>
  <c r="B78" i="3"/>
  <c r="F77" i="3"/>
  <c r="D77" i="3"/>
  <c r="B77" i="3"/>
  <c r="F76" i="3"/>
  <c r="D76" i="3"/>
  <c r="B76" i="3"/>
  <c r="F75" i="3"/>
  <c r="D75" i="3"/>
  <c r="B75" i="3"/>
  <c r="F74" i="3"/>
  <c r="D74" i="3"/>
  <c r="B74" i="3"/>
  <c r="F73" i="3"/>
  <c r="D73" i="3"/>
  <c r="B73" i="3"/>
  <c r="F72" i="3"/>
  <c r="D72" i="3"/>
  <c r="B72" i="3"/>
  <c r="F71" i="3"/>
  <c r="D71" i="3"/>
  <c r="B71" i="3"/>
  <c r="F70" i="3"/>
  <c r="D70" i="3"/>
  <c r="B70" i="3"/>
  <c r="F69" i="3"/>
  <c r="D69" i="3"/>
  <c r="B69" i="3"/>
  <c r="F68" i="3"/>
  <c r="D68" i="3"/>
  <c r="B68" i="3"/>
  <c r="F67" i="3"/>
  <c r="D67" i="3"/>
  <c r="B67" i="3"/>
  <c r="F66" i="3"/>
  <c r="D66" i="3"/>
  <c r="B66" i="3"/>
  <c r="F65" i="3"/>
  <c r="D65" i="3"/>
  <c r="B65" i="3"/>
  <c r="F64" i="3"/>
  <c r="D64" i="3"/>
  <c r="B64" i="3"/>
  <c r="F63" i="3"/>
  <c r="D63" i="3"/>
  <c r="B63" i="3"/>
  <c r="F62" i="3"/>
  <c r="D62" i="3"/>
  <c r="B62" i="3"/>
  <c r="F61" i="3"/>
  <c r="D61" i="3"/>
  <c r="B61" i="3"/>
  <c r="F60" i="3"/>
  <c r="D60" i="3"/>
  <c r="B60" i="3"/>
  <c r="F59" i="3"/>
  <c r="D59" i="3"/>
  <c r="B59" i="3"/>
  <c r="F58" i="3"/>
  <c r="D58" i="3"/>
  <c r="B58" i="3"/>
  <c r="F57" i="3"/>
  <c r="D57" i="3"/>
  <c r="B57" i="3"/>
  <c r="F56" i="3"/>
  <c r="D56" i="3"/>
  <c r="B56" i="3"/>
  <c r="F55" i="3"/>
  <c r="D55" i="3"/>
  <c r="B55" i="3"/>
  <c r="F54" i="3"/>
  <c r="D54" i="3"/>
  <c r="B54" i="3"/>
  <c r="F53" i="3"/>
  <c r="D53" i="3"/>
  <c r="B53" i="3"/>
  <c r="F52" i="3"/>
  <c r="D52" i="3"/>
  <c r="B52" i="3"/>
  <c r="F51" i="3"/>
  <c r="D51" i="3"/>
  <c r="B51" i="3"/>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4" i="3"/>
  <c r="D24" i="3"/>
  <c r="B24" i="3"/>
  <c r="F23" i="3"/>
  <c r="D23" i="3"/>
  <c r="B23" i="3"/>
  <c r="F22" i="3"/>
  <c r="D22" i="3"/>
  <c r="B22" i="3"/>
  <c r="F21" i="3"/>
  <c r="D21" i="3"/>
  <c r="B21" i="3"/>
  <c r="F20" i="3"/>
  <c r="D20" i="3"/>
  <c r="B20" i="3"/>
  <c r="F19" i="3"/>
  <c r="D19" i="3"/>
  <c r="B19" i="3"/>
  <c r="F18" i="3"/>
  <c r="D18" i="3"/>
  <c r="B18" i="3"/>
  <c r="F17" i="3"/>
  <c r="D17" i="3"/>
  <c r="B17" i="3"/>
  <c r="F16" i="3"/>
  <c r="D16" i="3"/>
  <c r="B16" i="3"/>
  <c r="F15" i="3"/>
  <c r="D15" i="3"/>
  <c r="B15" i="3"/>
  <c r="F14" i="3"/>
  <c r="D14" i="3"/>
  <c r="B14" i="3"/>
  <c r="AJ13" i="3"/>
  <c r="AG13" i="3"/>
  <c r="AD13" i="3"/>
  <c r="S14" i="3" s="1"/>
  <c r="AA13" i="3"/>
  <c r="X13" i="3"/>
  <c r="U13" i="3"/>
  <c r="R13" i="3"/>
  <c r="F13" i="3"/>
  <c r="D13" i="3"/>
  <c r="C13" i="3"/>
  <c r="B13" i="3"/>
  <c r="F12" i="3"/>
  <c r="D12" i="3"/>
  <c r="B12" i="3"/>
  <c r="F11" i="3"/>
  <c r="D11" i="3"/>
  <c r="B11" i="3"/>
  <c r="F10" i="3"/>
  <c r="D10" i="3"/>
  <c r="B10" i="3"/>
  <c r="F9" i="3"/>
  <c r="D9" i="3"/>
  <c r="B9" i="3"/>
  <c r="F8" i="3"/>
  <c r="D8" i="3"/>
  <c r="B8" i="3"/>
  <c r="F7" i="3"/>
  <c r="D7" i="3"/>
  <c r="B7" i="3"/>
  <c r="F6" i="3"/>
  <c r="D6" i="3"/>
  <c r="B6" i="3"/>
  <c r="C21" i="3" s="1"/>
  <c r="F5" i="3"/>
  <c r="D5" i="3"/>
  <c r="C5" i="3"/>
  <c r="M5" i="3" s="1"/>
  <c r="B5" i="3"/>
  <c r="N4" i="3"/>
  <c r="J4" i="3"/>
  <c r="F4" i="3"/>
  <c r="D4" i="3"/>
  <c r="E11" i="3" s="1"/>
  <c r="C4" i="3"/>
  <c r="I4" i="3" s="1"/>
  <c r="B4" i="3"/>
  <c r="C69" i="3" s="1"/>
  <c r="P3" i="3"/>
  <c r="O3" i="3"/>
  <c r="N3" i="3"/>
  <c r="M3" i="3"/>
  <c r="L3" i="3"/>
  <c r="K3" i="3"/>
  <c r="J3" i="3"/>
  <c r="I3" i="3"/>
  <c r="F3" i="3"/>
  <c r="E3" i="3"/>
  <c r="AW21" i="2"/>
  <c r="AV21" i="2"/>
  <c r="AU21" i="2"/>
  <c r="AT21" i="2"/>
  <c r="AS21" i="2"/>
  <c r="AC21" i="2"/>
  <c r="AB21" i="2"/>
  <c r="AA21" i="2"/>
  <c r="Z21" i="2"/>
  <c r="Y21" i="2"/>
  <c r="X21" i="2"/>
  <c r="AY12" i="2"/>
  <c r="AU8" i="2"/>
  <c r="AU9" i="2" s="1"/>
  <c r="AU10" i="2" s="1"/>
  <c r="AU11" i="2" s="1"/>
  <c r="AU12" i="2" s="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P5" i="2"/>
  <c r="AL5" i="2" s="1"/>
  <c r="U5" i="2"/>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U52" i="2" s="1"/>
  <c r="U53" i="2" s="1"/>
  <c r="U54" i="2" s="1"/>
  <c r="U55" i="2" s="1"/>
  <c r="U56" i="2" s="1"/>
  <c r="U57" i="2" s="1"/>
  <c r="U58" i="2" s="1"/>
  <c r="U59" i="2" s="1"/>
  <c r="U60" i="2" s="1"/>
  <c r="U61" i="2" s="1"/>
  <c r="U62" i="2" s="1"/>
  <c r="U63" i="2" s="1"/>
  <c r="U64" i="2" s="1"/>
  <c r="U65" i="2" s="1"/>
  <c r="U66" i="2" s="1"/>
  <c r="U67" i="2" s="1"/>
  <c r="U68" i="2" s="1"/>
  <c r="U69" i="2" s="1"/>
  <c r="U70" i="2" s="1"/>
  <c r="U71" i="2" s="1"/>
  <c r="U72" i="2" s="1"/>
  <c r="U73" i="2" s="1"/>
  <c r="U74" i="2" s="1"/>
  <c r="U75" i="2" s="1"/>
  <c r="U76" i="2" s="1"/>
  <c r="U77" i="2" s="1"/>
  <c r="U78" i="2" s="1"/>
  <c r="U79" i="2" s="1"/>
  <c r="U80" i="2" s="1"/>
  <c r="U81" i="2" s="1"/>
  <c r="U82" i="2" s="1"/>
  <c r="U83" i="2" s="1"/>
  <c r="U84" i="2" s="1"/>
  <c r="U85" i="2" s="1"/>
  <c r="U86" i="2" s="1"/>
  <c r="U87" i="2" s="1"/>
  <c r="U88" i="2" s="1"/>
  <c r="U89" i="2" s="1"/>
  <c r="U90" i="2" s="1"/>
  <c r="U91" i="2" s="1"/>
  <c r="U92" i="2" s="1"/>
  <c r="U93" i="2" s="1"/>
  <c r="U94" i="2" s="1"/>
  <c r="U95" i="2" s="1"/>
  <c r="U96" i="2" s="1"/>
  <c r="U97" i="2" s="1"/>
  <c r="U98" i="2" s="1"/>
  <c r="U99" i="2" s="1"/>
  <c r="U100" i="2" s="1"/>
  <c r="U101" i="2" s="1"/>
  <c r="U102" i="2" s="1"/>
  <c r="U103" i="2" s="1"/>
  <c r="U104" i="2" s="1"/>
  <c r="U105" i="2" s="1"/>
  <c r="U106" i="2" s="1"/>
  <c r="U107" i="2" s="1"/>
  <c r="U108" i="2" s="1"/>
  <c r="U109" i="2" s="1"/>
  <c r="U110" i="2" s="1"/>
  <c r="U111" i="2" s="1"/>
  <c r="U112" i="2" s="1"/>
  <c r="U113" i="2" s="1"/>
  <c r="U114" i="2" s="1"/>
  <c r="U115" i="2" s="1"/>
  <c r="U116" i="2" s="1"/>
  <c r="U117" i="2" s="1"/>
  <c r="U118" i="2" s="1"/>
  <c r="U119" i="2" s="1"/>
  <c r="U120" i="2" s="1"/>
  <c r="U121" i="2" s="1"/>
  <c r="U122" i="2" s="1"/>
  <c r="U123" i="2" s="1"/>
  <c r="U124" i="2" s="1"/>
  <c r="U125" i="2" s="1"/>
  <c r="U126" i="2" s="1"/>
  <c r="U127" i="2" s="1"/>
  <c r="U128" i="2" s="1"/>
  <c r="U129" i="2" s="1"/>
  <c r="U130" i="2" s="1"/>
  <c r="U131" i="2" s="1"/>
  <c r="U132" i="2" s="1"/>
  <c r="U133" i="2" s="1"/>
  <c r="U134" i="2" s="1"/>
  <c r="U135" i="2" s="1"/>
  <c r="U136" i="2" s="1"/>
  <c r="U137" i="2" s="1"/>
  <c r="U138" i="2" s="1"/>
  <c r="U139" i="2" s="1"/>
  <c r="U140" i="2" s="1"/>
  <c r="U141" i="2" s="1"/>
  <c r="U142" i="2" s="1"/>
  <c r="U143" i="2" s="1"/>
  <c r="U144" i="2" s="1"/>
  <c r="U145" i="2" s="1"/>
  <c r="U146" i="2" s="1"/>
  <c r="U147" i="2" s="1"/>
  <c r="U148" i="2" s="1"/>
  <c r="U149" i="2" s="1"/>
  <c r="U150" i="2" s="1"/>
  <c r="U151" i="2" s="1"/>
  <c r="U152" i="2" s="1"/>
  <c r="U153" i="2" s="1"/>
  <c r="U154" i="2" s="1"/>
  <c r="U155" i="2" s="1"/>
  <c r="U156" i="2" s="1"/>
  <c r="U157" i="2" s="1"/>
  <c r="U158" i="2" s="1"/>
  <c r="U159" i="2" s="1"/>
  <c r="U160" i="2" s="1"/>
  <c r="U161" i="2" s="1"/>
  <c r="U162" i="2" s="1"/>
  <c r="U163" i="2" s="1"/>
  <c r="U164" i="2" s="1"/>
  <c r="U165" i="2" s="1"/>
  <c r="U166" i="2" s="1"/>
  <c r="U167" i="2" s="1"/>
  <c r="U168" i="2" s="1"/>
  <c r="U169" i="2" s="1"/>
  <c r="U170" i="2" s="1"/>
  <c r="U171" i="2" s="1"/>
  <c r="U172" i="2" s="1"/>
  <c r="U173" i="2" s="1"/>
  <c r="U174" i="2" s="1"/>
  <c r="U175" i="2" s="1"/>
  <c r="U176" i="2" s="1"/>
  <c r="U177" i="2" s="1"/>
  <c r="U178" i="2" s="1"/>
  <c r="U179" i="2" s="1"/>
  <c r="U180" i="2" s="1"/>
  <c r="U181" i="2" s="1"/>
  <c r="U182" i="2" s="1"/>
  <c r="U183" i="2" s="1"/>
  <c r="U184" i="2" s="1"/>
  <c r="U185" i="2" s="1"/>
  <c r="U186" i="2" s="1"/>
  <c r="U187" i="2" s="1"/>
  <c r="U188" i="2" s="1"/>
  <c r="U189" i="2" s="1"/>
  <c r="U190" i="2" s="1"/>
  <c r="U191" i="2" s="1"/>
  <c r="U192" i="2" s="1"/>
  <c r="U193" i="2" s="1"/>
  <c r="U194" i="2" s="1"/>
  <c r="U195" i="2" s="1"/>
  <c r="U196" i="2" s="1"/>
  <c r="U197" i="2" s="1"/>
  <c r="U198" i="2" s="1"/>
  <c r="U199" i="2" s="1"/>
  <c r="U200" i="2" s="1"/>
  <c r="U201" i="2" s="1"/>
  <c r="U202" i="2" s="1"/>
  <c r="U203" i="2" s="1"/>
  <c r="U204" i="2" s="1"/>
  <c r="U205" i="2" s="1"/>
  <c r="U206" i="2" s="1"/>
  <c r="U207" i="2" s="1"/>
  <c r="U208" i="2" s="1"/>
  <c r="U209" i="2" s="1"/>
  <c r="U210" i="2" s="1"/>
  <c r="U211" i="2" s="1"/>
  <c r="U212" i="2" s="1"/>
  <c r="U213" i="2" s="1"/>
  <c r="U214" i="2" s="1"/>
  <c r="U215" i="2" s="1"/>
  <c r="U216" i="2" s="1"/>
  <c r="U217" i="2" s="1"/>
  <c r="U218" i="2" s="1"/>
  <c r="U219" i="2" s="1"/>
  <c r="U220" i="2" s="1"/>
  <c r="U221" i="2" s="1"/>
  <c r="U222" i="2" s="1"/>
  <c r="U223" i="2" s="1"/>
  <c r="U224" i="2" s="1"/>
  <c r="U225" i="2" s="1"/>
  <c r="U226" i="2" s="1"/>
  <c r="U227" i="2" s="1"/>
  <c r="U228" i="2" s="1"/>
  <c r="U229" i="2" s="1"/>
  <c r="U230" i="2" s="1"/>
  <c r="U231" i="2" s="1"/>
  <c r="U232" i="2" s="1"/>
  <c r="U233" i="2" s="1"/>
  <c r="U234" i="2" s="1"/>
  <c r="U235" i="2" s="1"/>
  <c r="U236" i="2" s="1"/>
  <c r="U237" i="2" s="1"/>
  <c r="U238" i="2" s="1"/>
  <c r="U239" i="2" s="1"/>
  <c r="U240" i="2" s="1"/>
  <c r="U241" i="2" s="1"/>
  <c r="U242" i="2" s="1"/>
  <c r="U243" i="2" s="1"/>
  <c r="U244" i="2" s="1"/>
  <c r="U245" i="2" s="1"/>
  <c r="U246" i="2" s="1"/>
  <c r="U247" i="2" s="1"/>
  <c r="U248" i="2" s="1"/>
  <c r="U249" i="2" s="1"/>
  <c r="U250" i="2" s="1"/>
  <c r="U251" i="2" s="1"/>
  <c r="U252" i="2" s="1"/>
  <c r="U253" i="2" s="1"/>
  <c r="U254" i="2" s="1"/>
  <c r="U255" i="2" s="1"/>
  <c r="U256" i="2" s="1"/>
  <c r="U257" i="2" s="1"/>
  <c r="U258" i="2" s="1"/>
  <c r="U259" i="2" s="1"/>
  <c r="U260" i="2" s="1"/>
  <c r="U261" i="2" s="1"/>
  <c r="U262" i="2" s="1"/>
  <c r="U263" i="2" s="1"/>
  <c r="U264" i="2" s="1"/>
  <c r="U265" i="2" s="1"/>
  <c r="U266" i="2" s="1"/>
  <c r="U267" i="2" s="1"/>
  <c r="U268" i="2" s="1"/>
  <c r="U269" i="2" s="1"/>
  <c r="U270" i="2" s="1"/>
  <c r="U271" i="2" s="1"/>
  <c r="U272" i="2" s="1"/>
  <c r="U273" i="2" s="1"/>
  <c r="U274" i="2" s="1"/>
  <c r="U275" i="2" s="1"/>
  <c r="U276" i="2" s="1"/>
  <c r="U277" i="2" s="1"/>
  <c r="U278" i="2" s="1"/>
  <c r="U279" i="2" s="1"/>
  <c r="U280" i="2" s="1"/>
  <c r="U281" i="2" s="1"/>
  <c r="U282" i="2" s="1"/>
  <c r="U283" i="2" s="1"/>
  <c r="U284" i="2" s="1"/>
  <c r="U285" i="2" s="1"/>
  <c r="U286" i="2" s="1"/>
  <c r="U287" i="2" s="1"/>
  <c r="U288" i="2" s="1"/>
  <c r="U289" i="2" s="1"/>
  <c r="U290" i="2" s="1"/>
  <c r="U291" i="2" s="1"/>
  <c r="U292" i="2" s="1"/>
  <c r="U293" i="2" s="1"/>
  <c r="U294" i="2" s="1"/>
  <c r="U295" i="2" s="1"/>
  <c r="U296" i="2" s="1"/>
  <c r="U297" i="2" s="1"/>
  <c r="U298" i="2" s="1"/>
  <c r="U299" i="2" s="1"/>
  <c r="U300" i="2" s="1"/>
  <c r="U301" i="2" s="1"/>
  <c r="U302" i="2" s="1"/>
  <c r="U303" i="2" s="1"/>
  <c r="U304" i="2" s="1"/>
  <c r="U305" i="2" s="1"/>
  <c r="U306" i="2" s="1"/>
  <c r="U307" i="2" s="1"/>
  <c r="U308" i="2" s="1"/>
  <c r="U309" i="2" s="1"/>
  <c r="U310" i="2" s="1"/>
  <c r="U311" i="2" s="1"/>
  <c r="U312" i="2" s="1"/>
  <c r="U313" i="2" s="1"/>
  <c r="U314" i="2" s="1"/>
  <c r="U315" i="2" s="1"/>
  <c r="U316" i="2" s="1"/>
  <c r="U317" i="2" s="1"/>
  <c r="U318" i="2" s="1"/>
  <c r="U319" i="2" s="1"/>
  <c r="U320" i="2" s="1"/>
  <c r="U321" i="2" s="1"/>
  <c r="U322" i="2" s="1"/>
  <c r="U323" i="2" s="1"/>
  <c r="U324" i="2" s="1"/>
  <c r="U325" i="2" s="1"/>
  <c r="U326" i="2" s="1"/>
  <c r="U327" i="2" s="1"/>
  <c r="U328" i="2" s="1"/>
  <c r="U329" i="2" s="1"/>
  <c r="U330" i="2" s="1"/>
  <c r="U331" i="2" s="1"/>
  <c r="U332" i="2" s="1"/>
  <c r="U333" i="2" s="1"/>
  <c r="U334" i="2" s="1"/>
  <c r="U335" i="2" s="1"/>
  <c r="U336" i="2" s="1"/>
  <c r="U337" i="2" s="1"/>
  <c r="U338" i="2" s="1"/>
  <c r="U339" i="2" s="1"/>
  <c r="U340" i="2" s="1"/>
  <c r="U341" i="2" s="1"/>
  <c r="U342" i="2" s="1"/>
  <c r="U343" i="2" s="1"/>
  <c r="U344" i="2" s="1"/>
  <c r="U345" i="2" s="1"/>
  <c r="U346" i="2" s="1"/>
  <c r="U347" i="2" s="1"/>
  <c r="U348" i="2" s="1"/>
  <c r="U349" i="2" s="1"/>
  <c r="U350" i="2" s="1"/>
  <c r="U351" i="2" s="1"/>
  <c r="U352" i="2" s="1"/>
  <c r="U353" i="2" s="1"/>
  <c r="U354" i="2" s="1"/>
  <c r="U355" i="2" s="1"/>
  <c r="U356" i="2" s="1"/>
  <c r="U357" i="2" s="1"/>
  <c r="U358" i="2" s="1"/>
  <c r="U359" i="2" s="1"/>
  <c r="U360" i="2" s="1"/>
  <c r="U361" i="2" s="1"/>
  <c r="U362" i="2" s="1"/>
  <c r="U363" i="2" s="1"/>
  <c r="U364" i="2" s="1"/>
  <c r="U365" i="2" s="1"/>
  <c r="U366" i="2" s="1"/>
  <c r="U367" i="2" s="1"/>
  <c r="U368" i="2" s="1"/>
  <c r="U369" i="2" s="1"/>
  <c r="U370" i="2" s="1"/>
  <c r="U371" i="2" s="1"/>
  <c r="U372" i="2" s="1"/>
  <c r="U373" i="2" s="1"/>
  <c r="U374" i="2" s="1"/>
  <c r="U375" i="2" s="1"/>
  <c r="U376" i="2" s="1"/>
  <c r="U377" i="2" s="1"/>
  <c r="U378" i="2" s="1"/>
  <c r="U379" i="2" s="1"/>
  <c r="U380" i="2" s="1"/>
  <c r="U381" i="2" s="1"/>
  <c r="U382" i="2" s="1"/>
  <c r="U383" i="2" s="1"/>
  <c r="U384" i="2" s="1"/>
  <c r="U385" i="2" s="1"/>
  <c r="U386" i="2" s="1"/>
  <c r="U387" i="2" s="1"/>
  <c r="U388" i="2" s="1"/>
  <c r="U389" i="2" s="1"/>
  <c r="U390" i="2" s="1"/>
  <c r="U391" i="2" s="1"/>
  <c r="U392" i="2" s="1"/>
  <c r="U393" i="2" s="1"/>
  <c r="U394" i="2" s="1"/>
  <c r="U395" i="2" s="1"/>
  <c r="U396" i="2" s="1"/>
  <c r="U397" i="2" s="1"/>
  <c r="U398" i="2" s="1"/>
  <c r="U399" i="2" s="1"/>
  <c r="U400" i="2" s="1"/>
  <c r="U401" i="2" s="1"/>
  <c r="U402" i="2" s="1"/>
  <c r="U403" i="2" s="1"/>
  <c r="U404" i="2" s="1"/>
  <c r="U405" i="2" s="1"/>
  <c r="U406" i="2" s="1"/>
  <c r="U407" i="2" s="1"/>
  <c r="U408" i="2" s="1"/>
  <c r="U409" i="2" s="1"/>
  <c r="U410" i="2" s="1"/>
  <c r="U411" i="2" s="1"/>
  <c r="U412" i="2" s="1"/>
  <c r="U413" i="2" s="1"/>
  <c r="U414" i="2" s="1"/>
  <c r="U415" i="2" s="1"/>
  <c r="U416" i="2" s="1"/>
  <c r="U417" i="2" s="1"/>
  <c r="U418" i="2" s="1"/>
  <c r="U419" i="2" s="1"/>
  <c r="U420" i="2" s="1"/>
  <c r="U421" i="2" s="1"/>
  <c r="U422" i="2" s="1"/>
  <c r="U423" i="2" s="1"/>
  <c r="U424" i="2" s="1"/>
  <c r="U425" i="2" s="1"/>
  <c r="U426" i="2" s="1"/>
  <c r="U427" i="2" s="1"/>
  <c r="U428" i="2" s="1"/>
  <c r="U429" i="2" s="1"/>
  <c r="U430" i="2" s="1"/>
  <c r="U431" i="2" s="1"/>
  <c r="U432" i="2" s="1"/>
  <c r="U433" i="2" s="1"/>
  <c r="U434" i="2" s="1"/>
  <c r="U435" i="2" s="1"/>
  <c r="U436" i="2" s="1"/>
  <c r="U437" i="2" s="1"/>
  <c r="U438" i="2" s="1"/>
  <c r="U439" i="2" s="1"/>
  <c r="U440" i="2" s="1"/>
  <c r="U441" i="2" s="1"/>
  <c r="U442" i="2" s="1"/>
  <c r="U443" i="2" s="1"/>
  <c r="U444" i="2" s="1"/>
  <c r="U445" i="2" s="1"/>
  <c r="U446" i="2" s="1"/>
  <c r="U447" i="2" s="1"/>
  <c r="U448" i="2" s="1"/>
  <c r="U449" i="2" s="1"/>
  <c r="U450" i="2" s="1"/>
  <c r="U451" i="2" s="1"/>
  <c r="U452" i="2" s="1"/>
  <c r="U453" i="2" s="1"/>
  <c r="U454" i="2" s="1"/>
  <c r="U455" i="2" s="1"/>
  <c r="U456" i="2" s="1"/>
  <c r="U457" i="2" s="1"/>
  <c r="U458" i="2" s="1"/>
  <c r="U459" i="2" s="1"/>
  <c r="U460" i="2" s="1"/>
  <c r="U461" i="2" s="1"/>
  <c r="U462" i="2" s="1"/>
  <c r="U463" i="2" s="1"/>
  <c r="U464" i="2" s="1"/>
  <c r="U465" i="2" s="1"/>
  <c r="U466" i="2" s="1"/>
  <c r="U467" i="2" s="1"/>
  <c r="U468" i="2" s="1"/>
  <c r="U469" i="2" s="1"/>
  <c r="U470" i="2" s="1"/>
  <c r="U471" i="2" s="1"/>
  <c r="U472" i="2" s="1"/>
  <c r="U473" i="2" s="1"/>
  <c r="U474" i="2" s="1"/>
  <c r="U475" i="2" s="1"/>
  <c r="U476" i="2" s="1"/>
  <c r="U477" i="2" s="1"/>
  <c r="U478" i="2" s="1"/>
  <c r="U479" i="2" s="1"/>
  <c r="U480" i="2" s="1"/>
  <c r="U481" i="2" s="1"/>
  <c r="U482" i="2" s="1"/>
  <c r="U483" i="2" s="1"/>
  <c r="U484" i="2" s="1"/>
  <c r="U485" i="2" s="1"/>
  <c r="U486" i="2" s="1"/>
  <c r="U487" i="2" s="1"/>
  <c r="U488" i="2" s="1"/>
  <c r="U489" i="2" s="1"/>
  <c r="U490" i="2" s="1"/>
  <c r="U491" i="2" s="1"/>
  <c r="U492" i="2" s="1"/>
  <c r="U493" i="2" s="1"/>
  <c r="U494" i="2" s="1"/>
  <c r="U495" i="2" s="1"/>
  <c r="U496" i="2" s="1"/>
  <c r="U497" i="2" s="1"/>
  <c r="U498" i="2" s="1"/>
  <c r="U499" i="2" s="1"/>
  <c r="U500" i="2" s="1"/>
  <c r="U501" i="2" s="1"/>
  <c r="U502" i="2" s="1"/>
  <c r="U503" i="2" s="1"/>
  <c r="U504" i="2" s="1"/>
  <c r="U505" i="2" s="1"/>
  <c r="U506" i="2" s="1"/>
  <c r="U507" i="2" s="1"/>
  <c r="U508" i="2" s="1"/>
  <c r="U509" i="2" s="1"/>
  <c r="U510" i="2" s="1"/>
  <c r="U511" i="2" s="1"/>
  <c r="U512" i="2" s="1"/>
  <c r="U513" i="2" s="1"/>
  <c r="U514" i="2" s="1"/>
  <c r="U515" i="2" s="1"/>
  <c r="U516" i="2" s="1"/>
  <c r="U517" i="2" s="1"/>
  <c r="U518" i="2" s="1"/>
  <c r="U519" i="2" s="1"/>
  <c r="U520" i="2" s="1"/>
  <c r="U521" i="2" s="1"/>
  <c r="U522" i="2" s="1"/>
  <c r="U523" i="2" s="1"/>
  <c r="U524" i="2" s="1"/>
  <c r="U525" i="2" s="1"/>
  <c r="U526" i="2" s="1"/>
  <c r="U527" i="2" s="1"/>
  <c r="U528" i="2" s="1"/>
  <c r="U529" i="2" s="1"/>
  <c r="U530" i="2" s="1"/>
  <c r="U531" i="2" s="1"/>
  <c r="U532" i="2" s="1"/>
  <c r="U533" i="2" s="1"/>
  <c r="U534" i="2" s="1"/>
  <c r="U535" i="2" s="1"/>
  <c r="U536" i="2" s="1"/>
  <c r="U537" i="2" s="1"/>
  <c r="U538" i="2" s="1"/>
  <c r="U539" i="2" s="1"/>
  <c r="U540" i="2" s="1"/>
  <c r="U541" i="2" s="1"/>
  <c r="U542" i="2" s="1"/>
  <c r="U543" i="2" s="1"/>
  <c r="U544" i="2" s="1"/>
  <c r="U545" i="2" s="1"/>
  <c r="U546" i="2" s="1"/>
  <c r="U547" i="2" s="1"/>
  <c r="U548" i="2" s="1"/>
  <c r="U549" i="2" s="1"/>
  <c r="U550" i="2" s="1"/>
  <c r="U551" i="2" s="1"/>
  <c r="U552" i="2" s="1"/>
  <c r="U553" i="2" s="1"/>
  <c r="U554" i="2" s="1"/>
  <c r="U555" i="2" s="1"/>
  <c r="U556" i="2" s="1"/>
  <c r="U557" i="2" s="1"/>
  <c r="U558" i="2" s="1"/>
  <c r="U559" i="2" s="1"/>
  <c r="U560" i="2" s="1"/>
  <c r="U561" i="2" s="1"/>
  <c r="U562" i="2" s="1"/>
  <c r="U563" i="2" s="1"/>
  <c r="U564" i="2" s="1"/>
  <c r="U565" i="2" s="1"/>
  <c r="U566" i="2" s="1"/>
  <c r="U567" i="2" s="1"/>
  <c r="U568" i="2" s="1"/>
  <c r="U569" i="2" s="1"/>
  <c r="U570" i="2" s="1"/>
  <c r="U571" i="2" s="1"/>
  <c r="U572" i="2" s="1"/>
  <c r="U573" i="2" s="1"/>
  <c r="U574" i="2" s="1"/>
  <c r="U575" i="2" s="1"/>
  <c r="U576" i="2" s="1"/>
  <c r="U577" i="2" s="1"/>
  <c r="U578" i="2" s="1"/>
  <c r="U579" i="2" s="1"/>
  <c r="U580" i="2" s="1"/>
  <c r="U581" i="2" s="1"/>
  <c r="U582" i="2" s="1"/>
  <c r="U583" i="2" s="1"/>
  <c r="U584" i="2" s="1"/>
  <c r="U585" i="2" s="1"/>
  <c r="U586" i="2" s="1"/>
  <c r="U587" i="2" s="1"/>
  <c r="U588" i="2" s="1"/>
  <c r="U589" i="2" s="1"/>
  <c r="U590" i="2" s="1"/>
  <c r="U591" i="2" s="1"/>
  <c r="U592" i="2" s="1"/>
  <c r="U593" i="2" s="1"/>
  <c r="U594" i="2" s="1"/>
  <c r="U595" i="2" s="1"/>
  <c r="U596" i="2" s="1"/>
  <c r="U597" i="2" s="1"/>
  <c r="U598" i="2" s="1"/>
  <c r="U599" i="2" s="1"/>
  <c r="U600" i="2" s="1"/>
  <c r="U601" i="2" s="1"/>
  <c r="U602" i="2" s="1"/>
  <c r="U603" i="2" s="1"/>
  <c r="U604" i="2" s="1"/>
  <c r="U605" i="2" s="1"/>
  <c r="U606" i="2" s="1"/>
  <c r="U607" i="2" s="1"/>
  <c r="U608" i="2" s="1"/>
  <c r="U609" i="2" s="1"/>
  <c r="U610" i="2" s="1"/>
  <c r="U611" i="2" s="1"/>
  <c r="U612" i="2" s="1"/>
  <c r="U613" i="2" s="1"/>
  <c r="U614" i="2" s="1"/>
  <c r="U615" i="2" s="1"/>
  <c r="U616" i="2" s="1"/>
  <c r="U617" i="2" s="1"/>
  <c r="U618" i="2" s="1"/>
  <c r="U619" i="2" s="1"/>
  <c r="U620" i="2" s="1"/>
  <c r="U621" i="2" s="1"/>
  <c r="U622" i="2" s="1"/>
  <c r="U623" i="2" s="1"/>
  <c r="U624" i="2" s="1"/>
  <c r="U625" i="2" s="1"/>
  <c r="U626" i="2" s="1"/>
  <c r="U627" i="2" s="1"/>
  <c r="U628" i="2" s="1"/>
  <c r="U629" i="2" s="1"/>
  <c r="U630" i="2" s="1"/>
  <c r="U631" i="2" s="1"/>
  <c r="U632" i="2" s="1"/>
  <c r="U633" i="2" s="1"/>
  <c r="U634" i="2" s="1"/>
  <c r="U635" i="2" s="1"/>
  <c r="U636" i="2" s="1"/>
  <c r="U637" i="2" s="1"/>
  <c r="U638" i="2" s="1"/>
  <c r="U639" i="2" s="1"/>
  <c r="U640" i="2" s="1"/>
  <c r="U641" i="2" s="1"/>
  <c r="U642" i="2" s="1"/>
  <c r="U643" i="2" s="1"/>
  <c r="U644" i="2" s="1"/>
  <c r="U645" i="2" s="1"/>
  <c r="U646" i="2" s="1"/>
  <c r="U647" i="2" s="1"/>
  <c r="U648" i="2" s="1"/>
  <c r="U649" i="2" s="1"/>
  <c r="U650" i="2" s="1"/>
  <c r="U651" i="2" s="1"/>
  <c r="U652" i="2" s="1"/>
  <c r="U653" i="2" s="1"/>
  <c r="U654" i="2" s="1"/>
  <c r="U655" i="2" s="1"/>
  <c r="U656" i="2" s="1"/>
  <c r="U657" i="2" s="1"/>
  <c r="U658" i="2" s="1"/>
  <c r="U659" i="2" s="1"/>
  <c r="U660" i="2" s="1"/>
  <c r="U661" i="2" s="1"/>
  <c r="U662" i="2" s="1"/>
  <c r="U663" i="2" s="1"/>
  <c r="U664" i="2" s="1"/>
  <c r="U665" i="2" s="1"/>
  <c r="U666" i="2" s="1"/>
  <c r="U667" i="2" s="1"/>
  <c r="U668" i="2" s="1"/>
  <c r="U669" i="2" s="1"/>
  <c r="U670" i="2" s="1"/>
  <c r="U671" i="2" s="1"/>
  <c r="U672" i="2" s="1"/>
  <c r="U673" i="2" s="1"/>
  <c r="U674" i="2" s="1"/>
  <c r="U675" i="2" s="1"/>
  <c r="U676" i="2" s="1"/>
  <c r="U677" i="2" s="1"/>
  <c r="U678" i="2" s="1"/>
  <c r="U679" i="2" s="1"/>
  <c r="U680" i="2" s="1"/>
  <c r="U681" i="2" s="1"/>
  <c r="U682" i="2" s="1"/>
  <c r="U683" i="2" s="1"/>
  <c r="U684" i="2" s="1"/>
  <c r="U685" i="2" s="1"/>
  <c r="U686" i="2" s="1"/>
  <c r="U687" i="2" s="1"/>
  <c r="U688" i="2" s="1"/>
  <c r="U689" i="2" s="1"/>
  <c r="U690" i="2" s="1"/>
  <c r="U691" i="2" s="1"/>
  <c r="U692" i="2" s="1"/>
  <c r="U693" i="2" s="1"/>
  <c r="U694" i="2" s="1"/>
  <c r="U695" i="2" s="1"/>
  <c r="U696" i="2" s="1"/>
  <c r="U697" i="2" s="1"/>
  <c r="U698" i="2" s="1"/>
  <c r="U699" i="2" s="1"/>
  <c r="U700" i="2" s="1"/>
  <c r="U701" i="2" s="1"/>
  <c r="U702" i="2" s="1"/>
  <c r="U703" i="2" s="1"/>
  <c r="U704" i="2" s="1"/>
  <c r="U705" i="2" s="1"/>
  <c r="U706" i="2" s="1"/>
  <c r="U707" i="2" s="1"/>
  <c r="U708" i="2" s="1"/>
  <c r="U709" i="2" s="1"/>
  <c r="U710" i="2" s="1"/>
  <c r="U711" i="2" s="1"/>
  <c r="U712" i="2" s="1"/>
  <c r="U713" i="2" s="1"/>
  <c r="U714" i="2" s="1"/>
  <c r="U715" i="2" s="1"/>
  <c r="U716" i="2" s="1"/>
  <c r="U717" i="2" s="1"/>
  <c r="U718" i="2" s="1"/>
  <c r="U719" i="2" s="1"/>
  <c r="U720" i="2" s="1"/>
  <c r="U721" i="2" s="1"/>
  <c r="U722" i="2" s="1"/>
  <c r="U723" i="2" s="1"/>
  <c r="U724" i="2" s="1"/>
  <c r="U725" i="2" s="1"/>
  <c r="U726" i="2" s="1"/>
  <c r="U727" i="2" s="1"/>
  <c r="U728" i="2" s="1"/>
  <c r="U729" i="2" s="1"/>
  <c r="U730" i="2" s="1"/>
  <c r="U731" i="2" s="1"/>
  <c r="U732" i="2" s="1"/>
  <c r="U733" i="2" s="1"/>
  <c r="U734" i="2" s="1"/>
  <c r="U735" i="2" s="1"/>
  <c r="U736" i="2" s="1"/>
  <c r="U737" i="2" s="1"/>
  <c r="U738" i="2" s="1"/>
  <c r="U739" i="2" s="1"/>
  <c r="U740" i="2" s="1"/>
  <c r="U741" i="2" s="1"/>
  <c r="U742" i="2" s="1"/>
  <c r="U743" i="2" s="1"/>
  <c r="U744" i="2" s="1"/>
  <c r="U745" i="2" s="1"/>
  <c r="U746" i="2" s="1"/>
  <c r="U747" i="2" s="1"/>
  <c r="U748" i="2" s="1"/>
  <c r="U749" i="2" s="1"/>
  <c r="U750" i="2" s="1"/>
  <c r="U751" i="2" s="1"/>
  <c r="U752" i="2" s="1"/>
  <c r="U753" i="2" s="1"/>
  <c r="U754" i="2" s="1"/>
  <c r="U755" i="2" s="1"/>
  <c r="U756" i="2" s="1"/>
  <c r="U757" i="2" s="1"/>
  <c r="U758" i="2" s="1"/>
  <c r="U759" i="2" s="1"/>
  <c r="U760" i="2" s="1"/>
  <c r="U761" i="2" s="1"/>
  <c r="U762" i="2" s="1"/>
  <c r="U763" i="2" s="1"/>
  <c r="U764" i="2" s="1"/>
  <c r="U765" i="2" s="1"/>
  <c r="U766" i="2" s="1"/>
  <c r="U767" i="2" s="1"/>
  <c r="U768" i="2" s="1"/>
  <c r="U769" i="2" s="1"/>
  <c r="U770" i="2" s="1"/>
  <c r="U771" i="2" s="1"/>
  <c r="U772" i="2" s="1"/>
  <c r="U773" i="2" s="1"/>
  <c r="U774" i="2" s="1"/>
  <c r="U775" i="2" s="1"/>
  <c r="U776" i="2" s="1"/>
  <c r="U777" i="2" s="1"/>
  <c r="U778" i="2" s="1"/>
  <c r="U779" i="2" s="1"/>
  <c r="U780" i="2" s="1"/>
  <c r="U781" i="2" s="1"/>
  <c r="U782" i="2" s="1"/>
  <c r="U783" i="2" s="1"/>
  <c r="U784" i="2" s="1"/>
  <c r="U785" i="2" s="1"/>
  <c r="U786" i="2" s="1"/>
  <c r="U787" i="2" s="1"/>
  <c r="U788" i="2" s="1"/>
  <c r="U789" i="2" s="1"/>
  <c r="U790" i="2" s="1"/>
  <c r="U791" i="2" s="1"/>
  <c r="U792" i="2" s="1"/>
  <c r="U793" i="2" s="1"/>
  <c r="U794" i="2" s="1"/>
  <c r="U795" i="2" s="1"/>
  <c r="U796" i="2" s="1"/>
  <c r="U797" i="2" s="1"/>
  <c r="U798" i="2" s="1"/>
  <c r="U799" i="2" s="1"/>
  <c r="U800" i="2" s="1"/>
  <c r="U801" i="2" s="1"/>
  <c r="U802" i="2" s="1"/>
  <c r="U803" i="2" s="1"/>
  <c r="U804" i="2" s="1"/>
  <c r="U805" i="2" s="1"/>
  <c r="U806" i="2" s="1"/>
  <c r="U807" i="2" s="1"/>
  <c r="U808" i="2" s="1"/>
  <c r="U809" i="2" s="1"/>
  <c r="U810" i="2" s="1"/>
  <c r="U811" i="2" s="1"/>
  <c r="U812" i="2" s="1"/>
  <c r="U813" i="2" s="1"/>
  <c r="U814" i="2" s="1"/>
  <c r="U815" i="2" s="1"/>
  <c r="U816" i="2" s="1"/>
  <c r="U817" i="2" s="1"/>
  <c r="U818" i="2" s="1"/>
  <c r="U819" i="2" s="1"/>
  <c r="U820" i="2" s="1"/>
  <c r="U821" i="2" s="1"/>
  <c r="U822" i="2" s="1"/>
  <c r="U823" i="2" s="1"/>
  <c r="U824" i="2" s="1"/>
  <c r="U825" i="2" s="1"/>
  <c r="U826" i="2" s="1"/>
  <c r="U827" i="2" s="1"/>
  <c r="U828" i="2" s="1"/>
  <c r="U829" i="2" s="1"/>
  <c r="U830" i="2" s="1"/>
  <c r="U831" i="2" s="1"/>
  <c r="U832" i="2" s="1"/>
  <c r="U833" i="2" s="1"/>
  <c r="U834" i="2" s="1"/>
  <c r="U835" i="2" s="1"/>
  <c r="U836" i="2" s="1"/>
  <c r="U837" i="2" s="1"/>
  <c r="U838" i="2" s="1"/>
  <c r="U839" i="2" s="1"/>
  <c r="U840" i="2" s="1"/>
  <c r="U841" i="2" s="1"/>
  <c r="U842" i="2" s="1"/>
  <c r="U843" i="2" s="1"/>
  <c r="U844" i="2" s="1"/>
  <c r="U845" i="2" s="1"/>
  <c r="U846" i="2" s="1"/>
  <c r="U847" i="2" s="1"/>
  <c r="U848" i="2" s="1"/>
  <c r="U849" i="2" s="1"/>
  <c r="U850" i="2" s="1"/>
  <c r="U851" i="2" s="1"/>
  <c r="U852" i="2" s="1"/>
  <c r="U853" i="2" s="1"/>
  <c r="U854" i="2" s="1"/>
  <c r="U855" i="2" s="1"/>
  <c r="U856" i="2" s="1"/>
  <c r="U857" i="2" s="1"/>
  <c r="U858" i="2" s="1"/>
  <c r="U859" i="2" s="1"/>
  <c r="U860" i="2" s="1"/>
  <c r="U861" i="2" s="1"/>
  <c r="U862" i="2" s="1"/>
  <c r="U863" i="2" s="1"/>
  <c r="U864" i="2" s="1"/>
  <c r="U865" i="2" s="1"/>
  <c r="U866" i="2" s="1"/>
  <c r="U867" i="2" s="1"/>
  <c r="U868" i="2" s="1"/>
  <c r="U869" i="2" s="1"/>
  <c r="U870" i="2" s="1"/>
  <c r="U871" i="2" s="1"/>
  <c r="U872" i="2" s="1"/>
  <c r="U873" i="2" s="1"/>
  <c r="U874" i="2" s="1"/>
  <c r="U875" i="2" s="1"/>
  <c r="U876" i="2" s="1"/>
  <c r="U877" i="2" s="1"/>
  <c r="U878" i="2" s="1"/>
  <c r="U879" i="2" s="1"/>
  <c r="U880" i="2" s="1"/>
  <c r="U881" i="2" s="1"/>
  <c r="U882" i="2" s="1"/>
  <c r="U883" i="2" s="1"/>
  <c r="U884" i="2" s="1"/>
  <c r="U885" i="2" s="1"/>
  <c r="U886" i="2" s="1"/>
  <c r="U887" i="2" s="1"/>
  <c r="U888" i="2" s="1"/>
  <c r="U889" i="2" s="1"/>
  <c r="U890" i="2" s="1"/>
  <c r="U891" i="2" s="1"/>
  <c r="U892" i="2" s="1"/>
  <c r="U893" i="2" s="1"/>
  <c r="U894" i="2" s="1"/>
  <c r="U895" i="2" s="1"/>
  <c r="U896" i="2" s="1"/>
  <c r="U897" i="2" s="1"/>
  <c r="U898" i="2" s="1"/>
  <c r="U899" i="2" s="1"/>
  <c r="U900" i="2" s="1"/>
  <c r="U901" i="2" s="1"/>
  <c r="U902" i="2" s="1"/>
  <c r="U903" i="2" s="1"/>
  <c r="U904" i="2" s="1"/>
  <c r="U905" i="2" s="1"/>
  <c r="U906" i="2" s="1"/>
  <c r="U907" i="2" s="1"/>
  <c r="U908" i="2" s="1"/>
  <c r="U909" i="2" s="1"/>
  <c r="U910" i="2" s="1"/>
  <c r="U911" i="2" s="1"/>
  <c r="U912" i="2" s="1"/>
  <c r="U913" i="2" s="1"/>
  <c r="U914" i="2" s="1"/>
  <c r="U915" i="2" s="1"/>
  <c r="U916" i="2" s="1"/>
  <c r="U917" i="2" s="1"/>
  <c r="U918" i="2" s="1"/>
  <c r="U919" i="2" s="1"/>
  <c r="U920" i="2" s="1"/>
  <c r="U921" i="2" s="1"/>
  <c r="U922" i="2" s="1"/>
  <c r="U923" i="2" s="1"/>
  <c r="U924" i="2" s="1"/>
  <c r="U925" i="2" s="1"/>
  <c r="U926" i="2" s="1"/>
  <c r="U927" i="2" s="1"/>
  <c r="U928" i="2" s="1"/>
  <c r="U929" i="2" s="1"/>
  <c r="U930" i="2" s="1"/>
  <c r="U931" i="2" s="1"/>
  <c r="U932" i="2" s="1"/>
  <c r="U933" i="2" s="1"/>
  <c r="U934" i="2" s="1"/>
  <c r="U935" i="2" s="1"/>
  <c r="U936" i="2" s="1"/>
  <c r="U937" i="2" s="1"/>
  <c r="U938" i="2" s="1"/>
  <c r="U939" i="2" s="1"/>
  <c r="U940" i="2" s="1"/>
  <c r="U941" i="2" s="1"/>
  <c r="U942" i="2" s="1"/>
  <c r="U943" i="2" s="1"/>
  <c r="U944" i="2" s="1"/>
  <c r="U945" i="2" s="1"/>
  <c r="U946" i="2" s="1"/>
  <c r="U947" i="2" s="1"/>
  <c r="U948" i="2" s="1"/>
  <c r="U949" i="2" s="1"/>
  <c r="U950" i="2" s="1"/>
  <c r="U951" i="2" s="1"/>
  <c r="U952" i="2" s="1"/>
  <c r="U953" i="2" s="1"/>
  <c r="U954" i="2" s="1"/>
  <c r="U955" i="2" s="1"/>
  <c r="U956" i="2" s="1"/>
  <c r="U957" i="2" s="1"/>
  <c r="U958" i="2" s="1"/>
  <c r="U959" i="2" s="1"/>
  <c r="U960" i="2" s="1"/>
  <c r="U961" i="2" s="1"/>
  <c r="U962" i="2" s="1"/>
  <c r="U963" i="2" s="1"/>
  <c r="U964" i="2" s="1"/>
  <c r="U965" i="2" s="1"/>
  <c r="U966" i="2" s="1"/>
  <c r="U967" i="2" s="1"/>
  <c r="U968" i="2" s="1"/>
  <c r="U969" i="2" s="1"/>
  <c r="U970" i="2" s="1"/>
  <c r="U971" i="2" s="1"/>
  <c r="U972" i="2" s="1"/>
  <c r="U973" i="2" s="1"/>
  <c r="U974" i="2" s="1"/>
  <c r="U975" i="2" s="1"/>
  <c r="U976" i="2" s="1"/>
  <c r="U977" i="2" s="1"/>
  <c r="U978" i="2" s="1"/>
  <c r="U979" i="2" s="1"/>
  <c r="U980" i="2" s="1"/>
  <c r="U981" i="2" s="1"/>
  <c r="U982" i="2" s="1"/>
  <c r="U983" i="2" s="1"/>
  <c r="U984" i="2" s="1"/>
  <c r="U985" i="2" s="1"/>
  <c r="U986" i="2" s="1"/>
  <c r="U987" i="2" s="1"/>
  <c r="U988" i="2" s="1"/>
  <c r="Q5" i="2"/>
  <c r="K5" i="2" s="1"/>
  <c r="A5" i="2"/>
  <c r="BC4" i="2"/>
  <c r="AQ4" i="2"/>
  <c r="AQ5" i="2" s="1"/>
  <c r="AP4" i="2"/>
  <c r="AL4" i="2" s="1"/>
  <c r="AM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W52" i="2" s="1"/>
  <c r="W53" i="2" s="1"/>
  <c r="W54" i="2" s="1"/>
  <c r="W55" i="2" s="1"/>
  <c r="W56" i="2" s="1"/>
  <c r="W57" i="2" s="1"/>
  <c r="W58" i="2" s="1"/>
  <c r="W59" i="2" s="1"/>
  <c r="W60" i="2" s="1"/>
  <c r="W61" i="2" s="1"/>
  <c r="W62" i="2" s="1"/>
  <c r="W63" i="2" s="1"/>
  <c r="W64" i="2" s="1"/>
  <c r="W65" i="2" s="1"/>
  <c r="W66" i="2" s="1"/>
  <c r="W67" i="2" s="1"/>
  <c r="W68" i="2" s="1"/>
  <c r="W69" i="2" s="1"/>
  <c r="W70" i="2" s="1"/>
  <c r="W71" i="2" s="1"/>
  <c r="W72" i="2" s="1"/>
  <c r="W73" i="2" s="1"/>
  <c r="W74" i="2" s="1"/>
  <c r="W75" i="2" s="1"/>
  <c r="W76" i="2" s="1"/>
  <c r="W77" i="2" s="1"/>
  <c r="W78" i="2" s="1"/>
  <c r="W79" i="2" s="1"/>
  <c r="W80" i="2" s="1"/>
  <c r="W81" i="2" s="1"/>
  <c r="W82" i="2" s="1"/>
  <c r="W83" i="2" s="1"/>
  <c r="W84" i="2" s="1"/>
  <c r="W85" i="2" s="1"/>
  <c r="W86" i="2" s="1"/>
  <c r="W87" i="2" s="1"/>
  <c r="W88" i="2" s="1"/>
  <c r="W89" i="2" s="1"/>
  <c r="W90" i="2" s="1"/>
  <c r="W91" i="2" s="1"/>
  <c r="W92" i="2" s="1"/>
  <c r="W93" i="2" s="1"/>
  <c r="W94" i="2" s="1"/>
  <c r="W95" i="2" s="1"/>
  <c r="W96" i="2" s="1"/>
  <c r="W97" i="2" s="1"/>
  <c r="W98" i="2" s="1"/>
  <c r="W99" i="2" s="1"/>
  <c r="W100" i="2" s="1"/>
  <c r="W101" i="2" s="1"/>
  <c r="W102" i="2" s="1"/>
  <c r="W103" i="2" s="1"/>
  <c r="W104" i="2" s="1"/>
  <c r="W105" i="2" s="1"/>
  <c r="W106" i="2" s="1"/>
  <c r="W107" i="2" s="1"/>
  <c r="W108" i="2" s="1"/>
  <c r="W109" i="2" s="1"/>
  <c r="W110" i="2" s="1"/>
  <c r="W111" i="2" s="1"/>
  <c r="W112" i="2" s="1"/>
  <c r="W113" i="2" s="1"/>
  <c r="W114" i="2" s="1"/>
  <c r="W115" i="2" s="1"/>
  <c r="W116" i="2" s="1"/>
  <c r="W117" i="2" s="1"/>
  <c r="W118" i="2" s="1"/>
  <c r="W119" i="2" s="1"/>
  <c r="W120" i="2" s="1"/>
  <c r="W121" i="2" s="1"/>
  <c r="W122" i="2" s="1"/>
  <c r="W123" i="2" s="1"/>
  <c r="W124" i="2" s="1"/>
  <c r="W125" i="2" s="1"/>
  <c r="W126" i="2" s="1"/>
  <c r="W127" i="2" s="1"/>
  <c r="W128" i="2" s="1"/>
  <c r="W129" i="2" s="1"/>
  <c r="W130" i="2" s="1"/>
  <c r="W131" i="2" s="1"/>
  <c r="W132" i="2" s="1"/>
  <c r="W133" i="2" s="1"/>
  <c r="W134" i="2" s="1"/>
  <c r="W135" i="2" s="1"/>
  <c r="W136" i="2" s="1"/>
  <c r="W137" i="2" s="1"/>
  <c r="W138" i="2" s="1"/>
  <c r="W139" i="2" s="1"/>
  <c r="W140" i="2" s="1"/>
  <c r="W141" i="2" s="1"/>
  <c r="W142" i="2" s="1"/>
  <c r="W143" i="2" s="1"/>
  <c r="W144" i="2" s="1"/>
  <c r="W145" i="2" s="1"/>
  <c r="W146" i="2" s="1"/>
  <c r="W147" i="2" s="1"/>
  <c r="W148" i="2" s="1"/>
  <c r="W149" i="2" s="1"/>
  <c r="W150" i="2" s="1"/>
  <c r="W151" i="2" s="1"/>
  <c r="W152" i="2" s="1"/>
  <c r="W153" i="2" s="1"/>
  <c r="W154" i="2" s="1"/>
  <c r="W155" i="2" s="1"/>
  <c r="W156" i="2" s="1"/>
  <c r="W157" i="2" s="1"/>
  <c r="W158" i="2" s="1"/>
  <c r="W159" i="2" s="1"/>
  <c r="W160" i="2" s="1"/>
  <c r="W161" i="2" s="1"/>
  <c r="W162" i="2" s="1"/>
  <c r="W163" i="2" s="1"/>
  <c r="W164" i="2" s="1"/>
  <c r="W165" i="2" s="1"/>
  <c r="W166" i="2" s="1"/>
  <c r="W167" i="2" s="1"/>
  <c r="W168" i="2" s="1"/>
  <c r="W169" i="2" s="1"/>
  <c r="W170" i="2" s="1"/>
  <c r="W171" i="2" s="1"/>
  <c r="W172" i="2" s="1"/>
  <c r="W173" i="2" s="1"/>
  <c r="W174" i="2" s="1"/>
  <c r="W175" i="2" s="1"/>
  <c r="W176" i="2" s="1"/>
  <c r="W177" i="2" s="1"/>
  <c r="W178" i="2" s="1"/>
  <c r="W179" i="2" s="1"/>
  <c r="W180" i="2" s="1"/>
  <c r="W181" i="2" s="1"/>
  <c r="W182" i="2" s="1"/>
  <c r="W183" i="2" s="1"/>
  <c r="W184" i="2" s="1"/>
  <c r="W185" i="2" s="1"/>
  <c r="W186" i="2" s="1"/>
  <c r="W187" i="2" s="1"/>
  <c r="W188" i="2" s="1"/>
  <c r="W189" i="2" s="1"/>
  <c r="W190" i="2" s="1"/>
  <c r="W191" i="2" s="1"/>
  <c r="W192" i="2" s="1"/>
  <c r="W193" i="2" s="1"/>
  <c r="W194" i="2" s="1"/>
  <c r="W195" i="2" s="1"/>
  <c r="W196" i="2" s="1"/>
  <c r="W197" i="2" s="1"/>
  <c r="W198" i="2" s="1"/>
  <c r="W199" i="2" s="1"/>
  <c r="W200" i="2" s="1"/>
  <c r="W201" i="2" s="1"/>
  <c r="W202" i="2" s="1"/>
  <c r="W203" i="2" s="1"/>
  <c r="W204" i="2" s="1"/>
  <c r="W205" i="2" s="1"/>
  <c r="W206" i="2" s="1"/>
  <c r="W207" i="2" s="1"/>
  <c r="W208" i="2" s="1"/>
  <c r="W209" i="2" s="1"/>
  <c r="W210" i="2" s="1"/>
  <c r="W211" i="2" s="1"/>
  <c r="W212" i="2" s="1"/>
  <c r="W213" i="2" s="1"/>
  <c r="W214" i="2" s="1"/>
  <c r="W215" i="2" s="1"/>
  <c r="W216" i="2" s="1"/>
  <c r="W217" i="2" s="1"/>
  <c r="W218" i="2" s="1"/>
  <c r="W219" i="2" s="1"/>
  <c r="W220" i="2" s="1"/>
  <c r="W221" i="2" s="1"/>
  <c r="W222" i="2" s="1"/>
  <c r="W223" i="2" s="1"/>
  <c r="W224" i="2" s="1"/>
  <c r="W225" i="2" s="1"/>
  <c r="W226" i="2" s="1"/>
  <c r="W227" i="2" s="1"/>
  <c r="W228" i="2" s="1"/>
  <c r="W229" i="2" s="1"/>
  <c r="W230" i="2" s="1"/>
  <c r="W231" i="2" s="1"/>
  <c r="W232" i="2" s="1"/>
  <c r="W233" i="2" s="1"/>
  <c r="W234" i="2" s="1"/>
  <c r="W235" i="2" s="1"/>
  <c r="W236" i="2" s="1"/>
  <c r="W237" i="2" s="1"/>
  <c r="W238" i="2" s="1"/>
  <c r="W239" i="2" s="1"/>
  <c r="W240" i="2" s="1"/>
  <c r="W241" i="2" s="1"/>
  <c r="W242" i="2" s="1"/>
  <c r="W243" i="2" s="1"/>
  <c r="W244" i="2" s="1"/>
  <c r="W245" i="2" s="1"/>
  <c r="W246" i="2" s="1"/>
  <c r="W247" i="2" s="1"/>
  <c r="W248" i="2" s="1"/>
  <c r="W249" i="2" s="1"/>
  <c r="W250" i="2" s="1"/>
  <c r="W251" i="2" s="1"/>
  <c r="W252" i="2" s="1"/>
  <c r="W253" i="2" s="1"/>
  <c r="W254" i="2" s="1"/>
  <c r="W255" i="2" s="1"/>
  <c r="W256" i="2" s="1"/>
  <c r="W257" i="2" s="1"/>
  <c r="W258" i="2" s="1"/>
  <c r="W259" i="2" s="1"/>
  <c r="W260" i="2" s="1"/>
  <c r="W261" i="2" s="1"/>
  <c r="W262" i="2" s="1"/>
  <c r="W263" i="2" s="1"/>
  <c r="W264" i="2" s="1"/>
  <c r="W265" i="2" s="1"/>
  <c r="W266" i="2" s="1"/>
  <c r="W267" i="2" s="1"/>
  <c r="W268" i="2" s="1"/>
  <c r="W269" i="2" s="1"/>
  <c r="W270" i="2" s="1"/>
  <c r="W271" i="2" s="1"/>
  <c r="W272" i="2" s="1"/>
  <c r="W273" i="2" s="1"/>
  <c r="W274" i="2" s="1"/>
  <c r="W275" i="2" s="1"/>
  <c r="W276" i="2" s="1"/>
  <c r="W277" i="2" s="1"/>
  <c r="W278" i="2" s="1"/>
  <c r="W279" i="2" s="1"/>
  <c r="W280" i="2" s="1"/>
  <c r="W281" i="2" s="1"/>
  <c r="W282" i="2" s="1"/>
  <c r="W283" i="2" s="1"/>
  <c r="W284" i="2" s="1"/>
  <c r="W285" i="2" s="1"/>
  <c r="W286" i="2" s="1"/>
  <c r="W287" i="2" s="1"/>
  <c r="W288" i="2" s="1"/>
  <c r="W289" i="2" s="1"/>
  <c r="W290" i="2" s="1"/>
  <c r="W291" i="2" s="1"/>
  <c r="W292" i="2" s="1"/>
  <c r="W293" i="2" s="1"/>
  <c r="W294" i="2" s="1"/>
  <c r="W295" i="2" s="1"/>
  <c r="W296" i="2" s="1"/>
  <c r="W297" i="2" s="1"/>
  <c r="W298" i="2" s="1"/>
  <c r="W299" i="2" s="1"/>
  <c r="W300" i="2" s="1"/>
  <c r="W301" i="2" s="1"/>
  <c r="W302" i="2" s="1"/>
  <c r="W303" i="2" s="1"/>
  <c r="W304" i="2" s="1"/>
  <c r="W305" i="2" s="1"/>
  <c r="W306" i="2" s="1"/>
  <c r="W307" i="2" s="1"/>
  <c r="W308" i="2" s="1"/>
  <c r="W309" i="2" s="1"/>
  <c r="W310" i="2" s="1"/>
  <c r="W311" i="2" s="1"/>
  <c r="W312" i="2" s="1"/>
  <c r="W313" i="2" s="1"/>
  <c r="W314" i="2" s="1"/>
  <c r="W315" i="2" s="1"/>
  <c r="W316" i="2" s="1"/>
  <c r="W317" i="2" s="1"/>
  <c r="W318" i="2" s="1"/>
  <c r="W319" i="2" s="1"/>
  <c r="W320" i="2" s="1"/>
  <c r="W321" i="2" s="1"/>
  <c r="W322" i="2" s="1"/>
  <c r="W323" i="2" s="1"/>
  <c r="W324" i="2" s="1"/>
  <c r="W325" i="2" s="1"/>
  <c r="W326" i="2" s="1"/>
  <c r="W327" i="2" s="1"/>
  <c r="W328" i="2" s="1"/>
  <c r="W329" i="2" s="1"/>
  <c r="W330" i="2" s="1"/>
  <c r="W331" i="2" s="1"/>
  <c r="W332" i="2" s="1"/>
  <c r="W333" i="2" s="1"/>
  <c r="W334" i="2" s="1"/>
  <c r="W335" i="2" s="1"/>
  <c r="W336" i="2" s="1"/>
  <c r="W337" i="2" s="1"/>
  <c r="W338" i="2" s="1"/>
  <c r="W339" i="2" s="1"/>
  <c r="W340" i="2" s="1"/>
  <c r="W341" i="2" s="1"/>
  <c r="W342" i="2" s="1"/>
  <c r="W343" i="2" s="1"/>
  <c r="W344" i="2" s="1"/>
  <c r="W345" i="2" s="1"/>
  <c r="W346" i="2" s="1"/>
  <c r="W347" i="2" s="1"/>
  <c r="W348" i="2" s="1"/>
  <c r="W349" i="2" s="1"/>
  <c r="W350" i="2" s="1"/>
  <c r="W351" i="2" s="1"/>
  <c r="W352" i="2" s="1"/>
  <c r="W353" i="2" s="1"/>
  <c r="W354" i="2" s="1"/>
  <c r="W355" i="2" s="1"/>
  <c r="W356" i="2" s="1"/>
  <c r="W357" i="2" s="1"/>
  <c r="W358" i="2" s="1"/>
  <c r="W359" i="2" s="1"/>
  <c r="W360" i="2" s="1"/>
  <c r="W361" i="2" s="1"/>
  <c r="W362" i="2" s="1"/>
  <c r="W363" i="2" s="1"/>
  <c r="W364" i="2" s="1"/>
  <c r="W365" i="2" s="1"/>
  <c r="W366" i="2" s="1"/>
  <c r="W367" i="2" s="1"/>
  <c r="W368" i="2" s="1"/>
  <c r="W369" i="2" s="1"/>
  <c r="W370" i="2" s="1"/>
  <c r="W371" i="2" s="1"/>
  <c r="W372" i="2" s="1"/>
  <c r="W373" i="2" s="1"/>
  <c r="W374" i="2" s="1"/>
  <c r="W375" i="2" s="1"/>
  <c r="W376" i="2" s="1"/>
  <c r="W377" i="2" s="1"/>
  <c r="W378" i="2" s="1"/>
  <c r="W379" i="2" s="1"/>
  <c r="W380" i="2" s="1"/>
  <c r="W381" i="2" s="1"/>
  <c r="W382" i="2" s="1"/>
  <c r="W383" i="2" s="1"/>
  <c r="W384" i="2" s="1"/>
  <c r="W385" i="2" s="1"/>
  <c r="W386" i="2" s="1"/>
  <c r="W387" i="2" s="1"/>
  <c r="W388" i="2" s="1"/>
  <c r="W389" i="2" s="1"/>
  <c r="W390" i="2" s="1"/>
  <c r="W391" i="2" s="1"/>
  <c r="W392" i="2" s="1"/>
  <c r="W393" i="2" s="1"/>
  <c r="W394" i="2" s="1"/>
  <c r="W395" i="2" s="1"/>
  <c r="W396" i="2" s="1"/>
  <c r="W397" i="2" s="1"/>
  <c r="W398" i="2" s="1"/>
  <c r="W399" i="2" s="1"/>
  <c r="W400" i="2" s="1"/>
  <c r="W401" i="2" s="1"/>
  <c r="W402" i="2" s="1"/>
  <c r="W403" i="2" s="1"/>
  <c r="W404" i="2" s="1"/>
  <c r="W405" i="2" s="1"/>
  <c r="W406" i="2" s="1"/>
  <c r="W407" i="2" s="1"/>
  <c r="W408" i="2" s="1"/>
  <c r="W409" i="2" s="1"/>
  <c r="W410" i="2" s="1"/>
  <c r="W411" i="2" s="1"/>
  <c r="W412" i="2" s="1"/>
  <c r="W413" i="2" s="1"/>
  <c r="W414" i="2" s="1"/>
  <c r="W415" i="2" s="1"/>
  <c r="W416" i="2" s="1"/>
  <c r="W417" i="2" s="1"/>
  <c r="W418" i="2" s="1"/>
  <c r="W419" i="2" s="1"/>
  <c r="W420" i="2" s="1"/>
  <c r="W421" i="2" s="1"/>
  <c r="W422" i="2" s="1"/>
  <c r="W423" i="2" s="1"/>
  <c r="W424" i="2" s="1"/>
  <c r="W425" i="2" s="1"/>
  <c r="W426" i="2" s="1"/>
  <c r="W427" i="2" s="1"/>
  <c r="W428" i="2" s="1"/>
  <c r="W429" i="2" s="1"/>
  <c r="W430" i="2" s="1"/>
  <c r="W431" i="2" s="1"/>
  <c r="W432" i="2" s="1"/>
  <c r="W433" i="2" s="1"/>
  <c r="W434" i="2" s="1"/>
  <c r="W435" i="2" s="1"/>
  <c r="W436" i="2" s="1"/>
  <c r="W437" i="2" s="1"/>
  <c r="W438" i="2" s="1"/>
  <c r="W439" i="2" s="1"/>
  <c r="W440" i="2" s="1"/>
  <c r="W441" i="2" s="1"/>
  <c r="W442" i="2" s="1"/>
  <c r="W443" i="2" s="1"/>
  <c r="W444" i="2" s="1"/>
  <c r="W445" i="2" s="1"/>
  <c r="W446" i="2" s="1"/>
  <c r="W447" i="2" s="1"/>
  <c r="W448" i="2" s="1"/>
  <c r="W449" i="2" s="1"/>
  <c r="W450" i="2" s="1"/>
  <c r="W451" i="2" s="1"/>
  <c r="W452" i="2" s="1"/>
  <c r="W453" i="2" s="1"/>
  <c r="W454" i="2" s="1"/>
  <c r="W455" i="2" s="1"/>
  <c r="W456" i="2" s="1"/>
  <c r="W457" i="2" s="1"/>
  <c r="W458" i="2" s="1"/>
  <c r="W459" i="2" s="1"/>
  <c r="W460" i="2" s="1"/>
  <c r="W461" i="2" s="1"/>
  <c r="W462" i="2" s="1"/>
  <c r="W463" i="2" s="1"/>
  <c r="W464" i="2" s="1"/>
  <c r="W465" i="2" s="1"/>
  <c r="W466" i="2" s="1"/>
  <c r="W467" i="2" s="1"/>
  <c r="W468" i="2" s="1"/>
  <c r="W469" i="2" s="1"/>
  <c r="W470" i="2" s="1"/>
  <c r="W471" i="2" s="1"/>
  <c r="W472" i="2" s="1"/>
  <c r="W473" i="2" s="1"/>
  <c r="W474" i="2" s="1"/>
  <c r="W475" i="2" s="1"/>
  <c r="W476" i="2" s="1"/>
  <c r="W477" i="2" s="1"/>
  <c r="W478" i="2" s="1"/>
  <c r="W479" i="2" s="1"/>
  <c r="W480" i="2" s="1"/>
  <c r="W481" i="2" s="1"/>
  <c r="W482" i="2" s="1"/>
  <c r="W483" i="2" s="1"/>
  <c r="W484" i="2" s="1"/>
  <c r="W485" i="2" s="1"/>
  <c r="W486" i="2" s="1"/>
  <c r="W487" i="2" s="1"/>
  <c r="W488" i="2" s="1"/>
  <c r="W489" i="2" s="1"/>
  <c r="W490" i="2" s="1"/>
  <c r="W491" i="2" s="1"/>
  <c r="W492" i="2" s="1"/>
  <c r="W493" i="2" s="1"/>
  <c r="W494" i="2" s="1"/>
  <c r="W495" i="2" s="1"/>
  <c r="W496" i="2" s="1"/>
  <c r="W497" i="2" s="1"/>
  <c r="W498" i="2" s="1"/>
  <c r="W499" i="2" s="1"/>
  <c r="W500" i="2" s="1"/>
  <c r="W501" i="2" s="1"/>
  <c r="W502" i="2" s="1"/>
  <c r="W503" i="2" s="1"/>
  <c r="W504" i="2" s="1"/>
  <c r="W505" i="2" s="1"/>
  <c r="W506" i="2" s="1"/>
  <c r="W507" i="2" s="1"/>
  <c r="W508" i="2" s="1"/>
  <c r="W509" i="2" s="1"/>
  <c r="W510" i="2" s="1"/>
  <c r="W511" i="2" s="1"/>
  <c r="W512" i="2" s="1"/>
  <c r="W513" i="2" s="1"/>
  <c r="W514" i="2" s="1"/>
  <c r="W515" i="2" s="1"/>
  <c r="W516" i="2" s="1"/>
  <c r="W517" i="2" s="1"/>
  <c r="W518" i="2" s="1"/>
  <c r="W519" i="2" s="1"/>
  <c r="W520" i="2" s="1"/>
  <c r="W521" i="2" s="1"/>
  <c r="W522" i="2" s="1"/>
  <c r="W523" i="2" s="1"/>
  <c r="W524" i="2" s="1"/>
  <c r="W525" i="2" s="1"/>
  <c r="W526" i="2" s="1"/>
  <c r="W527" i="2" s="1"/>
  <c r="W528" i="2" s="1"/>
  <c r="W529" i="2" s="1"/>
  <c r="W530" i="2" s="1"/>
  <c r="W531" i="2" s="1"/>
  <c r="W532" i="2" s="1"/>
  <c r="W533" i="2" s="1"/>
  <c r="W534" i="2" s="1"/>
  <c r="W535" i="2" s="1"/>
  <c r="W536" i="2" s="1"/>
  <c r="W537" i="2" s="1"/>
  <c r="W538" i="2" s="1"/>
  <c r="W539" i="2" s="1"/>
  <c r="W540" i="2" s="1"/>
  <c r="W541" i="2" s="1"/>
  <c r="W542" i="2" s="1"/>
  <c r="W543" i="2" s="1"/>
  <c r="W544" i="2" s="1"/>
  <c r="W545" i="2" s="1"/>
  <c r="W546" i="2" s="1"/>
  <c r="W547" i="2" s="1"/>
  <c r="W548" i="2" s="1"/>
  <c r="W549" i="2" s="1"/>
  <c r="W550" i="2" s="1"/>
  <c r="W551" i="2" s="1"/>
  <c r="W552" i="2" s="1"/>
  <c r="W553" i="2" s="1"/>
  <c r="W554" i="2" s="1"/>
  <c r="W555" i="2" s="1"/>
  <c r="W556" i="2" s="1"/>
  <c r="W557" i="2" s="1"/>
  <c r="W558" i="2" s="1"/>
  <c r="W559" i="2" s="1"/>
  <c r="W560" i="2" s="1"/>
  <c r="W561" i="2" s="1"/>
  <c r="W562" i="2" s="1"/>
  <c r="W563" i="2" s="1"/>
  <c r="W564" i="2" s="1"/>
  <c r="W565" i="2" s="1"/>
  <c r="W566" i="2" s="1"/>
  <c r="W567" i="2" s="1"/>
  <c r="W568" i="2" s="1"/>
  <c r="W569" i="2" s="1"/>
  <c r="W570" i="2" s="1"/>
  <c r="W571" i="2" s="1"/>
  <c r="W572" i="2" s="1"/>
  <c r="W573" i="2" s="1"/>
  <c r="W574" i="2" s="1"/>
  <c r="W575" i="2" s="1"/>
  <c r="W576" i="2" s="1"/>
  <c r="W577" i="2" s="1"/>
  <c r="W578" i="2" s="1"/>
  <c r="W579" i="2" s="1"/>
  <c r="W580" i="2" s="1"/>
  <c r="W581" i="2" s="1"/>
  <c r="W582" i="2" s="1"/>
  <c r="W583" i="2" s="1"/>
  <c r="W584" i="2" s="1"/>
  <c r="W585" i="2" s="1"/>
  <c r="W586" i="2" s="1"/>
  <c r="W587" i="2" s="1"/>
  <c r="W588" i="2" s="1"/>
  <c r="W589" i="2" s="1"/>
  <c r="W590" i="2" s="1"/>
  <c r="W591" i="2" s="1"/>
  <c r="W592" i="2" s="1"/>
  <c r="W593" i="2" s="1"/>
  <c r="W594" i="2" s="1"/>
  <c r="W595" i="2" s="1"/>
  <c r="W596" i="2" s="1"/>
  <c r="W597" i="2" s="1"/>
  <c r="W598" i="2" s="1"/>
  <c r="W599" i="2" s="1"/>
  <c r="W600" i="2" s="1"/>
  <c r="W601" i="2" s="1"/>
  <c r="W602" i="2" s="1"/>
  <c r="W603" i="2" s="1"/>
  <c r="W604" i="2" s="1"/>
  <c r="W605" i="2" s="1"/>
  <c r="W606" i="2" s="1"/>
  <c r="W607" i="2" s="1"/>
  <c r="W608" i="2" s="1"/>
  <c r="W609" i="2" s="1"/>
  <c r="W610" i="2" s="1"/>
  <c r="W611" i="2" s="1"/>
  <c r="W612" i="2" s="1"/>
  <c r="W613" i="2" s="1"/>
  <c r="W614" i="2" s="1"/>
  <c r="W615" i="2" s="1"/>
  <c r="W616" i="2" s="1"/>
  <c r="W617" i="2" s="1"/>
  <c r="W618" i="2" s="1"/>
  <c r="W619" i="2" s="1"/>
  <c r="W620" i="2" s="1"/>
  <c r="W621" i="2" s="1"/>
  <c r="W622" i="2" s="1"/>
  <c r="W623" i="2" s="1"/>
  <c r="W624" i="2" s="1"/>
  <c r="W625" i="2" s="1"/>
  <c r="W626" i="2" s="1"/>
  <c r="W627" i="2" s="1"/>
  <c r="W628" i="2" s="1"/>
  <c r="W629" i="2" s="1"/>
  <c r="W630" i="2" s="1"/>
  <c r="W631" i="2" s="1"/>
  <c r="W632" i="2" s="1"/>
  <c r="W633" i="2" s="1"/>
  <c r="W634" i="2" s="1"/>
  <c r="W635" i="2" s="1"/>
  <c r="W636" i="2" s="1"/>
  <c r="W637" i="2" s="1"/>
  <c r="W638" i="2" s="1"/>
  <c r="W639" i="2" s="1"/>
  <c r="W640" i="2" s="1"/>
  <c r="W641" i="2" s="1"/>
  <c r="W642" i="2" s="1"/>
  <c r="W643" i="2" s="1"/>
  <c r="W644" i="2" s="1"/>
  <c r="W645" i="2" s="1"/>
  <c r="W646" i="2" s="1"/>
  <c r="W647" i="2" s="1"/>
  <c r="W648" i="2" s="1"/>
  <c r="W649" i="2" s="1"/>
  <c r="W650" i="2" s="1"/>
  <c r="W651" i="2" s="1"/>
  <c r="W652" i="2" s="1"/>
  <c r="W653" i="2" s="1"/>
  <c r="W654" i="2" s="1"/>
  <c r="W655" i="2" s="1"/>
  <c r="W656" i="2" s="1"/>
  <c r="W657" i="2" s="1"/>
  <c r="W658" i="2" s="1"/>
  <c r="W659" i="2" s="1"/>
  <c r="W660" i="2" s="1"/>
  <c r="W661" i="2" s="1"/>
  <c r="W662" i="2" s="1"/>
  <c r="W663" i="2" s="1"/>
  <c r="W664" i="2" s="1"/>
  <c r="W665" i="2" s="1"/>
  <c r="W666" i="2" s="1"/>
  <c r="W667" i="2" s="1"/>
  <c r="W668" i="2" s="1"/>
  <c r="W669" i="2" s="1"/>
  <c r="W670" i="2" s="1"/>
  <c r="W671" i="2" s="1"/>
  <c r="W672" i="2" s="1"/>
  <c r="W673" i="2" s="1"/>
  <c r="W674" i="2" s="1"/>
  <c r="W675" i="2" s="1"/>
  <c r="W676" i="2" s="1"/>
  <c r="W677" i="2" s="1"/>
  <c r="W678" i="2" s="1"/>
  <c r="W679" i="2" s="1"/>
  <c r="W680" i="2" s="1"/>
  <c r="W681" i="2" s="1"/>
  <c r="W682" i="2" s="1"/>
  <c r="W683" i="2" s="1"/>
  <c r="W684" i="2" s="1"/>
  <c r="W685" i="2" s="1"/>
  <c r="W686" i="2" s="1"/>
  <c r="W687" i="2" s="1"/>
  <c r="W688" i="2" s="1"/>
  <c r="W689" i="2" s="1"/>
  <c r="W690" i="2" s="1"/>
  <c r="W691" i="2" s="1"/>
  <c r="W692" i="2" s="1"/>
  <c r="W693" i="2" s="1"/>
  <c r="W694" i="2" s="1"/>
  <c r="W695" i="2" s="1"/>
  <c r="W696" i="2" s="1"/>
  <c r="W697" i="2" s="1"/>
  <c r="W698" i="2" s="1"/>
  <c r="W699" i="2" s="1"/>
  <c r="W700" i="2" s="1"/>
  <c r="W701" i="2" s="1"/>
  <c r="W702" i="2" s="1"/>
  <c r="W703" i="2" s="1"/>
  <c r="W704" i="2" s="1"/>
  <c r="W705" i="2" s="1"/>
  <c r="W706" i="2" s="1"/>
  <c r="W707" i="2" s="1"/>
  <c r="W708" i="2" s="1"/>
  <c r="W709" i="2" s="1"/>
  <c r="W710" i="2" s="1"/>
  <c r="W711" i="2" s="1"/>
  <c r="W712" i="2" s="1"/>
  <c r="W713" i="2" s="1"/>
  <c r="W714" i="2" s="1"/>
  <c r="W715" i="2" s="1"/>
  <c r="W716" i="2" s="1"/>
  <c r="W717" i="2" s="1"/>
  <c r="W718" i="2" s="1"/>
  <c r="W719" i="2" s="1"/>
  <c r="W720" i="2" s="1"/>
  <c r="W721" i="2" s="1"/>
  <c r="W722" i="2" s="1"/>
  <c r="W723" i="2" s="1"/>
  <c r="W724" i="2" s="1"/>
  <c r="W725" i="2" s="1"/>
  <c r="W726" i="2" s="1"/>
  <c r="W727" i="2" s="1"/>
  <c r="W728" i="2" s="1"/>
  <c r="W729" i="2" s="1"/>
  <c r="W730" i="2" s="1"/>
  <c r="W731" i="2" s="1"/>
  <c r="W732" i="2" s="1"/>
  <c r="W733" i="2" s="1"/>
  <c r="W734" i="2" s="1"/>
  <c r="W735" i="2" s="1"/>
  <c r="W736" i="2" s="1"/>
  <c r="W737" i="2" s="1"/>
  <c r="W738" i="2" s="1"/>
  <c r="W739" i="2" s="1"/>
  <c r="W740" i="2" s="1"/>
  <c r="W741" i="2" s="1"/>
  <c r="W742" i="2" s="1"/>
  <c r="W743" i="2" s="1"/>
  <c r="W744" i="2" s="1"/>
  <c r="W745" i="2" s="1"/>
  <c r="W746" i="2" s="1"/>
  <c r="W747" i="2" s="1"/>
  <c r="W748" i="2" s="1"/>
  <c r="W749" i="2" s="1"/>
  <c r="W750" i="2" s="1"/>
  <c r="W751" i="2" s="1"/>
  <c r="W752" i="2" s="1"/>
  <c r="W753" i="2" s="1"/>
  <c r="W754" i="2" s="1"/>
  <c r="W755" i="2" s="1"/>
  <c r="W756" i="2" s="1"/>
  <c r="W757" i="2" s="1"/>
  <c r="W758" i="2" s="1"/>
  <c r="W759" i="2" s="1"/>
  <c r="W760" i="2" s="1"/>
  <c r="W761" i="2" s="1"/>
  <c r="W762" i="2" s="1"/>
  <c r="W763" i="2" s="1"/>
  <c r="W764" i="2" s="1"/>
  <c r="W765" i="2" s="1"/>
  <c r="W766" i="2" s="1"/>
  <c r="W767" i="2" s="1"/>
  <c r="W768" i="2" s="1"/>
  <c r="W769" i="2" s="1"/>
  <c r="W770" i="2" s="1"/>
  <c r="W771" i="2" s="1"/>
  <c r="W772" i="2" s="1"/>
  <c r="W773" i="2" s="1"/>
  <c r="W774" i="2" s="1"/>
  <c r="W775" i="2" s="1"/>
  <c r="W776" i="2" s="1"/>
  <c r="W777" i="2" s="1"/>
  <c r="W778" i="2" s="1"/>
  <c r="W779" i="2" s="1"/>
  <c r="W780" i="2" s="1"/>
  <c r="W781" i="2" s="1"/>
  <c r="W782" i="2" s="1"/>
  <c r="W783" i="2" s="1"/>
  <c r="W784" i="2" s="1"/>
  <c r="W785" i="2" s="1"/>
  <c r="W786" i="2" s="1"/>
  <c r="W787" i="2" s="1"/>
  <c r="W788" i="2" s="1"/>
  <c r="W789" i="2" s="1"/>
  <c r="W790" i="2" s="1"/>
  <c r="W791" i="2" s="1"/>
  <c r="W792" i="2" s="1"/>
  <c r="W793" i="2" s="1"/>
  <c r="W794" i="2" s="1"/>
  <c r="W795" i="2" s="1"/>
  <c r="W796" i="2" s="1"/>
  <c r="W797" i="2" s="1"/>
  <c r="W798" i="2" s="1"/>
  <c r="W799" i="2" s="1"/>
  <c r="W800" i="2" s="1"/>
  <c r="W801" i="2" s="1"/>
  <c r="W802" i="2" s="1"/>
  <c r="W803" i="2" s="1"/>
  <c r="W804" i="2" s="1"/>
  <c r="W805" i="2" s="1"/>
  <c r="W806" i="2" s="1"/>
  <c r="W807" i="2" s="1"/>
  <c r="W808" i="2" s="1"/>
  <c r="W809" i="2" s="1"/>
  <c r="W810" i="2" s="1"/>
  <c r="W811" i="2" s="1"/>
  <c r="W812" i="2" s="1"/>
  <c r="W813" i="2" s="1"/>
  <c r="W814" i="2" s="1"/>
  <c r="W815" i="2" s="1"/>
  <c r="W816" i="2" s="1"/>
  <c r="W817" i="2" s="1"/>
  <c r="W818" i="2" s="1"/>
  <c r="W819" i="2" s="1"/>
  <c r="W820" i="2" s="1"/>
  <c r="W821" i="2" s="1"/>
  <c r="W822" i="2" s="1"/>
  <c r="W823" i="2" s="1"/>
  <c r="W824" i="2" s="1"/>
  <c r="W825" i="2" s="1"/>
  <c r="W826" i="2" s="1"/>
  <c r="W827" i="2" s="1"/>
  <c r="W828" i="2" s="1"/>
  <c r="W829" i="2" s="1"/>
  <c r="W830" i="2" s="1"/>
  <c r="W831" i="2" s="1"/>
  <c r="W832" i="2" s="1"/>
  <c r="W833" i="2" s="1"/>
  <c r="W834" i="2" s="1"/>
  <c r="W835" i="2" s="1"/>
  <c r="W836" i="2" s="1"/>
  <c r="W837" i="2" s="1"/>
  <c r="W838" i="2" s="1"/>
  <c r="W839" i="2" s="1"/>
  <c r="W840" i="2" s="1"/>
  <c r="W841" i="2" s="1"/>
  <c r="W842" i="2" s="1"/>
  <c r="W843" i="2" s="1"/>
  <c r="W844" i="2" s="1"/>
  <c r="W845" i="2" s="1"/>
  <c r="W846" i="2" s="1"/>
  <c r="W847" i="2" s="1"/>
  <c r="W848" i="2" s="1"/>
  <c r="W849" i="2" s="1"/>
  <c r="W850" i="2" s="1"/>
  <c r="W851" i="2" s="1"/>
  <c r="W852" i="2" s="1"/>
  <c r="W853" i="2" s="1"/>
  <c r="W854" i="2" s="1"/>
  <c r="W855" i="2" s="1"/>
  <c r="W856" i="2" s="1"/>
  <c r="W857" i="2" s="1"/>
  <c r="W858" i="2" s="1"/>
  <c r="W859" i="2" s="1"/>
  <c r="W860" i="2" s="1"/>
  <c r="W861" i="2" s="1"/>
  <c r="W862" i="2" s="1"/>
  <c r="W863" i="2" s="1"/>
  <c r="W864" i="2" s="1"/>
  <c r="W865" i="2" s="1"/>
  <c r="W866" i="2" s="1"/>
  <c r="W867" i="2" s="1"/>
  <c r="W868" i="2" s="1"/>
  <c r="W869" i="2" s="1"/>
  <c r="W870" i="2" s="1"/>
  <c r="W871" i="2" s="1"/>
  <c r="W872" i="2" s="1"/>
  <c r="W873" i="2" s="1"/>
  <c r="W874" i="2" s="1"/>
  <c r="W875" i="2" s="1"/>
  <c r="W876" i="2" s="1"/>
  <c r="W877" i="2" s="1"/>
  <c r="W878" i="2" s="1"/>
  <c r="W879" i="2" s="1"/>
  <c r="W880" i="2" s="1"/>
  <c r="W881" i="2" s="1"/>
  <c r="W882" i="2" s="1"/>
  <c r="W883" i="2" s="1"/>
  <c r="W884" i="2" s="1"/>
  <c r="W885" i="2" s="1"/>
  <c r="W886" i="2" s="1"/>
  <c r="W887" i="2" s="1"/>
  <c r="W888" i="2" s="1"/>
  <c r="W889" i="2" s="1"/>
  <c r="W890" i="2" s="1"/>
  <c r="W891" i="2" s="1"/>
  <c r="W892" i="2" s="1"/>
  <c r="W893" i="2" s="1"/>
  <c r="W894" i="2" s="1"/>
  <c r="W895" i="2" s="1"/>
  <c r="W896" i="2" s="1"/>
  <c r="W897" i="2" s="1"/>
  <c r="W898" i="2" s="1"/>
  <c r="W899" i="2" s="1"/>
  <c r="W900" i="2" s="1"/>
  <c r="W901" i="2" s="1"/>
  <c r="W902" i="2" s="1"/>
  <c r="W903" i="2" s="1"/>
  <c r="W904" i="2" s="1"/>
  <c r="W905" i="2" s="1"/>
  <c r="W906" i="2" s="1"/>
  <c r="W907" i="2" s="1"/>
  <c r="W908" i="2" s="1"/>
  <c r="W909" i="2" s="1"/>
  <c r="W910" i="2" s="1"/>
  <c r="W911" i="2" s="1"/>
  <c r="W912" i="2" s="1"/>
  <c r="W913" i="2" s="1"/>
  <c r="W914" i="2" s="1"/>
  <c r="W915" i="2" s="1"/>
  <c r="W916" i="2" s="1"/>
  <c r="W917" i="2" s="1"/>
  <c r="W918" i="2" s="1"/>
  <c r="W919" i="2" s="1"/>
  <c r="W920" i="2" s="1"/>
  <c r="W921" i="2" s="1"/>
  <c r="W922" i="2" s="1"/>
  <c r="W923" i="2" s="1"/>
  <c r="W924" i="2" s="1"/>
  <c r="W925" i="2" s="1"/>
  <c r="W926" i="2" s="1"/>
  <c r="W927" i="2" s="1"/>
  <c r="W928" i="2" s="1"/>
  <c r="W929" i="2" s="1"/>
  <c r="W930" i="2" s="1"/>
  <c r="W931" i="2" s="1"/>
  <c r="W932" i="2" s="1"/>
  <c r="W933" i="2" s="1"/>
  <c r="W934" i="2" s="1"/>
  <c r="W935" i="2" s="1"/>
  <c r="W936" i="2" s="1"/>
  <c r="W937" i="2" s="1"/>
  <c r="W938" i="2" s="1"/>
  <c r="W939" i="2" s="1"/>
  <c r="W940" i="2" s="1"/>
  <c r="W941" i="2" s="1"/>
  <c r="W942" i="2" s="1"/>
  <c r="W943" i="2" s="1"/>
  <c r="W944" i="2" s="1"/>
  <c r="W945" i="2" s="1"/>
  <c r="W946" i="2" s="1"/>
  <c r="W947" i="2" s="1"/>
  <c r="W948" i="2" s="1"/>
  <c r="W949" i="2" s="1"/>
  <c r="W950" i="2" s="1"/>
  <c r="W951" i="2" s="1"/>
  <c r="W952" i="2" s="1"/>
  <c r="W953" i="2" s="1"/>
  <c r="W954" i="2" s="1"/>
  <c r="W955" i="2" s="1"/>
  <c r="W956" i="2" s="1"/>
  <c r="W957" i="2" s="1"/>
  <c r="W958" i="2" s="1"/>
  <c r="W959" i="2" s="1"/>
  <c r="W960" i="2" s="1"/>
  <c r="W961" i="2" s="1"/>
  <c r="W962" i="2" s="1"/>
  <c r="W963" i="2" s="1"/>
  <c r="W964" i="2" s="1"/>
  <c r="W965" i="2" s="1"/>
  <c r="W966" i="2" s="1"/>
  <c r="W967" i="2" s="1"/>
  <c r="W968" i="2" s="1"/>
  <c r="W969" i="2" s="1"/>
  <c r="W970" i="2" s="1"/>
  <c r="W971" i="2" s="1"/>
  <c r="W972" i="2" s="1"/>
  <c r="W973" i="2" s="1"/>
  <c r="W974" i="2" s="1"/>
  <c r="W975" i="2" s="1"/>
  <c r="W976" i="2" s="1"/>
  <c r="W977" i="2" s="1"/>
  <c r="W978" i="2" s="1"/>
  <c r="W979" i="2" s="1"/>
  <c r="W980" i="2" s="1"/>
  <c r="W981" i="2" s="1"/>
  <c r="W982" i="2" s="1"/>
  <c r="W983" i="2" s="1"/>
  <c r="W984" i="2" s="1"/>
  <c r="W985" i="2" s="1"/>
  <c r="W986" i="2" s="1"/>
  <c r="W987" i="2" s="1"/>
  <c r="W988" i="2" s="1"/>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V54" i="2" s="1"/>
  <c r="V55" i="2" s="1"/>
  <c r="V56" i="2" s="1"/>
  <c r="V57" i="2" s="1"/>
  <c r="V58" i="2" s="1"/>
  <c r="V59" i="2" s="1"/>
  <c r="V60" i="2" s="1"/>
  <c r="V61" i="2" s="1"/>
  <c r="V62" i="2" s="1"/>
  <c r="V63" i="2" s="1"/>
  <c r="V64" i="2" s="1"/>
  <c r="V65" i="2" s="1"/>
  <c r="V66" i="2" s="1"/>
  <c r="V67" i="2" s="1"/>
  <c r="V68" i="2" s="1"/>
  <c r="V69" i="2" s="1"/>
  <c r="V70" i="2" s="1"/>
  <c r="V71" i="2" s="1"/>
  <c r="V72" i="2" s="1"/>
  <c r="V73" i="2" s="1"/>
  <c r="V74" i="2" s="1"/>
  <c r="V75" i="2" s="1"/>
  <c r="V76" i="2" s="1"/>
  <c r="V77" i="2" s="1"/>
  <c r="V78" i="2" s="1"/>
  <c r="V79" i="2" s="1"/>
  <c r="V80" i="2" s="1"/>
  <c r="V81" i="2" s="1"/>
  <c r="V82" i="2" s="1"/>
  <c r="V83" i="2" s="1"/>
  <c r="V84" i="2" s="1"/>
  <c r="V85" i="2" s="1"/>
  <c r="V86" i="2" s="1"/>
  <c r="V87" i="2" s="1"/>
  <c r="V88" i="2" s="1"/>
  <c r="V89" i="2" s="1"/>
  <c r="V90" i="2" s="1"/>
  <c r="V91" i="2" s="1"/>
  <c r="V92" i="2" s="1"/>
  <c r="V93" i="2" s="1"/>
  <c r="V94" i="2" s="1"/>
  <c r="V95" i="2" s="1"/>
  <c r="V96" i="2" s="1"/>
  <c r="V97" i="2" s="1"/>
  <c r="V98" i="2" s="1"/>
  <c r="V99" i="2" s="1"/>
  <c r="V100" i="2" s="1"/>
  <c r="V101" i="2" s="1"/>
  <c r="V102" i="2" s="1"/>
  <c r="V103" i="2" s="1"/>
  <c r="V104" i="2" s="1"/>
  <c r="V105" i="2" s="1"/>
  <c r="V106" i="2" s="1"/>
  <c r="V107" i="2" s="1"/>
  <c r="V108" i="2" s="1"/>
  <c r="V109" i="2" s="1"/>
  <c r="V110" i="2" s="1"/>
  <c r="V111" i="2" s="1"/>
  <c r="V112" i="2" s="1"/>
  <c r="V113" i="2" s="1"/>
  <c r="V114" i="2" s="1"/>
  <c r="V115" i="2" s="1"/>
  <c r="V116" i="2" s="1"/>
  <c r="V117" i="2" s="1"/>
  <c r="V118" i="2" s="1"/>
  <c r="V119" i="2" s="1"/>
  <c r="V120" i="2" s="1"/>
  <c r="V121" i="2" s="1"/>
  <c r="V122" i="2" s="1"/>
  <c r="V123" i="2" s="1"/>
  <c r="V124" i="2" s="1"/>
  <c r="V125" i="2" s="1"/>
  <c r="V126" i="2" s="1"/>
  <c r="V127" i="2" s="1"/>
  <c r="V128" i="2" s="1"/>
  <c r="V129" i="2" s="1"/>
  <c r="V130" i="2" s="1"/>
  <c r="V131" i="2" s="1"/>
  <c r="V132" i="2" s="1"/>
  <c r="V133" i="2" s="1"/>
  <c r="V134" i="2" s="1"/>
  <c r="V135" i="2" s="1"/>
  <c r="V136" i="2" s="1"/>
  <c r="V137" i="2" s="1"/>
  <c r="V138" i="2" s="1"/>
  <c r="V139" i="2" s="1"/>
  <c r="V140" i="2" s="1"/>
  <c r="V141" i="2" s="1"/>
  <c r="V142" i="2" s="1"/>
  <c r="V143" i="2" s="1"/>
  <c r="V144" i="2" s="1"/>
  <c r="V145" i="2" s="1"/>
  <c r="V146" i="2" s="1"/>
  <c r="V147" i="2" s="1"/>
  <c r="V148" i="2" s="1"/>
  <c r="V149" i="2" s="1"/>
  <c r="V150" i="2" s="1"/>
  <c r="V151" i="2" s="1"/>
  <c r="V152" i="2" s="1"/>
  <c r="V153" i="2" s="1"/>
  <c r="V154" i="2" s="1"/>
  <c r="V155" i="2" s="1"/>
  <c r="V156" i="2" s="1"/>
  <c r="V157" i="2" s="1"/>
  <c r="V158" i="2" s="1"/>
  <c r="V159" i="2" s="1"/>
  <c r="V160" i="2" s="1"/>
  <c r="V161" i="2" s="1"/>
  <c r="V162" i="2" s="1"/>
  <c r="V163" i="2" s="1"/>
  <c r="V164" i="2" s="1"/>
  <c r="V165" i="2" s="1"/>
  <c r="V166" i="2" s="1"/>
  <c r="V167" i="2" s="1"/>
  <c r="V168" i="2" s="1"/>
  <c r="V169" i="2" s="1"/>
  <c r="V170" i="2" s="1"/>
  <c r="V171" i="2" s="1"/>
  <c r="V172" i="2" s="1"/>
  <c r="V173" i="2" s="1"/>
  <c r="V174" i="2" s="1"/>
  <c r="V175" i="2" s="1"/>
  <c r="V176" i="2" s="1"/>
  <c r="V177" i="2" s="1"/>
  <c r="V178" i="2" s="1"/>
  <c r="V179" i="2" s="1"/>
  <c r="V180" i="2" s="1"/>
  <c r="V181" i="2" s="1"/>
  <c r="V182" i="2" s="1"/>
  <c r="V183" i="2" s="1"/>
  <c r="V184" i="2" s="1"/>
  <c r="V185" i="2" s="1"/>
  <c r="V186" i="2" s="1"/>
  <c r="V187" i="2" s="1"/>
  <c r="V188" i="2" s="1"/>
  <c r="V189" i="2" s="1"/>
  <c r="V190" i="2" s="1"/>
  <c r="V191" i="2" s="1"/>
  <c r="V192" i="2" s="1"/>
  <c r="V193" i="2" s="1"/>
  <c r="V194" i="2" s="1"/>
  <c r="V195" i="2" s="1"/>
  <c r="V196" i="2" s="1"/>
  <c r="V197" i="2" s="1"/>
  <c r="V198" i="2" s="1"/>
  <c r="V199" i="2" s="1"/>
  <c r="V200" i="2" s="1"/>
  <c r="V201" i="2" s="1"/>
  <c r="V202" i="2" s="1"/>
  <c r="V203" i="2" s="1"/>
  <c r="V204" i="2" s="1"/>
  <c r="V205" i="2" s="1"/>
  <c r="V206" i="2" s="1"/>
  <c r="V207" i="2" s="1"/>
  <c r="V208" i="2" s="1"/>
  <c r="V209" i="2" s="1"/>
  <c r="V210" i="2" s="1"/>
  <c r="V211" i="2" s="1"/>
  <c r="V212" i="2" s="1"/>
  <c r="V213" i="2" s="1"/>
  <c r="V214" i="2" s="1"/>
  <c r="V215" i="2" s="1"/>
  <c r="V216" i="2" s="1"/>
  <c r="V217" i="2" s="1"/>
  <c r="V218" i="2" s="1"/>
  <c r="V219" i="2" s="1"/>
  <c r="V220" i="2" s="1"/>
  <c r="V221" i="2" s="1"/>
  <c r="V222" i="2" s="1"/>
  <c r="V223" i="2" s="1"/>
  <c r="V224" i="2" s="1"/>
  <c r="V225" i="2" s="1"/>
  <c r="V226" i="2" s="1"/>
  <c r="V227" i="2" s="1"/>
  <c r="V228" i="2" s="1"/>
  <c r="V229" i="2" s="1"/>
  <c r="V230" i="2" s="1"/>
  <c r="V231" i="2" s="1"/>
  <c r="V232" i="2" s="1"/>
  <c r="V233" i="2" s="1"/>
  <c r="V234" i="2" s="1"/>
  <c r="V235" i="2" s="1"/>
  <c r="V236" i="2" s="1"/>
  <c r="V237" i="2" s="1"/>
  <c r="V238" i="2" s="1"/>
  <c r="V239" i="2" s="1"/>
  <c r="V240" i="2" s="1"/>
  <c r="V241" i="2" s="1"/>
  <c r="V242" i="2" s="1"/>
  <c r="V243" i="2" s="1"/>
  <c r="V244" i="2" s="1"/>
  <c r="V245" i="2" s="1"/>
  <c r="V246" i="2" s="1"/>
  <c r="V247" i="2" s="1"/>
  <c r="V248" i="2" s="1"/>
  <c r="V249" i="2" s="1"/>
  <c r="V250" i="2" s="1"/>
  <c r="V251" i="2" s="1"/>
  <c r="V252" i="2" s="1"/>
  <c r="V253" i="2" s="1"/>
  <c r="V254" i="2" s="1"/>
  <c r="V255" i="2" s="1"/>
  <c r="V256" i="2" s="1"/>
  <c r="V257" i="2" s="1"/>
  <c r="V258" i="2" s="1"/>
  <c r="V259" i="2" s="1"/>
  <c r="V260" i="2" s="1"/>
  <c r="V261" i="2" s="1"/>
  <c r="V262" i="2" s="1"/>
  <c r="V263" i="2" s="1"/>
  <c r="V264" i="2" s="1"/>
  <c r="V265" i="2" s="1"/>
  <c r="V266" i="2" s="1"/>
  <c r="V267" i="2" s="1"/>
  <c r="V268" i="2" s="1"/>
  <c r="V269" i="2" s="1"/>
  <c r="V270" i="2" s="1"/>
  <c r="V271" i="2" s="1"/>
  <c r="V272" i="2" s="1"/>
  <c r="V273" i="2" s="1"/>
  <c r="V274" i="2" s="1"/>
  <c r="V275" i="2" s="1"/>
  <c r="V276" i="2" s="1"/>
  <c r="V277" i="2" s="1"/>
  <c r="V278" i="2" s="1"/>
  <c r="V279" i="2" s="1"/>
  <c r="V280" i="2" s="1"/>
  <c r="V281" i="2" s="1"/>
  <c r="V282" i="2" s="1"/>
  <c r="V283" i="2" s="1"/>
  <c r="V284" i="2" s="1"/>
  <c r="V285" i="2" s="1"/>
  <c r="V286" i="2" s="1"/>
  <c r="V287" i="2" s="1"/>
  <c r="V288" i="2" s="1"/>
  <c r="V289" i="2" s="1"/>
  <c r="V290" i="2" s="1"/>
  <c r="V291" i="2" s="1"/>
  <c r="V292" i="2" s="1"/>
  <c r="V293" i="2" s="1"/>
  <c r="V294" i="2" s="1"/>
  <c r="V295" i="2" s="1"/>
  <c r="V296" i="2" s="1"/>
  <c r="V297" i="2" s="1"/>
  <c r="V298" i="2" s="1"/>
  <c r="V299" i="2" s="1"/>
  <c r="V300" i="2" s="1"/>
  <c r="V301" i="2" s="1"/>
  <c r="V302" i="2" s="1"/>
  <c r="V303" i="2" s="1"/>
  <c r="V304" i="2" s="1"/>
  <c r="V305" i="2" s="1"/>
  <c r="V306" i="2" s="1"/>
  <c r="V307" i="2" s="1"/>
  <c r="V308" i="2" s="1"/>
  <c r="V309" i="2" s="1"/>
  <c r="V310" i="2" s="1"/>
  <c r="V311" i="2" s="1"/>
  <c r="V312" i="2" s="1"/>
  <c r="V313" i="2" s="1"/>
  <c r="V314" i="2" s="1"/>
  <c r="V315" i="2" s="1"/>
  <c r="V316" i="2" s="1"/>
  <c r="V317" i="2" s="1"/>
  <c r="V318" i="2" s="1"/>
  <c r="V319" i="2" s="1"/>
  <c r="V320" i="2" s="1"/>
  <c r="V321" i="2" s="1"/>
  <c r="V322" i="2" s="1"/>
  <c r="V323" i="2" s="1"/>
  <c r="V324" i="2" s="1"/>
  <c r="V325" i="2" s="1"/>
  <c r="V326" i="2" s="1"/>
  <c r="V327" i="2" s="1"/>
  <c r="V328" i="2" s="1"/>
  <c r="V329" i="2" s="1"/>
  <c r="V330" i="2" s="1"/>
  <c r="V331" i="2" s="1"/>
  <c r="V332" i="2" s="1"/>
  <c r="V333" i="2" s="1"/>
  <c r="V334" i="2" s="1"/>
  <c r="V335" i="2" s="1"/>
  <c r="V336" i="2" s="1"/>
  <c r="V337" i="2" s="1"/>
  <c r="V338" i="2" s="1"/>
  <c r="V339" i="2" s="1"/>
  <c r="V340" i="2" s="1"/>
  <c r="V341" i="2" s="1"/>
  <c r="V342" i="2" s="1"/>
  <c r="V343" i="2" s="1"/>
  <c r="V344" i="2" s="1"/>
  <c r="V345" i="2" s="1"/>
  <c r="V346" i="2" s="1"/>
  <c r="V347" i="2" s="1"/>
  <c r="V348" i="2" s="1"/>
  <c r="V349" i="2" s="1"/>
  <c r="V350" i="2" s="1"/>
  <c r="V351" i="2" s="1"/>
  <c r="V352" i="2" s="1"/>
  <c r="V353" i="2" s="1"/>
  <c r="V354" i="2" s="1"/>
  <c r="V355" i="2" s="1"/>
  <c r="V356" i="2" s="1"/>
  <c r="V357" i="2" s="1"/>
  <c r="V358" i="2" s="1"/>
  <c r="V359" i="2" s="1"/>
  <c r="V360" i="2" s="1"/>
  <c r="V361" i="2" s="1"/>
  <c r="V362" i="2" s="1"/>
  <c r="V363" i="2" s="1"/>
  <c r="V364" i="2" s="1"/>
  <c r="V365" i="2" s="1"/>
  <c r="V366" i="2" s="1"/>
  <c r="V367" i="2" s="1"/>
  <c r="V368" i="2" s="1"/>
  <c r="V369" i="2" s="1"/>
  <c r="V370" i="2" s="1"/>
  <c r="V371" i="2" s="1"/>
  <c r="V372" i="2" s="1"/>
  <c r="V373" i="2" s="1"/>
  <c r="V374" i="2" s="1"/>
  <c r="V375" i="2" s="1"/>
  <c r="V376" i="2" s="1"/>
  <c r="V377" i="2" s="1"/>
  <c r="V378" i="2" s="1"/>
  <c r="V379" i="2" s="1"/>
  <c r="V380" i="2" s="1"/>
  <c r="V381" i="2" s="1"/>
  <c r="V382" i="2" s="1"/>
  <c r="V383" i="2" s="1"/>
  <c r="V384" i="2" s="1"/>
  <c r="V385" i="2" s="1"/>
  <c r="V386" i="2" s="1"/>
  <c r="V387" i="2" s="1"/>
  <c r="V388" i="2" s="1"/>
  <c r="V389" i="2" s="1"/>
  <c r="V390" i="2" s="1"/>
  <c r="V391" i="2" s="1"/>
  <c r="V392" i="2" s="1"/>
  <c r="V393" i="2" s="1"/>
  <c r="V394" i="2" s="1"/>
  <c r="V395" i="2" s="1"/>
  <c r="V396" i="2" s="1"/>
  <c r="V397" i="2" s="1"/>
  <c r="V398" i="2" s="1"/>
  <c r="V399" i="2" s="1"/>
  <c r="V400" i="2" s="1"/>
  <c r="V401" i="2" s="1"/>
  <c r="V402" i="2" s="1"/>
  <c r="V403" i="2" s="1"/>
  <c r="V404" i="2" s="1"/>
  <c r="V405" i="2" s="1"/>
  <c r="V406" i="2" s="1"/>
  <c r="V407" i="2" s="1"/>
  <c r="V408" i="2" s="1"/>
  <c r="V409" i="2" s="1"/>
  <c r="V410" i="2" s="1"/>
  <c r="V411" i="2" s="1"/>
  <c r="V412" i="2" s="1"/>
  <c r="V413" i="2" s="1"/>
  <c r="V414" i="2" s="1"/>
  <c r="V415" i="2" s="1"/>
  <c r="V416" i="2" s="1"/>
  <c r="V417" i="2" s="1"/>
  <c r="V418" i="2" s="1"/>
  <c r="V419" i="2" s="1"/>
  <c r="V420" i="2" s="1"/>
  <c r="V421" i="2" s="1"/>
  <c r="V422" i="2" s="1"/>
  <c r="V423" i="2" s="1"/>
  <c r="V424" i="2" s="1"/>
  <c r="V425" i="2" s="1"/>
  <c r="V426" i="2" s="1"/>
  <c r="V427" i="2" s="1"/>
  <c r="V428" i="2" s="1"/>
  <c r="V429" i="2" s="1"/>
  <c r="V430" i="2" s="1"/>
  <c r="V431" i="2" s="1"/>
  <c r="V432" i="2" s="1"/>
  <c r="V433" i="2" s="1"/>
  <c r="V434" i="2" s="1"/>
  <c r="V435" i="2" s="1"/>
  <c r="V436" i="2" s="1"/>
  <c r="V437" i="2" s="1"/>
  <c r="V438" i="2" s="1"/>
  <c r="V439" i="2" s="1"/>
  <c r="V440" i="2" s="1"/>
  <c r="V441" i="2" s="1"/>
  <c r="V442" i="2" s="1"/>
  <c r="V443" i="2" s="1"/>
  <c r="V444" i="2" s="1"/>
  <c r="V445" i="2" s="1"/>
  <c r="V446" i="2" s="1"/>
  <c r="V447" i="2" s="1"/>
  <c r="V448" i="2" s="1"/>
  <c r="V449" i="2" s="1"/>
  <c r="V450" i="2" s="1"/>
  <c r="V451" i="2" s="1"/>
  <c r="V452" i="2" s="1"/>
  <c r="V453" i="2" s="1"/>
  <c r="V454" i="2" s="1"/>
  <c r="V455" i="2" s="1"/>
  <c r="V456" i="2" s="1"/>
  <c r="V457" i="2" s="1"/>
  <c r="V458" i="2" s="1"/>
  <c r="V459" i="2" s="1"/>
  <c r="V460" i="2" s="1"/>
  <c r="V461" i="2" s="1"/>
  <c r="V462" i="2" s="1"/>
  <c r="V463" i="2" s="1"/>
  <c r="V464" i="2" s="1"/>
  <c r="V465" i="2" s="1"/>
  <c r="V466" i="2" s="1"/>
  <c r="V467" i="2" s="1"/>
  <c r="V468" i="2" s="1"/>
  <c r="V469" i="2" s="1"/>
  <c r="V470" i="2" s="1"/>
  <c r="V471" i="2" s="1"/>
  <c r="V472" i="2" s="1"/>
  <c r="V473" i="2" s="1"/>
  <c r="V474" i="2" s="1"/>
  <c r="V475" i="2" s="1"/>
  <c r="V476" i="2" s="1"/>
  <c r="V477" i="2" s="1"/>
  <c r="V478" i="2" s="1"/>
  <c r="V479" i="2" s="1"/>
  <c r="V480" i="2" s="1"/>
  <c r="V481" i="2" s="1"/>
  <c r="V482" i="2" s="1"/>
  <c r="V483" i="2" s="1"/>
  <c r="V484" i="2" s="1"/>
  <c r="V485" i="2" s="1"/>
  <c r="V486" i="2" s="1"/>
  <c r="V487" i="2" s="1"/>
  <c r="V488" i="2" s="1"/>
  <c r="V489" i="2" s="1"/>
  <c r="V490" i="2" s="1"/>
  <c r="V491" i="2" s="1"/>
  <c r="V492" i="2" s="1"/>
  <c r="V493" i="2" s="1"/>
  <c r="V494" i="2" s="1"/>
  <c r="V495" i="2" s="1"/>
  <c r="V496" i="2" s="1"/>
  <c r="V497" i="2" s="1"/>
  <c r="V498" i="2" s="1"/>
  <c r="V499" i="2" s="1"/>
  <c r="V500" i="2" s="1"/>
  <c r="V501" i="2" s="1"/>
  <c r="V502" i="2" s="1"/>
  <c r="V503" i="2" s="1"/>
  <c r="V504" i="2" s="1"/>
  <c r="V505" i="2" s="1"/>
  <c r="V506" i="2" s="1"/>
  <c r="V507" i="2" s="1"/>
  <c r="V508" i="2" s="1"/>
  <c r="V509" i="2" s="1"/>
  <c r="V510" i="2" s="1"/>
  <c r="V511" i="2" s="1"/>
  <c r="V512" i="2" s="1"/>
  <c r="V513" i="2" s="1"/>
  <c r="V514" i="2" s="1"/>
  <c r="V515" i="2" s="1"/>
  <c r="V516" i="2" s="1"/>
  <c r="V517" i="2" s="1"/>
  <c r="V518" i="2" s="1"/>
  <c r="V519" i="2" s="1"/>
  <c r="V520" i="2" s="1"/>
  <c r="V521" i="2" s="1"/>
  <c r="V522" i="2" s="1"/>
  <c r="V523" i="2" s="1"/>
  <c r="V524" i="2" s="1"/>
  <c r="V525" i="2" s="1"/>
  <c r="V526" i="2" s="1"/>
  <c r="V527" i="2" s="1"/>
  <c r="V528" i="2" s="1"/>
  <c r="V529" i="2" s="1"/>
  <c r="V530" i="2" s="1"/>
  <c r="V531" i="2" s="1"/>
  <c r="V532" i="2" s="1"/>
  <c r="V533" i="2" s="1"/>
  <c r="V534" i="2" s="1"/>
  <c r="V535" i="2" s="1"/>
  <c r="V536" i="2" s="1"/>
  <c r="V537" i="2" s="1"/>
  <c r="V538" i="2" s="1"/>
  <c r="V539" i="2" s="1"/>
  <c r="V540" i="2" s="1"/>
  <c r="V541" i="2" s="1"/>
  <c r="V542" i="2" s="1"/>
  <c r="V543" i="2" s="1"/>
  <c r="V544" i="2" s="1"/>
  <c r="V545" i="2" s="1"/>
  <c r="V546" i="2" s="1"/>
  <c r="V547" i="2" s="1"/>
  <c r="V548" i="2" s="1"/>
  <c r="V549" i="2" s="1"/>
  <c r="V550" i="2" s="1"/>
  <c r="V551" i="2" s="1"/>
  <c r="V552" i="2" s="1"/>
  <c r="V553" i="2" s="1"/>
  <c r="V554" i="2" s="1"/>
  <c r="V555" i="2" s="1"/>
  <c r="V556" i="2" s="1"/>
  <c r="V557" i="2" s="1"/>
  <c r="V558" i="2" s="1"/>
  <c r="V559" i="2" s="1"/>
  <c r="V560" i="2" s="1"/>
  <c r="V561" i="2" s="1"/>
  <c r="V562" i="2" s="1"/>
  <c r="V563" i="2" s="1"/>
  <c r="V564" i="2" s="1"/>
  <c r="V565" i="2" s="1"/>
  <c r="V566" i="2" s="1"/>
  <c r="V567" i="2" s="1"/>
  <c r="V568" i="2" s="1"/>
  <c r="V569" i="2" s="1"/>
  <c r="V570" i="2" s="1"/>
  <c r="V571" i="2" s="1"/>
  <c r="V572" i="2" s="1"/>
  <c r="V573" i="2" s="1"/>
  <c r="V574" i="2" s="1"/>
  <c r="V575" i="2" s="1"/>
  <c r="V576" i="2" s="1"/>
  <c r="V577" i="2" s="1"/>
  <c r="V578" i="2" s="1"/>
  <c r="V579" i="2" s="1"/>
  <c r="V580" i="2" s="1"/>
  <c r="V581" i="2" s="1"/>
  <c r="V582" i="2" s="1"/>
  <c r="V583" i="2" s="1"/>
  <c r="V584" i="2" s="1"/>
  <c r="V585" i="2" s="1"/>
  <c r="V586" i="2" s="1"/>
  <c r="V587" i="2" s="1"/>
  <c r="V588" i="2" s="1"/>
  <c r="V589" i="2" s="1"/>
  <c r="V590" i="2" s="1"/>
  <c r="V591" i="2" s="1"/>
  <c r="V592" i="2" s="1"/>
  <c r="V593" i="2" s="1"/>
  <c r="V594" i="2" s="1"/>
  <c r="V595" i="2" s="1"/>
  <c r="V596" i="2" s="1"/>
  <c r="V597" i="2" s="1"/>
  <c r="V598" i="2" s="1"/>
  <c r="V599" i="2" s="1"/>
  <c r="V600" i="2" s="1"/>
  <c r="V601" i="2" s="1"/>
  <c r="V602" i="2" s="1"/>
  <c r="V603" i="2" s="1"/>
  <c r="V604" i="2" s="1"/>
  <c r="V605" i="2" s="1"/>
  <c r="V606" i="2" s="1"/>
  <c r="V607" i="2" s="1"/>
  <c r="V608" i="2" s="1"/>
  <c r="V609" i="2" s="1"/>
  <c r="V610" i="2" s="1"/>
  <c r="V611" i="2" s="1"/>
  <c r="V612" i="2" s="1"/>
  <c r="V613" i="2" s="1"/>
  <c r="V614" i="2" s="1"/>
  <c r="V615" i="2" s="1"/>
  <c r="V616" i="2" s="1"/>
  <c r="V617" i="2" s="1"/>
  <c r="V618" i="2" s="1"/>
  <c r="V619" i="2" s="1"/>
  <c r="V620" i="2" s="1"/>
  <c r="V621" i="2" s="1"/>
  <c r="V622" i="2" s="1"/>
  <c r="V623" i="2" s="1"/>
  <c r="V624" i="2" s="1"/>
  <c r="V625" i="2" s="1"/>
  <c r="V626" i="2" s="1"/>
  <c r="V627" i="2" s="1"/>
  <c r="V628" i="2" s="1"/>
  <c r="V629" i="2" s="1"/>
  <c r="V630" i="2" s="1"/>
  <c r="V631" i="2" s="1"/>
  <c r="V632" i="2" s="1"/>
  <c r="V633" i="2" s="1"/>
  <c r="V634" i="2" s="1"/>
  <c r="V635" i="2" s="1"/>
  <c r="V636" i="2" s="1"/>
  <c r="V637" i="2" s="1"/>
  <c r="V638" i="2" s="1"/>
  <c r="V639" i="2" s="1"/>
  <c r="V640" i="2" s="1"/>
  <c r="V641" i="2" s="1"/>
  <c r="V642" i="2" s="1"/>
  <c r="V643" i="2" s="1"/>
  <c r="V644" i="2" s="1"/>
  <c r="V645" i="2" s="1"/>
  <c r="V646" i="2" s="1"/>
  <c r="V647" i="2" s="1"/>
  <c r="V648" i="2" s="1"/>
  <c r="V649" i="2" s="1"/>
  <c r="V650" i="2" s="1"/>
  <c r="V651" i="2" s="1"/>
  <c r="V652" i="2" s="1"/>
  <c r="V653" i="2" s="1"/>
  <c r="V654" i="2" s="1"/>
  <c r="V655" i="2" s="1"/>
  <c r="V656" i="2" s="1"/>
  <c r="V657" i="2" s="1"/>
  <c r="V658" i="2" s="1"/>
  <c r="V659" i="2" s="1"/>
  <c r="V660" i="2" s="1"/>
  <c r="V661" i="2" s="1"/>
  <c r="V662" i="2" s="1"/>
  <c r="V663" i="2" s="1"/>
  <c r="V664" i="2" s="1"/>
  <c r="V665" i="2" s="1"/>
  <c r="V666" i="2" s="1"/>
  <c r="V667" i="2" s="1"/>
  <c r="V668" i="2" s="1"/>
  <c r="V669" i="2" s="1"/>
  <c r="V670" i="2" s="1"/>
  <c r="V671" i="2" s="1"/>
  <c r="V672" i="2" s="1"/>
  <c r="V673" i="2" s="1"/>
  <c r="V674" i="2" s="1"/>
  <c r="V675" i="2" s="1"/>
  <c r="V676" i="2" s="1"/>
  <c r="V677" i="2" s="1"/>
  <c r="V678" i="2" s="1"/>
  <c r="V679" i="2" s="1"/>
  <c r="V680" i="2" s="1"/>
  <c r="V681" i="2" s="1"/>
  <c r="V682" i="2" s="1"/>
  <c r="V683" i="2" s="1"/>
  <c r="V684" i="2" s="1"/>
  <c r="V685" i="2" s="1"/>
  <c r="V686" i="2" s="1"/>
  <c r="V687" i="2" s="1"/>
  <c r="V688" i="2" s="1"/>
  <c r="V689" i="2" s="1"/>
  <c r="V690" i="2" s="1"/>
  <c r="V691" i="2" s="1"/>
  <c r="V692" i="2" s="1"/>
  <c r="V693" i="2" s="1"/>
  <c r="V694" i="2" s="1"/>
  <c r="V695" i="2" s="1"/>
  <c r="V696" i="2" s="1"/>
  <c r="V697" i="2" s="1"/>
  <c r="V698" i="2" s="1"/>
  <c r="V699" i="2" s="1"/>
  <c r="V700" i="2" s="1"/>
  <c r="V701" i="2" s="1"/>
  <c r="V702" i="2" s="1"/>
  <c r="V703" i="2" s="1"/>
  <c r="V704" i="2" s="1"/>
  <c r="V705" i="2" s="1"/>
  <c r="V706" i="2" s="1"/>
  <c r="V707" i="2" s="1"/>
  <c r="V708" i="2" s="1"/>
  <c r="V709" i="2" s="1"/>
  <c r="V710" i="2" s="1"/>
  <c r="V711" i="2" s="1"/>
  <c r="V712" i="2" s="1"/>
  <c r="V713" i="2" s="1"/>
  <c r="V714" i="2" s="1"/>
  <c r="V715" i="2" s="1"/>
  <c r="V716" i="2" s="1"/>
  <c r="V717" i="2" s="1"/>
  <c r="V718" i="2" s="1"/>
  <c r="V719" i="2" s="1"/>
  <c r="V720" i="2" s="1"/>
  <c r="V721" i="2" s="1"/>
  <c r="V722" i="2" s="1"/>
  <c r="V723" i="2" s="1"/>
  <c r="V724" i="2" s="1"/>
  <c r="V725" i="2" s="1"/>
  <c r="V726" i="2" s="1"/>
  <c r="V727" i="2" s="1"/>
  <c r="V728" i="2" s="1"/>
  <c r="V729" i="2" s="1"/>
  <c r="V730" i="2" s="1"/>
  <c r="V731" i="2" s="1"/>
  <c r="V732" i="2" s="1"/>
  <c r="V733" i="2" s="1"/>
  <c r="V734" i="2" s="1"/>
  <c r="V735" i="2" s="1"/>
  <c r="V736" i="2" s="1"/>
  <c r="V737" i="2" s="1"/>
  <c r="V738" i="2" s="1"/>
  <c r="V739" i="2" s="1"/>
  <c r="V740" i="2" s="1"/>
  <c r="V741" i="2" s="1"/>
  <c r="V742" i="2" s="1"/>
  <c r="V743" i="2" s="1"/>
  <c r="V744" i="2" s="1"/>
  <c r="V745" i="2" s="1"/>
  <c r="V746" i="2" s="1"/>
  <c r="V747" i="2" s="1"/>
  <c r="V748" i="2" s="1"/>
  <c r="V749" i="2" s="1"/>
  <c r="V750" i="2" s="1"/>
  <c r="V751" i="2" s="1"/>
  <c r="V752" i="2" s="1"/>
  <c r="V753" i="2" s="1"/>
  <c r="V754" i="2" s="1"/>
  <c r="V755" i="2" s="1"/>
  <c r="V756" i="2" s="1"/>
  <c r="V757" i="2" s="1"/>
  <c r="V758" i="2" s="1"/>
  <c r="V759" i="2" s="1"/>
  <c r="V760" i="2" s="1"/>
  <c r="V761" i="2" s="1"/>
  <c r="V762" i="2" s="1"/>
  <c r="V763" i="2" s="1"/>
  <c r="V764" i="2" s="1"/>
  <c r="V765" i="2" s="1"/>
  <c r="V766" i="2" s="1"/>
  <c r="V767" i="2" s="1"/>
  <c r="V768" i="2" s="1"/>
  <c r="V769" i="2" s="1"/>
  <c r="V770" i="2" s="1"/>
  <c r="V771" i="2" s="1"/>
  <c r="V772" i="2" s="1"/>
  <c r="V773" i="2" s="1"/>
  <c r="V774" i="2" s="1"/>
  <c r="V775" i="2" s="1"/>
  <c r="V776" i="2" s="1"/>
  <c r="V777" i="2" s="1"/>
  <c r="V778" i="2" s="1"/>
  <c r="V779" i="2" s="1"/>
  <c r="V780" i="2" s="1"/>
  <c r="V781" i="2" s="1"/>
  <c r="V782" i="2" s="1"/>
  <c r="V783" i="2" s="1"/>
  <c r="V784" i="2" s="1"/>
  <c r="V785" i="2" s="1"/>
  <c r="V786" i="2" s="1"/>
  <c r="V787" i="2" s="1"/>
  <c r="V788" i="2" s="1"/>
  <c r="V789" i="2" s="1"/>
  <c r="V790" i="2" s="1"/>
  <c r="V791" i="2" s="1"/>
  <c r="V792" i="2" s="1"/>
  <c r="V793" i="2" s="1"/>
  <c r="V794" i="2" s="1"/>
  <c r="V795" i="2" s="1"/>
  <c r="V796" i="2" s="1"/>
  <c r="V797" i="2" s="1"/>
  <c r="V798" i="2" s="1"/>
  <c r="V799" i="2" s="1"/>
  <c r="V800" i="2" s="1"/>
  <c r="V801" i="2" s="1"/>
  <c r="V802" i="2" s="1"/>
  <c r="V803" i="2" s="1"/>
  <c r="V804" i="2" s="1"/>
  <c r="V805" i="2" s="1"/>
  <c r="V806" i="2" s="1"/>
  <c r="V807" i="2" s="1"/>
  <c r="V808" i="2" s="1"/>
  <c r="V809" i="2" s="1"/>
  <c r="V810" i="2" s="1"/>
  <c r="V811" i="2" s="1"/>
  <c r="V812" i="2" s="1"/>
  <c r="V813" i="2" s="1"/>
  <c r="V814" i="2" s="1"/>
  <c r="V815" i="2" s="1"/>
  <c r="V816" i="2" s="1"/>
  <c r="V817" i="2" s="1"/>
  <c r="V818" i="2" s="1"/>
  <c r="V819" i="2" s="1"/>
  <c r="V820" i="2" s="1"/>
  <c r="V821" i="2" s="1"/>
  <c r="V822" i="2" s="1"/>
  <c r="V823" i="2" s="1"/>
  <c r="V824" i="2" s="1"/>
  <c r="V825" i="2" s="1"/>
  <c r="V826" i="2" s="1"/>
  <c r="V827" i="2" s="1"/>
  <c r="V828" i="2" s="1"/>
  <c r="V829" i="2" s="1"/>
  <c r="V830" i="2" s="1"/>
  <c r="V831" i="2" s="1"/>
  <c r="V832" i="2" s="1"/>
  <c r="V833" i="2" s="1"/>
  <c r="V834" i="2" s="1"/>
  <c r="V835" i="2" s="1"/>
  <c r="V836" i="2" s="1"/>
  <c r="V837" i="2" s="1"/>
  <c r="V838" i="2" s="1"/>
  <c r="V839" i="2" s="1"/>
  <c r="V840" i="2" s="1"/>
  <c r="V841" i="2" s="1"/>
  <c r="V842" i="2" s="1"/>
  <c r="V843" i="2" s="1"/>
  <c r="V844" i="2" s="1"/>
  <c r="V845" i="2" s="1"/>
  <c r="V846" i="2" s="1"/>
  <c r="V847" i="2" s="1"/>
  <c r="V848" i="2" s="1"/>
  <c r="V849" i="2" s="1"/>
  <c r="V850" i="2" s="1"/>
  <c r="V851" i="2" s="1"/>
  <c r="V852" i="2" s="1"/>
  <c r="V853" i="2" s="1"/>
  <c r="V854" i="2" s="1"/>
  <c r="V855" i="2" s="1"/>
  <c r="V856" i="2" s="1"/>
  <c r="V857" i="2" s="1"/>
  <c r="V858" i="2" s="1"/>
  <c r="V859" i="2" s="1"/>
  <c r="V860" i="2" s="1"/>
  <c r="V861" i="2" s="1"/>
  <c r="V862" i="2" s="1"/>
  <c r="V863" i="2" s="1"/>
  <c r="V864" i="2" s="1"/>
  <c r="V865" i="2" s="1"/>
  <c r="V866" i="2" s="1"/>
  <c r="V867" i="2" s="1"/>
  <c r="V868" i="2" s="1"/>
  <c r="V869" i="2" s="1"/>
  <c r="V870" i="2" s="1"/>
  <c r="V871" i="2" s="1"/>
  <c r="V872" i="2" s="1"/>
  <c r="V873" i="2" s="1"/>
  <c r="V874" i="2" s="1"/>
  <c r="V875" i="2" s="1"/>
  <c r="V876" i="2" s="1"/>
  <c r="V877" i="2" s="1"/>
  <c r="V878" i="2" s="1"/>
  <c r="V879" i="2" s="1"/>
  <c r="V880" i="2" s="1"/>
  <c r="V881" i="2" s="1"/>
  <c r="V882" i="2" s="1"/>
  <c r="V883" i="2" s="1"/>
  <c r="V884" i="2" s="1"/>
  <c r="V885" i="2" s="1"/>
  <c r="V886" i="2" s="1"/>
  <c r="V887" i="2" s="1"/>
  <c r="V888" i="2" s="1"/>
  <c r="V889" i="2" s="1"/>
  <c r="V890" i="2" s="1"/>
  <c r="V891" i="2" s="1"/>
  <c r="V892" i="2" s="1"/>
  <c r="V893" i="2" s="1"/>
  <c r="V894" i="2" s="1"/>
  <c r="V895" i="2" s="1"/>
  <c r="V896" i="2" s="1"/>
  <c r="V897" i="2" s="1"/>
  <c r="V898" i="2" s="1"/>
  <c r="V899" i="2" s="1"/>
  <c r="V900" i="2" s="1"/>
  <c r="V901" i="2" s="1"/>
  <c r="V902" i="2" s="1"/>
  <c r="V903" i="2" s="1"/>
  <c r="V904" i="2" s="1"/>
  <c r="V905" i="2" s="1"/>
  <c r="V906" i="2" s="1"/>
  <c r="V907" i="2" s="1"/>
  <c r="V908" i="2" s="1"/>
  <c r="V909" i="2" s="1"/>
  <c r="V910" i="2" s="1"/>
  <c r="V911" i="2" s="1"/>
  <c r="V912" i="2" s="1"/>
  <c r="V913" i="2" s="1"/>
  <c r="V914" i="2" s="1"/>
  <c r="V915" i="2" s="1"/>
  <c r="V916" i="2" s="1"/>
  <c r="V917" i="2" s="1"/>
  <c r="V918" i="2" s="1"/>
  <c r="V919" i="2" s="1"/>
  <c r="V920" i="2" s="1"/>
  <c r="V921" i="2" s="1"/>
  <c r="V922" i="2" s="1"/>
  <c r="V923" i="2" s="1"/>
  <c r="V924" i="2" s="1"/>
  <c r="V925" i="2" s="1"/>
  <c r="V926" i="2" s="1"/>
  <c r="V927" i="2" s="1"/>
  <c r="V928" i="2" s="1"/>
  <c r="V929" i="2" s="1"/>
  <c r="V930" i="2" s="1"/>
  <c r="V931" i="2" s="1"/>
  <c r="V932" i="2" s="1"/>
  <c r="V933" i="2" s="1"/>
  <c r="V934" i="2" s="1"/>
  <c r="V935" i="2" s="1"/>
  <c r="V936" i="2" s="1"/>
  <c r="V937" i="2" s="1"/>
  <c r="V938" i="2" s="1"/>
  <c r="V939" i="2" s="1"/>
  <c r="V940" i="2" s="1"/>
  <c r="V941" i="2" s="1"/>
  <c r="V942" i="2" s="1"/>
  <c r="V943" i="2" s="1"/>
  <c r="V944" i="2" s="1"/>
  <c r="V945" i="2" s="1"/>
  <c r="V946" i="2" s="1"/>
  <c r="V947" i="2" s="1"/>
  <c r="V948" i="2" s="1"/>
  <c r="V949" i="2" s="1"/>
  <c r="V950" i="2" s="1"/>
  <c r="V951" i="2" s="1"/>
  <c r="V952" i="2" s="1"/>
  <c r="V953" i="2" s="1"/>
  <c r="V954" i="2" s="1"/>
  <c r="V955" i="2" s="1"/>
  <c r="V956" i="2" s="1"/>
  <c r="V957" i="2" s="1"/>
  <c r="V958" i="2" s="1"/>
  <c r="V959" i="2" s="1"/>
  <c r="V960" i="2" s="1"/>
  <c r="V961" i="2" s="1"/>
  <c r="V962" i="2" s="1"/>
  <c r="V963" i="2" s="1"/>
  <c r="V964" i="2" s="1"/>
  <c r="V965" i="2" s="1"/>
  <c r="V966" i="2" s="1"/>
  <c r="V967" i="2" s="1"/>
  <c r="V968" i="2" s="1"/>
  <c r="V969" i="2" s="1"/>
  <c r="V970" i="2" s="1"/>
  <c r="V971" i="2" s="1"/>
  <c r="V972" i="2" s="1"/>
  <c r="V973" i="2" s="1"/>
  <c r="V974" i="2" s="1"/>
  <c r="V975" i="2" s="1"/>
  <c r="V976" i="2" s="1"/>
  <c r="V977" i="2" s="1"/>
  <c r="V978" i="2" s="1"/>
  <c r="V979" i="2" s="1"/>
  <c r="V980" i="2" s="1"/>
  <c r="V981" i="2" s="1"/>
  <c r="V982" i="2" s="1"/>
  <c r="V983" i="2" s="1"/>
  <c r="V984" i="2" s="1"/>
  <c r="V985" i="2" s="1"/>
  <c r="V986" i="2" s="1"/>
  <c r="V987" i="2" s="1"/>
  <c r="V988" i="2" s="1"/>
  <c r="U4" i="2"/>
  <c r="R4" i="2"/>
  <c r="R5" i="2" s="1"/>
  <c r="Q4" i="2"/>
  <c r="K4" i="2" s="1"/>
  <c r="A4" i="2"/>
  <c r="BD3" i="2"/>
  <c r="BC3" i="2"/>
  <c r="AW3" i="2"/>
  <c r="AX11" i="2" s="1"/>
  <c r="AX12" i="2" s="1"/>
  <c r="AV3" i="2"/>
  <c r="AW10" i="2" s="1"/>
  <c r="AW11" i="2" s="1"/>
  <c r="AW12" i="2" s="1"/>
  <c r="AU3" i="2"/>
  <c r="AV9" i="2" s="1"/>
  <c r="AV10" i="2" s="1"/>
  <c r="AV11" i="2" s="1"/>
  <c r="AV12" i="2" s="1"/>
  <c r="AT3" i="2"/>
  <c r="AS3" i="2"/>
  <c r="AT7" i="2" s="1"/>
  <c r="AT8" i="2" s="1"/>
  <c r="AT9" i="2" s="1"/>
  <c r="AT10" i="2" s="1"/>
  <c r="AT11" i="2" s="1"/>
  <c r="AT12" i="2" s="1"/>
  <c r="AR3" i="2"/>
  <c r="AN3" i="2" s="1"/>
  <c r="AQ3" i="2"/>
  <c r="AP3" i="2"/>
  <c r="AL3" i="2" s="1"/>
  <c r="AO3" i="2"/>
  <c r="AK3" i="2" s="1"/>
  <c r="AX21" i="2" s="1"/>
  <c r="AM3" i="2"/>
  <c r="AC3" i="2"/>
  <c r="AE13" i="2" s="1"/>
  <c r="AB3" i="2"/>
  <c r="AC11" i="2" s="1"/>
  <c r="AC12" i="2" s="1"/>
  <c r="AC13" i="2" s="1"/>
  <c r="AA3" i="2"/>
  <c r="AB10" i="2" s="1"/>
  <c r="AB11" i="2" s="1"/>
  <c r="AB12" i="2" s="1"/>
  <c r="AB13" i="2" s="1"/>
  <c r="Z3" i="2"/>
  <c r="AA9" i="2" s="1"/>
  <c r="AA10" i="2" s="1"/>
  <c r="AA11" i="2" s="1"/>
  <c r="AA12" i="2" s="1"/>
  <c r="AA13" i="2" s="1"/>
  <c r="Y3" i="2"/>
  <c r="Z8" i="2" s="1"/>
  <c r="Z9" i="2" s="1"/>
  <c r="Z10" i="2" s="1"/>
  <c r="Z11" i="2" s="1"/>
  <c r="Z12" i="2" s="1"/>
  <c r="Z13" i="2" s="1"/>
  <c r="X3" i="2"/>
  <c r="Y7" i="2" s="1"/>
  <c r="Y8" i="2" s="1"/>
  <c r="Y9" i="2" s="1"/>
  <c r="Y10" i="2" s="1"/>
  <c r="Y11" i="2" s="1"/>
  <c r="Y12" i="2" s="1"/>
  <c r="Y13" i="2" s="1"/>
  <c r="T3" i="2"/>
  <c r="T4" i="2" s="1"/>
  <c r="S3" i="2"/>
  <c r="M3" i="2" s="1"/>
  <c r="R3" i="2"/>
  <c r="L3" i="2" s="1"/>
  <c r="Q3" i="2"/>
  <c r="P3" i="2"/>
  <c r="P4" i="2" s="1"/>
  <c r="O3" i="2"/>
  <c r="O4" i="2" s="1"/>
  <c r="N3" i="2"/>
  <c r="K3" i="2"/>
  <c r="J3" i="2"/>
  <c r="AQ6" i="2" l="1"/>
  <c r="BD5" i="2"/>
  <c r="AM5" i="2"/>
  <c r="T5" i="2"/>
  <c r="N4" i="2"/>
  <c r="I4" i="2"/>
  <c r="BA4" i="2"/>
  <c r="O5" i="2"/>
  <c r="P5" i="2"/>
  <c r="J4" i="2"/>
  <c r="L5" i="2"/>
  <c r="R6" i="2"/>
  <c r="BA3" i="2"/>
  <c r="S4" i="2"/>
  <c r="BD4" i="2"/>
  <c r="Q6" i="2"/>
  <c r="AD12" i="2"/>
  <c r="AD13" i="2" s="1"/>
  <c r="I3" i="2"/>
  <c r="BB3" i="2"/>
  <c r="L4" i="2"/>
  <c r="AO4" i="2"/>
  <c r="BE3" i="2"/>
  <c r="AR4" i="2"/>
  <c r="BC5" i="2"/>
  <c r="AP6" i="2"/>
  <c r="L21" i="3"/>
  <c r="K21" i="3"/>
  <c r="J21" i="3"/>
  <c r="I21" i="3"/>
  <c r="P21" i="3"/>
  <c r="O21" i="3"/>
  <c r="N21" i="3"/>
  <c r="M21" i="3"/>
  <c r="L13" i="3"/>
  <c r="K13" i="3"/>
  <c r="J13" i="3"/>
  <c r="I13" i="3"/>
  <c r="P13" i="3"/>
  <c r="O13" i="3"/>
  <c r="N13" i="3"/>
  <c r="M13" i="3"/>
  <c r="L69" i="3"/>
  <c r="K69" i="3"/>
  <c r="J69" i="3"/>
  <c r="P69" i="3"/>
  <c r="O69" i="3"/>
  <c r="N69" i="3"/>
  <c r="M69" i="3"/>
  <c r="I69" i="3"/>
  <c r="C117" i="3"/>
  <c r="E302" i="3"/>
  <c r="E300" i="3"/>
  <c r="E292" i="3"/>
  <c r="E293" i="3"/>
  <c r="E286" i="3"/>
  <c r="E278" i="3"/>
  <c r="E270" i="3"/>
  <c r="E262" i="3"/>
  <c r="E254" i="3"/>
  <c r="E246" i="3"/>
  <c r="E238" i="3"/>
  <c r="E230" i="3"/>
  <c r="E222" i="3"/>
  <c r="E297" i="3"/>
  <c r="E295" i="3"/>
  <c r="E289" i="3"/>
  <c r="E281" i="3"/>
  <c r="E273" i="3"/>
  <c r="E265" i="3"/>
  <c r="E257" i="3"/>
  <c r="E249" i="3"/>
  <c r="E241" i="3"/>
  <c r="E233" i="3"/>
  <c r="E225" i="3"/>
  <c r="E217" i="3"/>
  <c r="E209" i="3"/>
  <c r="E201" i="3"/>
  <c r="E193" i="3"/>
  <c r="E284" i="3"/>
  <c r="E276" i="3"/>
  <c r="E268" i="3"/>
  <c r="E287" i="3"/>
  <c r="E279" i="3"/>
  <c r="E271" i="3"/>
  <c r="E263" i="3"/>
  <c r="E255" i="3"/>
  <c r="E247" i="3"/>
  <c r="E239" i="3"/>
  <c r="E231" i="3"/>
  <c r="E223" i="3"/>
  <c r="E301" i="3"/>
  <c r="E299" i="3"/>
  <c r="E290" i="3"/>
  <c r="E282" i="3"/>
  <c r="E274" i="3"/>
  <c r="E266" i="3"/>
  <c r="E258" i="3"/>
  <c r="E250" i="3"/>
  <c r="E242" i="3"/>
  <c r="E234" i="3"/>
  <c r="E226" i="3"/>
  <c r="E218" i="3"/>
  <c r="E210" i="3"/>
  <c r="E202" i="3"/>
  <c r="E194" i="3"/>
  <c r="E298" i="3"/>
  <c r="E296" i="3"/>
  <c r="E294" i="3"/>
  <c r="E285" i="3"/>
  <c r="E277" i="3"/>
  <c r="E269" i="3"/>
  <c r="E261" i="3"/>
  <c r="E253" i="3"/>
  <c r="E288" i="3"/>
  <c r="E280" i="3"/>
  <c r="E272" i="3"/>
  <c r="E264" i="3"/>
  <c r="E256" i="3"/>
  <c r="E248" i="3"/>
  <c r="E240" i="3"/>
  <c r="E232" i="3"/>
  <c r="E224" i="3"/>
  <c r="E243" i="3"/>
  <c r="E219" i="3"/>
  <c r="E206" i="3"/>
  <c r="E203" i="3"/>
  <c r="E187" i="3"/>
  <c r="E179" i="3"/>
  <c r="E171" i="3"/>
  <c r="E275" i="3"/>
  <c r="E251" i="3"/>
  <c r="E245" i="3"/>
  <c r="E244" i="3"/>
  <c r="E215" i="3"/>
  <c r="E199" i="3"/>
  <c r="E190" i="3"/>
  <c r="E182" i="3"/>
  <c r="E174" i="3"/>
  <c r="E166" i="3"/>
  <c r="E212" i="3"/>
  <c r="E208" i="3"/>
  <c r="E196" i="3"/>
  <c r="E192" i="3"/>
  <c r="E185" i="3"/>
  <c r="E177" i="3"/>
  <c r="E169" i="3"/>
  <c r="E267" i="3"/>
  <c r="E252" i="3"/>
  <c r="E205" i="3"/>
  <c r="E188" i="3"/>
  <c r="E227" i="3"/>
  <c r="E221" i="3"/>
  <c r="E214" i="3"/>
  <c r="E211" i="3"/>
  <c r="E198" i="3"/>
  <c r="E195" i="3"/>
  <c r="E183" i="3"/>
  <c r="E175" i="3"/>
  <c r="E291" i="3"/>
  <c r="E259" i="3"/>
  <c r="E229" i="3"/>
  <c r="E228" i="3"/>
  <c r="E207" i="3"/>
  <c r="E191" i="3"/>
  <c r="E186" i="3"/>
  <c r="E178" i="3"/>
  <c r="E170" i="3"/>
  <c r="E235" i="3"/>
  <c r="E220" i="3"/>
  <c r="E216" i="3"/>
  <c r="E204" i="3"/>
  <c r="E200" i="3"/>
  <c r="E189" i="3"/>
  <c r="E181" i="3"/>
  <c r="E173" i="3"/>
  <c r="E165" i="3"/>
  <c r="E237" i="3"/>
  <c r="E158" i="3"/>
  <c r="E150" i="3"/>
  <c r="E142" i="3"/>
  <c r="E134" i="3"/>
  <c r="E126" i="3"/>
  <c r="E118" i="3"/>
  <c r="E110" i="3"/>
  <c r="E102" i="3"/>
  <c r="E94" i="3"/>
  <c r="E86" i="3"/>
  <c r="E78" i="3"/>
  <c r="E70" i="3"/>
  <c r="E62" i="3"/>
  <c r="E54" i="3"/>
  <c r="E163" i="3"/>
  <c r="E161" i="3"/>
  <c r="E153" i="3"/>
  <c r="E145" i="3"/>
  <c r="E137" i="3"/>
  <c r="E129" i="3"/>
  <c r="E121" i="3"/>
  <c r="E113" i="3"/>
  <c r="E105" i="3"/>
  <c r="E97" i="3"/>
  <c r="E89" i="3"/>
  <c r="E81" i="3"/>
  <c r="E73" i="3"/>
  <c r="E65" i="3"/>
  <c r="E57" i="3"/>
  <c r="E49" i="3"/>
  <c r="E283" i="3"/>
  <c r="E172" i="3"/>
  <c r="E156" i="3"/>
  <c r="E148" i="3"/>
  <c r="E140" i="3"/>
  <c r="E132" i="3"/>
  <c r="E124" i="3"/>
  <c r="E116" i="3"/>
  <c r="E108" i="3"/>
  <c r="E100" i="3"/>
  <c r="E92" i="3"/>
  <c r="E84" i="3"/>
  <c r="E76" i="3"/>
  <c r="E68" i="3"/>
  <c r="E60" i="3"/>
  <c r="E52" i="3"/>
  <c r="E260" i="3"/>
  <c r="E159" i="3"/>
  <c r="E151" i="3"/>
  <c r="E143" i="3"/>
  <c r="E135" i="3"/>
  <c r="E127" i="3"/>
  <c r="E119" i="3"/>
  <c r="E111" i="3"/>
  <c r="E103" i="3"/>
  <c r="E95" i="3"/>
  <c r="E87" i="3"/>
  <c r="E236" i="3"/>
  <c r="E184" i="3"/>
  <c r="E176" i="3"/>
  <c r="E168" i="3"/>
  <c r="E167" i="3"/>
  <c r="E162" i="3"/>
  <c r="E154" i="3"/>
  <c r="E146" i="3"/>
  <c r="E138" i="3"/>
  <c r="E130" i="3"/>
  <c r="E122" i="3"/>
  <c r="E114" i="3"/>
  <c r="E106" i="3"/>
  <c r="E98" i="3"/>
  <c r="E90" i="3"/>
  <c r="E82" i="3"/>
  <c r="E74" i="3"/>
  <c r="E66" i="3"/>
  <c r="E58" i="3"/>
  <c r="E197" i="3"/>
  <c r="E157" i="3"/>
  <c r="E149" i="3"/>
  <c r="E141" i="3"/>
  <c r="E133" i="3"/>
  <c r="E125" i="3"/>
  <c r="E117" i="3"/>
  <c r="E109" i="3"/>
  <c r="E101" i="3"/>
  <c r="E93" i="3"/>
  <c r="E85" i="3"/>
  <c r="E77" i="3"/>
  <c r="E69" i="3"/>
  <c r="E61" i="3"/>
  <c r="E53" i="3"/>
  <c r="E45" i="3"/>
  <c r="E213" i="3"/>
  <c r="E180" i="3"/>
  <c r="E160" i="3"/>
  <c r="E152" i="3"/>
  <c r="E144" i="3"/>
  <c r="E136" i="3"/>
  <c r="E128" i="3"/>
  <c r="E120" i="3"/>
  <c r="E112" i="3"/>
  <c r="E104" i="3"/>
  <c r="E96" i="3"/>
  <c r="E88" i="3"/>
  <c r="E80" i="3"/>
  <c r="E72" i="3"/>
  <c r="E64" i="3"/>
  <c r="E56" i="3"/>
  <c r="E48" i="3"/>
  <c r="E83" i="3"/>
  <c r="E67" i="3"/>
  <c r="E43" i="3"/>
  <c r="E38" i="3"/>
  <c r="E30" i="3"/>
  <c r="E22" i="3"/>
  <c r="E6" i="3"/>
  <c r="E139" i="3"/>
  <c r="E107" i="3"/>
  <c r="E41" i="3"/>
  <c r="E33" i="3"/>
  <c r="E25" i="3"/>
  <c r="E17" i="3"/>
  <c r="E14" i="3"/>
  <c r="E9" i="3"/>
  <c r="E71" i="3"/>
  <c r="E55" i="3"/>
  <c r="E50" i="3"/>
  <c r="E47" i="3"/>
  <c r="E46" i="3"/>
  <c r="E36" i="3"/>
  <c r="E28" i="3"/>
  <c r="E20" i="3"/>
  <c r="E12" i="3"/>
  <c r="E4" i="3"/>
  <c r="E131" i="3"/>
  <c r="E99" i="3"/>
  <c r="E51" i="3"/>
  <c r="E39" i="3"/>
  <c r="E31" i="3"/>
  <c r="E23" i="3"/>
  <c r="E15" i="3"/>
  <c r="E75" i="3"/>
  <c r="E59" i="3"/>
  <c r="E44" i="3"/>
  <c r="E42" i="3"/>
  <c r="E34" i="3"/>
  <c r="E26" i="3"/>
  <c r="E18" i="3"/>
  <c r="E10" i="3"/>
  <c r="E155" i="3"/>
  <c r="E123" i="3"/>
  <c r="E91" i="3"/>
  <c r="E37" i="3"/>
  <c r="E29" i="3"/>
  <c r="E21" i="3"/>
  <c r="E13" i="3"/>
  <c r="E5" i="3"/>
  <c r="E79" i="3"/>
  <c r="E63" i="3"/>
  <c r="E40" i="3"/>
  <c r="E32" i="3"/>
  <c r="E24" i="3"/>
  <c r="E16" i="3"/>
  <c r="E8" i="3"/>
  <c r="I5" i="3"/>
  <c r="E19" i="3"/>
  <c r="E7" i="3"/>
  <c r="E115" i="3"/>
  <c r="C25" i="3"/>
  <c r="C17" i="3"/>
  <c r="C14" i="3"/>
  <c r="E27" i="3"/>
  <c r="C29" i="3"/>
  <c r="C9" i="3"/>
  <c r="C85" i="3"/>
  <c r="C149" i="3"/>
  <c r="E164" i="3"/>
  <c r="C8" i="3"/>
  <c r="E35" i="3"/>
  <c r="C37" i="3"/>
  <c r="L5" i="3"/>
  <c r="K5" i="3"/>
  <c r="J5" i="3"/>
  <c r="P5" i="3"/>
  <c r="O5" i="3"/>
  <c r="N5" i="3"/>
  <c r="E147" i="3"/>
  <c r="K4" i="3"/>
  <c r="C10" i="3"/>
  <c r="C18" i="3"/>
  <c r="C26" i="3"/>
  <c r="C34" i="3"/>
  <c r="C42" i="3"/>
  <c r="C44" i="3"/>
  <c r="C53" i="3"/>
  <c r="C300" i="3"/>
  <c r="C301" i="3"/>
  <c r="C294" i="3"/>
  <c r="C288" i="3"/>
  <c r="C280" i="3"/>
  <c r="C272" i="3"/>
  <c r="C264" i="3"/>
  <c r="C256" i="3"/>
  <c r="C248" i="3"/>
  <c r="C240" i="3"/>
  <c r="C232" i="3"/>
  <c r="C224" i="3"/>
  <c r="C291" i="3"/>
  <c r="C283" i="3"/>
  <c r="C275" i="3"/>
  <c r="C267" i="3"/>
  <c r="C259" i="3"/>
  <c r="C251" i="3"/>
  <c r="C243" i="3"/>
  <c r="C235" i="3"/>
  <c r="C227" i="3"/>
  <c r="C219" i="3"/>
  <c r="C211" i="3"/>
  <c r="C203" i="3"/>
  <c r="C195" i="3"/>
  <c r="C293" i="3"/>
  <c r="C286" i="3"/>
  <c r="C278" i="3"/>
  <c r="C270" i="3"/>
  <c r="C297" i="3"/>
  <c r="C295" i="3"/>
  <c r="C289" i="3"/>
  <c r="C281" i="3"/>
  <c r="C273" i="3"/>
  <c r="C265" i="3"/>
  <c r="C257" i="3"/>
  <c r="C249" i="3"/>
  <c r="C241" i="3"/>
  <c r="C233" i="3"/>
  <c r="C225" i="3"/>
  <c r="C284" i="3"/>
  <c r="C276" i="3"/>
  <c r="C268" i="3"/>
  <c r="C260" i="3"/>
  <c r="C252" i="3"/>
  <c r="C244" i="3"/>
  <c r="C236" i="3"/>
  <c r="C228" i="3"/>
  <c r="C220" i="3"/>
  <c r="C212" i="3"/>
  <c r="C204" i="3"/>
  <c r="C196" i="3"/>
  <c r="C302" i="3"/>
  <c r="C292" i="3"/>
  <c r="C287" i="3"/>
  <c r="C279" i="3"/>
  <c r="C271" i="3"/>
  <c r="C263" i="3"/>
  <c r="C255" i="3"/>
  <c r="C247" i="3"/>
  <c r="C299" i="3"/>
  <c r="C290" i="3"/>
  <c r="C282" i="3"/>
  <c r="C274" i="3"/>
  <c r="C266" i="3"/>
  <c r="C258" i="3"/>
  <c r="C250" i="3"/>
  <c r="C242" i="3"/>
  <c r="C234" i="3"/>
  <c r="C226" i="3"/>
  <c r="C254" i="3"/>
  <c r="C231" i="3"/>
  <c r="C216" i="3"/>
  <c r="C200" i="3"/>
  <c r="C189" i="3"/>
  <c r="C181" i="3"/>
  <c r="C173" i="3"/>
  <c r="C298" i="3"/>
  <c r="C277" i="3"/>
  <c r="C238" i="3"/>
  <c r="C237" i="3"/>
  <c r="C213" i="3"/>
  <c r="C209" i="3"/>
  <c r="C197" i="3"/>
  <c r="C193" i="3"/>
  <c r="C184" i="3"/>
  <c r="C176" i="3"/>
  <c r="C168" i="3"/>
  <c r="C296" i="3"/>
  <c r="C261" i="3"/>
  <c r="C239" i="3"/>
  <c r="C206" i="3"/>
  <c r="C187" i="3"/>
  <c r="C179" i="3"/>
  <c r="C171" i="3"/>
  <c r="C163" i="3"/>
  <c r="C269" i="3"/>
  <c r="C245" i="3"/>
  <c r="C218" i="3"/>
  <c r="C215" i="3"/>
  <c r="C202" i="3"/>
  <c r="C199" i="3"/>
  <c r="C190" i="3"/>
  <c r="C182" i="3"/>
  <c r="C262" i="3"/>
  <c r="C246" i="3"/>
  <c r="C208" i="3"/>
  <c r="C192" i="3"/>
  <c r="C185" i="3"/>
  <c r="C177" i="3"/>
  <c r="C222" i="3"/>
  <c r="C217" i="3"/>
  <c r="C205" i="3"/>
  <c r="C201" i="3"/>
  <c r="C188" i="3"/>
  <c r="C180" i="3"/>
  <c r="C172" i="3"/>
  <c r="C253" i="3"/>
  <c r="C223" i="3"/>
  <c r="C221" i="3"/>
  <c r="C214" i="3"/>
  <c r="C198" i="3"/>
  <c r="C183" i="3"/>
  <c r="C175" i="3"/>
  <c r="C167" i="3"/>
  <c r="C207" i="3"/>
  <c r="C174" i="3"/>
  <c r="C160" i="3"/>
  <c r="C152" i="3"/>
  <c r="C144" i="3"/>
  <c r="C136" i="3"/>
  <c r="C128" i="3"/>
  <c r="C120" i="3"/>
  <c r="C112" i="3"/>
  <c r="C104" i="3"/>
  <c r="C96" i="3"/>
  <c r="C88" i="3"/>
  <c r="C80" i="3"/>
  <c r="C72" i="3"/>
  <c r="C64" i="3"/>
  <c r="C56" i="3"/>
  <c r="C164" i="3"/>
  <c r="C155" i="3"/>
  <c r="C147" i="3"/>
  <c r="C139" i="3"/>
  <c r="C131" i="3"/>
  <c r="C123" i="3"/>
  <c r="C115" i="3"/>
  <c r="C107" i="3"/>
  <c r="C99" i="3"/>
  <c r="C91" i="3"/>
  <c r="C83" i="3"/>
  <c r="C75" i="3"/>
  <c r="C67" i="3"/>
  <c r="C59" i="3"/>
  <c r="C51" i="3"/>
  <c r="C230" i="3"/>
  <c r="C178" i="3"/>
  <c r="C158" i="3"/>
  <c r="C150" i="3"/>
  <c r="C142" i="3"/>
  <c r="C134" i="3"/>
  <c r="C126" i="3"/>
  <c r="C118" i="3"/>
  <c r="C110" i="3"/>
  <c r="C102" i="3"/>
  <c r="C94" i="3"/>
  <c r="C86" i="3"/>
  <c r="C78" i="3"/>
  <c r="C70" i="3"/>
  <c r="C62" i="3"/>
  <c r="C54" i="3"/>
  <c r="C46" i="3"/>
  <c r="C194" i="3"/>
  <c r="C161" i="3"/>
  <c r="C153" i="3"/>
  <c r="C145" i="3"/>
  <c r="C137" i="3"/>
  <c r="C129" i="3"/>
  <c r="C121" i="3"/>
  <c r="C113" i="3"/>
  <c r="C105" i="3"/>
  <c r="C97" i="3"/>
  <c r="C89" i="3"/>
  <c r="C285" i="3"/>
  <c r="C210" i="3"/>
  <c r="C186" i="3"/>
  <c r="C156" i="3"/>
  <c r="C148" i="3"/>
  <c r="C140" i="3"/>
  <c r="C132" i="3"/>
  <c r="C124" i="3"/>
  <c r="C116" i="3"/>
  <c r="C108" i="3"/>
  <c r="C100" i="3"/>
  <c r="C92" i="3"/>
  <c r="C84" i="3"/>
  <c r="C76" i="3"/>
  <c r="C68" i="3"/>
  <c r="C60" i="3"/>
  <c r="C159" i="3"/>
  <c r="C151" i="3"/>
  <c r="C143" i="3"/>
  <c r="C135" i="3"/>
  <c r="C127" i="3"/>
  <c r="C119" i="3"/>
  <c r="C111" i="3"/>
  <c r="C103" i="3"/>
  <c r="C95" i="3"/>
  <c r="C87" i="3"/>
  <c r="C79" i="3"/>
  <c r="C71" i="3"/>
  <c r="C63" i="3"/>
  <c r="C55" i="3"/>
  <c r="C47" i="3"/>
  <c r="C229" i="3"/>
  <c r="C169" i="3"/>
  <c r="C166" i="3"/>
  <c r="C162" i="3"/>
  <c r="C154" i="3"/>
  <c r="C146" i="3"/>
  <c r="C138" i="3"/>
  <c r="C130" i="3"/>
  <c r="C122" i="3"/>
  <c r="C114" i="3"/>
  <c r="C106" i="3"/>
  <c r="C98" i="3"/>
  <c r="C90" i="3"/>
  <c r="C82" i="3"/>
  <c r="C74" i="3"/>
  <c r="C66" i="3"/>
  <c r="C58" i="3"/>
  <c r="C50" i="3"/>
  <c r="L4" i="3"/>
  <c r="C7" i="3"/>
  <c r="C15" i="3"/>
  <c r="C23" i="3"/>
  <c r="C31" i="3"/>
  <c r="C39" i="3"/>
  <c r="C52" i="3"/>
  <c r="C93" i="3"/>
  <c r="C125" i="3"/>
  <c r="C157" i="3"/>
  <c r="C191" i="3"/>
  <c r="M4" i="3"/>
  <c r="C12" i="3"/>
  <c r="C20" i="3"/>
  <c r="C28" i="3"/>
  <c r="C36" i="3"/>
  <c r="C65" i="3"/>
  <c r="C81" i="3"/>
  <c r="C165" i="3"/>
  <c r="C33" i="3"/>
  <c r="C41" i="3"/>
  <c r="C45" i="3"/>
  <c r="C48" i="3"/>
  <c r="C49" i="3"/>
  <c r="C101" i="3"/>
  <c r="C133" i="3"/>
  <c r="O4" i="3"/>
  <c r="C6" i="3"/>
  <c r="C22" i="3"/>
  <c r="C30" i="3"/>
  <c r="C38" i="3"/>
  <c r="C43" i="3"/>
  <c r="C61" i="3"/>
  <c r="C77" i="3"/>
  <c r="C170" i="3"/>
  <c r="P4" i="3"/>
  <c r="C11" i="3"/>
  <c r="C19" i="3"/>
  <c r="C27" i="3"/>
  <c r="C35" i="3"/>
  <c r="C109" i="3"/>
  <c r="C141" i="3"/>
  <c r="C16" i="3"/>
  <c r="C24" i="3"/>
  <c r="C32" i="3"/>
  <c r="C40" i="3"/>
  <c r="C57" i="3"/>
  <c r="C73" i="3"/>
  <c r="I29" i="4"/>
  <c r="W42" i="4"/>
  <c r="V42" i="4"/>
  <c r="U63" i="4"/>
  <c r="W63" i="4" s="1"/>
  <c r="V34" i="4"/>
  <c r="W34" i="4"/>
  <c r="I34" i="4" s="1"/>
  <c r="V90" i="4"/>
  <c r="W90" i="4"/>
  <c r="U83" i="4"/>
  <c r="W83" i="4" s="1"/>
  <c r="V83" i="4"/>
  <c r="V13" i="4"/>
  <c r="W13" i="4"/>
  <c r="W32" i="4"/>
  <c r="U47" i="4"/>
  <c r="V56" i="4"/>
  <c r="W87" i="4"/>
  <c r="V87" i="4"/>
  <c r="U135" i="4"/>
  <c r="W161" i="4"/>
  <c r="V161" i="4"/>
  <c r="V205" i="4"/>
  <c r="U205" i="4"/>
  <c r="W205" i="4" s="1"/>
  <c r="I205" i="4" s="1"/>
  <c r="W283" i="4"/>
  <c r="V283" i="4"/>
  <c r="V322" i="4"/>
  <c r="W322" i="4"/>
  <c r="W2" i="4"/>
  <c r="V2" i="4"/>
  <c r="W35" i="4"/>
  <c r="V35" i="4"/>
  <c r="V44" i="4"/>
  <c r="U54" i="4"/>
  <c r="W54" i="4" s="1"/>
  <c r="V81" i="4"/>
  <c r="W81" i="4"/>
  <c r="W84" i="4"/>
  <c r="V84" i="4"/>
  <c r="I84" i="4" s="1"/>
  <c r="U105" i="4"/>
  <c r="U202" i="4"/>
  <c r="W202" i="4" s="1"/>
  <c r="V250" i="4"/>
  <c r="W250" i="4"/>
  <c r="V266" i="4"/>
  <c r="W266" i="4"/>
  <c r="V17" i="4"/>
  <c r="I19" i="4"/>
  <c r="U22" i="4"/>
  <c r="V25" i="4"/>
  <c r="W25" i="4" s="1"/>
  <c r="V29" i="4"/>
  <c r="V40" i="4"/>
  <c r="W40" i="4"/>
  <c r="I40" i="4" s="1"/>
  <c r="U60" i="4"/>
  <c r="W60" i="4" s="1"/>
  <c r="V66" i="4"/>
  <c r="U101" i="4"/>
  <c r="W101" i="4" s="1"/>
  <c r="V125" i="4"/>
  <c r="U125" i="4"/>
  <c r="W125" i="4" s="1"/>
  <c r="V133" i="4"/>
  <c r="W133" i="4"/>
  <c r="I133" i="4" s="1"/>
  <c r="U136" i="4"/>
  <c r="V177" i="4"/>
  <c r="U177" i="4"/>
  <c r="W177" i="4" s="1"/>
  <c r="W198" i="4"/>
  <c r="V198" i="4"/>
  <c r="W299" i="4"/>
  <c r="V299" i="4"/>
  <c r="I36" i="4"/>
  <c r="U46" i="4"/>
  <c r="W46" i="4" s="1"/>
  <c r="W56" i="4"/>
  <c r="I56" i="4" s="1"/>
  <c r="U73" i="4"/>
  <c r="W91" i="4"/>
  <c r="V91" i="4"/>
  <c r="V106" i="4"/>
  <c r="W106" i="4"/>
  <c r="V127" i="4"/>
  <c r="U127" i="4"/>
  <c r="W131" i="4"/>
  <c r="V131" i="4"/>
  <c r="U225" i="4"/>
  <c r="U254" i="4"/>
  <c r="W254" i="4" s="1"/>
  <c r="V26" i="4"/>
  <c r="W26" i="4"/>
  <c r="W53" i="4"/>
  <c r="V53" i="4"/>
  <c r="U55" i="4"/>
  <c r="W55" i="4" s="1"/>
  <c r="I55" i="4" s="1"/>
  <c r="V55" i="4"/>
  <c r="W74" i="4"/>
  <c r="I74" i="4" s="1"/>
  <c r="V74" i="4"/>
  <c r="K82" i="4"/>
  <c r="K89" i="4"/>
  <c r="K85" i="4"/>
  <c r="K88" i="4"/>
  <c r="K86" i="4"/>
  <c r="K84" i="4"/>
  <c r="K87" i="4"/>
  <c r="K83" i="4"/>
  <c r="U123" i="4"/>
  <c r="W123" i="4" s="1"/>
  <c r="W251" i="4"/>
  <c r="V251" i="4"/>
  <c r="I251" i="4" s="1"/>
  <c r="V4" i="4"/>
  <c r="V11" i="4"/>
  <c r="U23" i="4"/>
  <c r="W23" i="4" s="1"/>
  <c r="V23" i="4"/>
  <c r="U28" i="4"/>
  <c r="W28" i="4" s="1"/>
  <c r="W31" i="4"/>
  <c r="I31" i="4" s="1"/>
  <c r="W33" i="4"/>
  <c r="V49" i="4"/>
  <c r="W49" i="4" s="1"/>
  <c r="I49" i="4" s="1"/>
  <c r="V71" i="4"/>
  <c r="U71" i="4"/>
  <c r="I113" i="4"/>
  <c r="V132" i="4"/>
  <c r="U223" i="4"/>
  <c r="V223" i="4"/>
  <c r="U324" i="4"/>
  <c r="W324" i="4" s="1"/>
  <c r="I21" i="4"/>
  <c r="U27" i="4"/>
  <c r="W27" i="4" s="1"/>
  <c r="I30" i="4"/>
  <c r="W50" i="4"/>
  <c r="V50" i="4"/>
  <c r="V52" i="4"/>
  <c r="U163" i="4"/>
  <c r="W163" i="4" s="1"/>
  <c r="U165" i="4"/>
  <c r="W165" i="4" s="1"/>
  <c r="U204" i="4"/>
  <c r="W204" i="4" s="1"/>
  <c r="V204" i="4"/>
  <c r="U296" i="4"/>
  <c r="V296" i="4"/>
  <c r="W58" i="4"/>
  <c r="V58" i="4"/>
  <c r="V79" i="4"/>
  <c r="W79" i="4"/>
  <c r="I79" i="4" s="1"/>
  <c r="G83" i="4"/>
  <c r="G94" i="4"/>
  <c r="I94" i="4" s="1"/>
  <c r="G105" i="4"/>
  <c r="U118" i="4"/>
  <c r="W118" i="4" s="1"/>
  <c r="V124" i="4"/>
  <c r="I124" i="4" s="1"/>
  <c r="U124" i="4"/>
  <c r="W124" i="4" s="1"/>
  <c r="G127" i="4"/>
  <c r="W128" i="4"/>
  <c r="I128" i="4" s="1"/>
  <c r="V130" i="4"/>
  <c r="W130" i="4"/>
  <c r="G134" i="4"/>
  <c r="G136" i="4"/>
  <c r="G142" i="4"/>
  <c r="V145" i="4"/>
  <c r="W145" i="4" s="1"/>
  <c r="I145" i="4" s="1"/>
  <c r="U148" i="4"/>
  <c r="W148" i="4" s="1"/>
  <c r="U150" i="4"/>
  <c r="W150" i="4" s="1"/>
  <c r="V150" i="4"/>
  <c r="G167" i="4"/>
  <c r="V172" i="4"/>
  <c r="U172" i="4"/>
  <c r="W172" i="4" s="1"/>
  <c r="I172" i="4" s="1"/>
  <c r="G180" i="4"/>
  <c r="V182" i="4"/>
  <c r="U182" i="4"/>
  <c r="W182" i="4" s="1"/>
  <c r="G195" i="4"/>
  <c r="I195" i="4" s="1"/>
  <c r="V197" i="4"/>
  <c r="G205" i="4"/>
  <c r="G209" i="4"/>
  <c r="I221" i="4"/>
  <c r="V233" i="4"/>
  <c r="W233" i="4" s="1"/>
  <c r="I233" i="4" s="1"/>
  <c r="G257" i="4"/>
  <c r="G280" i="4"/>
  <c r="G289" i="4"/>
  <c r="G309" i="4"/>
  <c r="V334" i="4"/>
  <c r="W334" i="4"/>
  <c r="G354" i="4"/>
  <c r="U64" i="4"/>
  <c r="V64" i="4" s="1"/>
  <c r="V70" i="4"/>
  <c r="E89" i="4"/>
  <c r="E88" i="4"/>
  <c r="E87" i="4"/>
  <c r="E86" i="4"/>
  <c r="E85" i="4"/>
  <c r="E84" i="4"/>
  <c r="E83" i="4"/>
  <c r="I83" i="4" s="1"/>
  <c r="U85" i="4"/>
  <c r="G110" i="4"/>
  <c r="I110" i="4" s="1"/>
  <c r="V116" i="4"/>
  <c r="G118" i="4"/>
  <c r="I118" i="4" s="1"/>
  <c r="G124" i="4"/>
  <c r="G182" i="4"/>
  <c r="U184" i="4"/>
  <c r="V184" i="4"/>
  <c r="I189" i="4"/>
  <c r="V189" i="4"/>
  <c r="W195" i="4"/>
  <c r="V195" i="4"/>
  <c r="G203" i="4"/>
  <c r="V209" i="4"/>
  <c r="W209" i="4" s="1"/>
  <c r="I209" i="4" s="1"/>
  <c r="I226" i="4"/>
  <c r="G234" i="4"/>
  <c r="I234" i="4" s="1"/>
  <c r="W238" i="4"/>
  <c r="I238" i="4" s="1"/>
  <c r="V238" i="4"/>
  <c r="G240" i="4"/>
  <c r="I240" i="4" s="1"/>
  <c r="V242" i="4"/>
  <c r="W242" i="4"/>
  <c r="W280" i="4"/>
  <c r="V280" i="4"/>
  <c r="U293" i="4"/>
  <c r="W293" i="4" s="1"/>
  <c r="V293" i="4"/>
  <c r="U312" i="4"/>
  <c r="V312" i="4" s="1"/>
  <c r="U328" i="4"/>
  <c r="V340" i="4"/>
  <c r="W340" i="4"/>
  <c r="G387" i="4"/>
  <c r="G381" i="4"/>
  <c r="G392" i="4"/>
  <c r="G378" i="4"/>
  <c r="G372" i="4"/>
  <c r="I372" i="4" s="1"/>
  <c r="G341" i="4"/>
  <c r="G335" i="4"/>
  <c r="I335" i="4" s="1"/>
  <c r="G319" i="4"/>
  <c r="G307" i="4"/>
  <c r="I307" i="4" s="1"/>
  <c r="G283" i="4"/>
  <c r="G384" i="4"/>
  <c r="G374" i="4"/>
  <c r="G364" i="4"/>
  <c r="G363" i="4"/>
  <c r="I363" i="4" s="1"/>
  <c r="G343" i="4"/>
  <c r="G334" i="4"/>
  <c r="G322" i="4"/>
  <c r="G315" i="4"/>
  <c r="G312" i="4"/>
  <c r="G308" i="4"/>
  <c r="G303" i="4"/>
  <c r="G400" i="4"/>
  <c r="G396" i="4"/>
  <c r="G393" i="4"/>
  <c r="G389" i="4"/>
  <c r="G337" i="4"/>
  <c r="G327" i="4"/>
  <c r="I327" i="4" s="1"/>
  <c r="G321" i="4"/>
  <c r="G306" i="4"/>
  <c r="G300" i="4"/>
  <c r="G258" i="4"/>
  <c r="G252" i="4"/>
  <c r="G399" i="4"/>
  <c r="G382" i="4"/>
  <c r="G365" i="4"/>
  <c r="I365" i="4" s="1"/>
  <c r="G355" i="4"/>
  <c r="I355" i="4" s="1"/>
  <c r="G330" i="4"/>
  <c r="I330" i="4" s="1"/>
  <c r="G317" i="4"/>
  <c r="I317" i="4" s="1"/>
  <c r="G293" i="4"/>
  <c r="G288" i="4"/>
  <c r="G285" i="4"/>
  <c r="I285" i="4" s="1"/>
  <c r="G268" i="4"/>
  <c r="G255" i="4"/>
  <c r="G250" i="4"/>
  <c r="G247" i="4"/>
  <c r="G241" i="4"/>
  <c r="G222" i="4"/>
  <c r="G216" i="4"/>
  <c r="G398" i="4"/>
  <c r="G376" i="4"/>
  <c r="G367" i="4"/>
  <c r="I367" i="4" s="1"/>
  <c r="G360" i="4"/>
  <c r="G313" i="4"/>
  <c r="G310" i="4"/>
  <c r="G301" i="4"/>
  <c r="G287" i="4"/>
  <c r="G279" i="4"/>
  <c r="I279" i="4" s="1"/>
  <c r="G275" i="4"/>
  <c r="G272" i="4"/>
  <c r="I272" i="4" s="1"/>
  <c r="G261" i="4"/>
  <c r="G244" i="4"/>
  <c r="I244" i="4" s="1"/>
  <c r="G391" i="4"/>
  <c r="G345" i="4"/>
  <c r="G338" i="4"/>
  <c r="G331" i="4"/>
  <c r="G320" i="4"/>
  <c r="G299" i="4"/>
  <c r="I299" i="4" s="1"/>
  <c r="G296" i="4"/>
  <c r="G292" i="4"/>
  <c r="I292" i="4" s="1"/>
  <c r="G273" i="4"/>
  <c r="G270" i="4"/>
  <c r="G253" i="4"/>
  <c r="G248" i="4"/>
  <c r="G236" i="4"/>
  <c r="G208" i="4"/>
  <c r="G202" i="4"/>
  <c r="G194" i="4"/>
  <c r="I194" i="4" s="1"/>
  <c r="G188" i="4"/>
  <c r="G178" i="4"/>
  <c r="I178" i="4" s="1"/>
  <c r="G172" i="4"/>
  <c r="G166" i="4"/>
  <c r="G160" i="4"/>
  <c r="G153" i="4"/>
  <c r="G152" i="4"/>
  <c r="G151" i="4"/>
  <c r="G150" i="4"/>
  <c r="G149" i="4"/>
  <c r="G148" i="4"/>
  <c r="G147" i="4"/>
  <c r="G141" i="4"/>
  <c r="G135" i="4"/>
  <c r="G122" i="4"/>
  <c r="G116" i="4"/>
  <c r="G104" i="4"/>
  <c r="G90" i="4"/>
  <c r="G68" i="4"/>
  <c r="G62" i="4"/>
  <c r="I62" i="4" s="1"/>
  <c r="G401" i="4"/>
  <c r="G390" i="4"/>
  <c r="I390" i="4" s="1"/>
  <c r="G388" i="4"/>
  <c r="G370" i="4"/>
  <c r="G368" i="4"/>
  <c r="G325" i="4"/>
  <c r="G269" i="4"/>
  <c r="G243" i="4"/>
  <c r="G239" i="4"/>
  <c r="I239" i="4" s="1"/>
  <c r="G225" i="4"/>
  <c r="G220" i="4"/>
  <c r="G211" i="4"/>
  <c r="G206" i="4"/>
  <c r="G199" i="4"/>
  <c r="I199" i="4" s="1"/>
  <c r="G193" i="4"/>
  <c r="G177" i="4"/>
  <c r="I177" i="4" s="1"/>
  <c r="G169" i="4"/>
  <c r="G157" i="4"/>
  <c r="I157" i="4" s="1"/>
  <c r="G138" i="4"/>
  <c r="I138" i="4" s="1"/>
  <c r="G132" i="4"/>
  <c r="G121" i="4"/>
  <c r="G101" i="4"/>
  <c r="G95" i="4"/>
  <c r="I95" i="4" s="1"/>
  <c r="G73" i="4"/>
  <c r="G59" i="4"/>
  <c r="G39" i="4"/>
  <c r="I39" i="4" s="1"/>
  <c r="G394" i="4"/>
  <c r="G371" i="4"/>
  <c r="I371" i="4" s="1"/>
  <c r="G362" i="4"/>
  <c r="G356" i="4"/>
  <c r="G333" i="4"/>
  <c r="G311" i="4"/>
  <c r="G302" i="4"/>
  <c r="G282" i="4"/>
  <c r="I282" i="4" s="1"/>
  <c r="G266" i="4"/>
  <c r="G264" i="4"/>
  <c r="G242" i="4"/>
  <c r="G227" i="4"/>
  <c r="G186" i="4"/>
  <c r="G154" i="4"/>
  <c r="I154" i="4" s="1"/>
  <c r="G140" i="4"/>
  <c r="I140" i="4" s="1"/>
  <c r="G137" i="4"/>
  <c r="G120" i="4"/>
  <c r="I120" i="4" s="1"/>
  <c r="G113" i="4"/>
  <c r="G103" i="4"/>
  <c r="G99" i="4"/>
  <c r="I99" i="4" s="1"/>
  <c r="G72" i="4"/>
  <c r="G58" i="4"/>
  <c r="G52" i="4"/>
  <c r="I52" i="4" s="1"/>
  <c r="G42" i="4"/>
  <c r="G35" i="4"/>
  <c r="G32" i="4"/>
  <c r="G25" i="4"/>
  <c r="G397" i="4"/>
  <c r="G336" i="4"/>
  <c r="G323" i="4"/>
  <c r="G318" i="4"/>
  <c r="I318" i="4" s="1"/>
  <c r="G316" i="4"/>
  <c r="I316" i="4" s="1"/>
  <c r="G305" i="4"/>
  <c r="G298" i="4"/>
  <c r="I298" i="4" s="1"/>
  <c r="G278" i="4"/>
  <c r="G262" i="4"/>
  <c r="G260" i="4"/>
  <c r="G254" i="4"/>
  <c r="G237" i="4"/>
  <c r="G229" i="4"/>
  <c r="I229" i="4" s="1"/>
  <c r="G223" i="4"/>
  <c r="G217" i="4"/>
  <c r="G207" i="4"/>
  <c r="G204" i="4"/>
  <c r="I204" i="4" s="1"/>
  <c r="G187" i="4"/>
  <c r="I187" i="4" s="1"/>
  <c r="G184" i="4"/>
  <c r="I184" i="4" s="1"/>
  <c r="G174" i="4"/>
  <c r="G377" i="4"/>
  <c r="G375" i="4"/>
  <c r="G373" i="4"/>
  <c r="G361" i="4"/>
  <c r="G342" i="4"/>
  <c r="G340" i="4"/>
  <c r="G395" i="4"/>
  <c r="G359" i="4"/>
  <c r="G328" i="4"/>
  <c r="G286" i="4"/>
  <c r="G284" i="4"/>
  <c r="G271" i="4"/>
  <c r="G259" i="4"/>
  <c r="G232" i="4"/>
  <c r="I232" i="4" s="1"/>
  <c r="G228" i="4"/>
  <c r="I228" i="4" s="1"/>
  <c r="G219" i="4"/>
  <c r="G197" i="4"/>
  <c r="I197" i="4" s="1"/>
  <c r="G192" i="4"/>
  <c r="G185" i="4"/>
  <c r="I185" i="4" s="1"/>
  <c r="G173" i="4"/>
  <c r="G170" i="4"/>
  <c r="I170" i="4" s="1"/>
  <c r="G163" i="4"/>
  <c r="G162" i="4"/>
  <c r="I162" i="4" s="1"/>
  <c r="G131" i="4"/>
  <c r="G125" i="4"/>
  <c r="I125" i="4" s="1"/>
  <c r="G117" i="4"/>
  <c r="G109" i="4"/>
  <c r="G93" i="4"/>
  <c r="I93" i="4" s="1"/>
  <c r="G71" i="4"/>
  <c r="G386" i="4"/>
  <c r="G369" i="4"/>
  <c r="G380" i="4"/>
  <c r="G357" i="4"/>
  <c r="I357" i="4" s="1"/>
  <c r="G290" i="4"/>
  <c r="G251" i="4"/>
  <c r="G245" i="4"/>
  <c r="G226" i="4"/>
  <c r="G213" i="4"/>
  <c r="G210" i="4"/>
  <c r="I210" i="4" s="1"/>
  <c r="G161" i="4"/>
  <c r="G158" i="4"/>
  <c r="I158" i="4" s="1"/>
  <c r="G155" i="4"/>
  <c r="G123" i="4"/>
  <c r="G111" i="4"/>
  <c r="I111" i="4" s="1"/>
  <c r="G106" i="4"/>
  <c r="G89" i="4"/>
  <c r="G82" i="4"/>
  <c r="I82" i="4" s="1"/>
  <c r="G66" i="4"/>
  <c r="I66" i="4" s="1"/>
  <c r="G60" i="4"/>
  <c r="G53" i="4"/>
  <c r="G49" i="4"/>
  <c r="G48" i="4"/>
  <c r="I48" i="4" s="1"/>
  <c r="G47" i="4"/>
  <c r="G46" i="4"/>
  <c r="G45" i="4"/>
  <c r="I45" i="4" s="1"/>
  <c r="G44" i="4"/>
  <c r="I44" i="4" s="1"/>
  <c r="G43" i="4"/>
  <c r="I43" i="4" s="1"/>
  <c r="G26" i="4"/>
  <c r="G385" i="4"/>
  <c r="G366" i="4"/>
  <c r="I366" i="4" s="1"/>
  <c r="G294" i="4"/>
  <c r="G238" i="4"/>
  <c r="G230" i="4"/>
  <c r="G201" i="4"/>
  <c r="G198" i="4"/>
  <c r="I198" i="4" s="1"/>
  <c r="G191" i="4"/>
  <c r="G165" i="4"/>
  <c r="G146" i="4"/>
  <c r="G144" i="4"/>
  <c r="G358" i="4"/>
  <c r="G324" i="4"/>
  <c r="G22" i="4"/>
  <c r="I33" i="4"/>
  <c r="V33" i="4"/>
  <c r="G50" i="4"/>
  <c r="V51" i="4"/>
  <c r="I51" i="4" s="1"/>
  <c r="I53" i="4"/>
  <c r="G57" i="4"/>
  <c r="V59" i="4"/>
  <c r="I59" i="4"/>
  <c r="G64" i="4"/>
  <c r="V72" i="4"/>
  <c r="W72" i="4" s="1"/>
  <c r="I72" i="4" s="1"/>
  <c r="I75" i="4"/>
  <c r="G85" i="4"/>
  <c r="G87" i="4"/>
  <c r="V93" i="4"/>
  <c r="G96" i="4"/>
  <c r="I96" i="4" s="1"/>
  <c r="G102" i="4"/>
  <c r="I102" i="4" s="1"/>
  <c r="I115" i="4"/>
  <c r="I116" i="4"/>
  <c r="V118" i="4"/>
  <c r="W122" i="4"/>
  <c r="I122" i="4" s="1"/>
  <c r="G126" i="4"/>
  <c r="V129" i="4"/>
  <c r="W129" i="4" s="1"/>
  <c r="I129" i="4" s="1"/>
  <c r="U137" i="4"/>
  <c r="G139" i="4"/>
  <c r="V142" i="4"/>
  <c r="W142" i="4" s="1"/>
  <c r="I142" i="4" s="1"/>
  <c r="V144" i="4"/>
  <c r="U144" i="4"/>
  <c r="V157" i="4"/>
  <c r="G159" i="4"/>
  <c r="I159" i="4" s="1"/>
  <c r="G164" i="4"/>
  <c r="I167" i="4"/>
  <c r="G175" i="4"/>
  <c r="G179" i="4"/>
  <c r="I179" i="4" s="1"/>
  <c r="G189" i="4"/>
  <c r="U191" i="4"/>
  <c r="V191" i="4" s="1"/>
  <c r="V193" i="4"/>
  <c r="W193" i="4" s="1"/>
  <c r="I193" i="4" s="1"/>
  <c r="W203" i="4"/>
  <c r="V203" i="4"/>
  <c r="G212" i="4"/>
  <c r="I212" i="4" s="1"/>
  <c r="G214" i="4"/>
  <c r="G218" i="4"/>
  <c r="I218" i="4" s="1"/>
  <c r="V226" i="4"/>
  <c r="G231" i="4"/>
  <c r="G249" i="4"/>
  <c r="U255" i="4"/>
  <c r="W255" i="4" s="1"/>
  <c r="W257" i="4"/>
  <c r="I257" i="4" s="1"/>
  <c r="V257" i="4"/>
  <c r="G265" i="4"/>
  <c r="U270" i="4"/>
  <c r="W270" i="4" s="1"/>
  <c r="I293" i="4"/>
  <c r="U305" i="4"/>
  <c r="V305" i="4" s="1"/>
  <c r="V319" i="4"/>
  <c r="W319" i="4"/>
  <c r="I319" i="4" s="1"/>
  <c r="W376" i="4"/>
  <c r="V376" i="4"/>
  <c r="V109" i="4"/>
  <c r="I146" i="4"/>
  <c r="U166" i="4"/>
  <c r="W166" i="4" s="1"/>
  <c r="V169" i="4"/>
  <c r="G171" i="4"/>
  <c r="U185" i="4"/>
  <c r="I216" i="4"/>
  <c r="G224" i="4"/>
  <c r="I230" i="4"/>
  <c r="U243" i="4"/>
  <c r="W243" i="4" s="1"/>
  <c r="V261" i="4"/>
  <c r="U261" i="4"/>
  <c r="G263" i="4"/>
  <c r="V265" i="4"/>
  <c r="W265" i="4" s="1"/>
  <c r="I265" i="4" s="1"/>
  <c r="G277" i="4"/>
  <c r="G295" i="4"/>
  <c r="I295" i="4" s="1"/>
  <c r="G297" i="4"/>
  <c r="I297" i="4" s="1"/>
  <c r="U301" i="4"/>
  <c r="W301" i="4" s="1"/>
  <c r="V313" i="4"/>
  <c r="U313" i="4"/>
  <c r="V320" i="4"/>
  <c r="W320" i="4"/>
  <c r="I320" i="4" s="1"/>
  <c r="G326" i="4"/>
  <c r="W10" i="4"/>
  <c r="V10" i="4"/>
  <c r="V20" i="4"/>
  <c r="I20" i="4" s="1"/>
  <c r="G27" i="4"/>
  <c r="I32" i="4"/>
  <c r="G38" i="4"/>
  <c r="I38" i="4" s="1"/>
  <c r="W57" i="4"/>
  <c r="I57" i="4" s="1"/>
  <c r="I78" i="4"/>
  <c r="G84" i="4"/>
  <c r="V86" i="4"/>
  <c r="I86" i="4" s="1"/>
  <c r="V89" i="4"/>
  <c r="I89" i="4" s="1"/>
  <c r="V95" i="4"/>
  <c r="I103" i="4"/>
  <c r="G108" i="4"/>
  <c r="I108" i="4" s="1"/>
  <c r="U117" i="4"/>
  <c r="V119" i="4"/>
  <c r="I119" i="4" s="1"/>
  <c r="V128" i="4"/>
  <c r="G143" i="4"/>
  <c r="I143" i="4" s="1"/>
  <c r="U147" i="4"/>
  <c r="W147" i="4" s="1"/>
  <c r="U169" i="4"/>
  <c r="G181" i="4"/>
  <c r="G183" i="4"/>
  <c r="I207" i="4"/>
  <c r="V222" i="4"/>
  <c r="W222" i="4"/>
  <c r="I222" i="4" s="1"/>
  <c r="I241" i="4"/>
  <c r="G246" i="4"/>
  <c r="I246" i="4" s="1"/>
  <c r="G256" i="4"/>
  <c r="I262" i="4"/>
  <c r="G274" i="4"/>
  <c r="U308" i="4"/>
  <c r="W308" i="4" s="1"/>
  <c r="G383" i="4"/>
  <c r="W70" i="4"/>
  <c r="I70" i="4" s="1"/>
  <c r="U92" i="4"/>
  <c r="W92" i="4" s="1"/>
  <c r="I92" i="4" s="1"/>
  <c r="V92" i="4"/>
  <c r="V121" i="4"/>
  <c r="W121" i="4" s="1"/>
  <c r="I121" i="4" s="1"/>
  <c r="I132" i="4"/>
  <c r="I134" i="4"/>
  <c r="G145" i="4"/>
  <c r="U153" i="4"/>
  <c r="V153" i="4" s="1"/>
  <c r="G168" i="4"/>
  <c r="I180" i="4"/>
  <c r="W186" i="4"/>
  <c r="V186" i="4"/>
  <c r="G190" i="4"/>
  <c r="I190" i="4" s="1"/>
  <c r="W192" i="4"/>
  <c r="I192" i="4" s="1"/>
  <c r="V192" i="4"/>
  <c r="I201" i="4"/>
  <c r="V211" i="4"/>
  <c r="U211" i="4"/>
  <c r="W211" i="4" s="1"/>
  <c r="I219" i="4"/>
  <c r="G233" i="4"/>
  <c r="V272" i="4"/>
  <c r="G276" i="4"/>
  <c r="I276" i="4" s="1"/>
  <c r="U284" i="4"/>
  <c r="W284" i="4" s="1"/>
  <c r="G304" i="4"/>
  <c r="I314" i="4"/>
  <c r="U336" i="4"/>
  <c r="V336" i="4"/>
  <c r="G339" i="4"/>
  <c r="I368" i="4"/>
  <c r="I378" i="4"/>
  <c r="W345" i="4"/>
  <c r="I345" i="4" s="1"/>
  <c r="V345" i="4"/>
  <c r="V356" i="4"/>
  <c r="W356" i="4"/>
  <c r="V359" i="4"/>
  <c r="W359" i="4" s="1"/>
  <c r="I359" i="4" s="1"/>
  <c r="V379" i="4"/>
  <c r="W379" i="4"/>
  <c r="K357" i="4"/>
  <c r="I360" i="4"/>
  <c r="I370" i="4"/>
  <c r="U382" i="4"/>
  <c r="W382" i="4" s="1"/>
  <c r="V141" i="4"/>
  <c r="U141" i="4"/>
  <c r="V155" i="4"/>
  <c r="I155" i="4" s="1"/>
  <c r="W156" i="4"/>
  <c r="V156" i="4"/>
  <c r="I161" i="4"/>
  <c r="I171" i="4"/>
  <c r="U174" i="4"/>
  <c r="W174" i="4" s="1"/>
  <c r="I181" i="4"/>
  <c r="V236" i="4"/>
  <c r="U260" i="4"/>
  <c r="W260" i="4" s="1"/>
  <c r="U264" i="4"/>
  <c r="V268" i="4"/>
  <c r="I268" i="4" s="1"/>
  <c r="W274" i="4"/>
  <c r="V274" i="4"/>
  <c r="W289" i="4"/>
  <c r="V289" i="4"/>
  <c r="I333" i="4"/>
  <c r="U343" i="4"/>
  <c r="W343" i="4" s="1"/>
  <c r="I361" i="4"/>
  <c r="K398" i="4"/>
  <c r="K394" i="4"/>
  <c r="K323" i="4"/>
  <c r="K328" i="4"/>
  <c r="K266" i="4"/>
  <c r="K327" i="4"/>
  <c r="K401" i="4"/>
  <c r="K326" i="4"/>
  <c r="K329" i="4"/>
  <c r="K164" i="4"/>
  <c r="L163" i="4"/>
  <c r="K397" i="4"/>
  <c r="K167" i="4"/>
  <c r="L166" i="4"/>
  <c r="K400" i="4"/>
  <c r="L164" i="4"/>
  <c r="K162" i="4"/>
  <c r="K107" i="4"/>
  <c r="K395" i="4"/>
  <c r="K325" i="4"/>
  <c r="U69" i="4"/>
  <c r="V104" i="4"/>
  <c r="U104" i="4"/>
  <c r="W104" i="4" s="1"/>
  <c r="I104" i="4" s="1"/>
  <c r="V110" i="4"/>
  <c r="I149" i="4"/>
  <c r="U152" i="4"/>
  <c r="W152" i="4" s="1"/>
  <c r="V152" i="4"/>
  <c r="V164" i="4"/>
  <c r="K165" i="4"/>
  <c r="U168" i="4"/>
  <c r="K169" i="4"/>
  <c r="V181" i="4"/>
  <c r="I183" i="4"/>
  <c r="V188" i="4"/>
  <c r="U188" i="4"/>
  <c r="W188" i="4" s="1"/>
  <c r="V206" i="4"/>
  <c r="V208" i="4"/>
  <c r="U208" i="4"/>
  <c r="I220" i="4"/>
  <c r="W224" i="4"/>
  <c r="I224" i="4" s="1"/>
  <c r="V227" i="4"/>
  <c r="W231" i="4"/>
  <c r="V231" i="4"/>
  <c r="I236" i="4"/>
  <c r="V253" i="4"/>
  <c r="U256" i="4"/>
  <c r="W256" i="4" s="1"/>
  <c r="V256" i="4"/>
  <c r="I256" i="4" s="1"/>
  <c r="V258" i="4"/>
  <c r="W258" i="4"/>
  <c r="V260" i="4"/>
  <c r="I260" i="4" s="1"/>
  <c r="V264" i="4"/>
  <c r="I267" i="4"/>
  <c r="I334" i="4"/>
  <c r="V375" i="4"/>
  <c r="U375" i="4"/>
  <c r="W375" i="4" s="1"/>
  <c r="I394" i="4"/>
  <c r="I362" i="4"/>
  <c r="V367" i="4"/>
  <c r="U373" i="4"/>
  <c r="I376" i="4"/>
  <c r="V392" i="4"/>
  <c r="W392" i="4" s="1"/>
  <c r="I392" i="4" s="1"/>
  <c r="V68" i="4"/>
  <c r="W68" i="4" s="1"/>
  <c r="I68" i="4" s="1"/>
  <c r="I87" i="4"/>
  <c r="V96" i="4"/>
  <c r="V99" i="4"/>
  <c r="I114" i="4"/>
  <c r="I139" i="4"/>
  <c r="U151" i="4"/>
  <c r="V160" i="4"/>
  <c r="W160" i="4" s="1"/>
  <c r="I160" i="4" s="1"/>
  <c r="U175" i="4"/>
  <c r="W175" i="4" s="1"/>
  <c r="V178" i="4"/>
  <c r="W178" i="4"/>
  <c r="I182" i="4"/>
  <c r="W183" i="4"/>
  <c r="U214" i="4"/>
  <c r="U217" i="4"/>
  <c r="U235" i="4"/>
  <c r="W235" i="4" s="1"/>
  <c r="U237" i="4"/>
  <c r="W237" i="4" s="1"/>
  <c r="I237" i="4" s="1"/>
  <c r="V237" i="4"/>
  <c r="U252" i="4"/>
  <c r="W252" i="4" s="1"/>
  <c r="U263" i="4"/>
  <c r="W302" i="4"/>
  <c r="I302" i="4" s="1"/>
  <c r="V302" i="4"/>
  <c r="I331" i="4"/>
  <c r="V354" i="4"/>
  <c r="W354" i="4"/>
  <c r="V400" i="4"/>
  <c r="W400" i="4" s="1"/>
  <c r="I400" i="4" s="1"/>
  <c r="U303" i="4"/>
  <c r="W303" i="4" s="1"/>
  <c r="I306" i="4"/>
  <c r="W326" i="4"/>
  <c r="V326" i="4"/>
  <c r="I326" i="4" s="1"/>
  <c r="V350" i="4"/>
  <c r="W350" i="4"/>
  <c r="U384" i="4"/>
  <c r="V384" i="4" s="1"/>
  <c r="U399" i="4"/>
  <c r="W399" i="4" s="1"/>
  <c r="V180" i="4"/>
  <c r="I245" i="4"/>
  <c r="U245" i="4"/>
  <c r="W245" i="4" s="1"/>
  <c r="U248" i="4"/>
  <c r="V248" i="4"/>
  <c r="I269" i="4"/>
  <c r="U271" i="4"/>
  <c r="W271" i="4" s="1"/>
  <c r="W281" i="4"/>
  <c r="I281" i="4" s="1"/>
  <c r="I290" i="4"/>
  <c r="V300" i="4"/>
  <c r="U339" i="4"/>
  <c r="W339" i="4" s="1"/>
  <c r="I339" i="4" s="1"/>
  <c r="I341" i="4"/>
  <c r="I356" i="4"/>
  <c r="I358" i="4"/>
  <c r="V380" i="4"/>
  <c r="W380" i="4"/>
  <c r="I380" i="4" s="1"/>
  <c r="I386" i="4"/>
  <c r="U389" i="4"/>
  <c r="W393" i="4"/>
  <c r="I393" i="4" s="1"/>
  <c r="V62" i="4"/>
  <c r="V65" i="4"/>
  <c r="W65" i="4" s="1"/>
  <c r="I65" i="4" s="1"/>
  <c r="I88" i="4"/>
  <c r="I91" i="4"/>
  <c r="V112" i="4"/>
  <c r="W112" i="4" s="1"/>
  <c r="I112" i="4" s="1"/>
  <c r="V126" i="4"/>
  <c r="I126" i="4" s="1"/>
  <c r="I173" i="4"/>
  <c r="V179" i="4"/>
  <c r="I196" i="4"/>
  <c r="U200" i="4"/>
  <c r="I203" i="4"/>
  <c r="U213" i="4"/>
  <c r="V245" i="4"/>
  <c r="U259" i="4"/>
  <c r="V269" i="4"/>
  <c r="W275" i="4"/>
  <c r="V275" i="4"/>
  <c r="V287" i="4"/>
  <c r="I287" i="4"/>
  <c r="U291" i="4"/>
  <c r="V304" i="4"/>
  <c r="W304" i="4" s="1"/>
  <c r="I304" i="4" s="1"/>
  <c r="V327" i="4"/>
  <c r="U337" i="4"/>
  <c r="V337" i="4"/>
  <c r="V339" i="4"/>
  <c r="I348" i="4"/>
  <c r="V365" i="4"/>
  <c r="U374" i="4"/>
  <c r="W374" i="4" s="1"/>
  <c r="V374" i="4"/>
  <c r="U383" i="4"/>
  <c r="V398" i="4"/>
  <c r="I398" i="4" s="1"/>
  <c r="I247" i="4"/>
  <c r="U277" i="4"/>
  <c r="I280" i="4"/>
  <c r="V286" i="4"/>
  <c r="I286" i="4" s="1"/>
  <c r="V288" i="4"/>
  <c r="U294" i="4"/>
  <c r="V311" i="4"/>
  <c r="W311" i="4" s="1"/>
  <c r="I311" i="4" s="1"/>
  <c r="I321" i="4"/>
  <c r="W323" i="4"/>
  <c r="V323" i="4"/>
  <c r="U344" i="4"/>
  <c r="W344" i="4" s="1"/>
  <c r="I349" i="4"/>
  <c r="I275" i="4"/>
  <c r="V278" i="4"/>
  <c r="U278" i="4"/>
  <c r="W278" i="4" s="1"/>
  <c r="I289" i="4"/>
  <c r="U309" i="4"/>
  <c r="W309" i="4" s="1"/>
  <c r="V309" i="4"/>
  <c r="I309" i="4" s="1"/>
  <c r="V364" i="4"/>
  <c r="I364" i="4" s="1"/>
  <c r="V369" i="4"/>
  <c r="U369" i="4"/>
  <c r="V249" i="4"/>
  <c r="W249" i="4" s="1"/>
  <c r="I249" i="4" s="1"/>
  <c r="I253" i="4"/>
  <c r="W262" i="4"/>
  <c r="W273" i="4"/>
  <c r="I273" i="4" s="1"/>
  <c r="W315" i="4"/>
  <c r="V315" i="4"/>
  <c r="I325" i="4"/>
  <c r="V325" i="4"/>
  <c r="I332" i="4"/>
  <c r="I338" i="4"/>
  <c r="I346" i="4"/>
  <c r="V381" i="4"/>
  <c r="I381" i="4"/>
  <c r="I388" i="4"/>
  <c r="V388" i="4"/>
  <c r="V395" i="4"/>
  <c r="I395" i="4" s="1"/>
  <c r="I323" i="4"/>
  <c r="U342" i="4"/>
  <c r="W353" i="4"/>
  <c r="I353" i="4" s="1"/>
  <c r="V353" i="4"/>
  <c r="U377" i="4"/>
  <c r="I391" i="4"/>
  <c r="V396" i="4"/>
  <c r="I396" i="4" s="1"/>
  <c r="V310" i="4"/>
  <c r="W310" i="4" s="1"/>
  <c r="I310" i="4" s="1"/>
  <c r="I379" i="4"/>
  <c r="I329" i="4"/>
  <c r="W385" i="4"/>
  <c r="I385" i="4" s="1"/>
  <c r="V387" i="4"/>
  <c r="I387" i="4" s="1"/>
  <c r="V390" i="4"/>
  <c r="V397" i="4"/>
  <c r="I397" i="4" s="1"/>
  <c r="V401" i="4"/>
  <c r="W401" i="4" s="1"/>
  <c r="I401" i="4" s="1"/>
  <c r="I308" i="4" l="1"/>
  <c r="I63" i="4"/>
  <c r="L141" i="3"/>
  <c r="K141" i="3"/>
  <c r="J141" i="3"/>
  <c r="I141" i="3"/>
  <c r="P141" i="3"/>
  <c r="O141" i="3"/>
  <c r="N141" i="3"/>
  <c r="M141" i="3"/>
  <c r="L186" i="3"/>
  <c r="K186" i="3"/>
  <c r="J186" i="3"/>
  <c r="I186" i="3"/>
  <c r="P186" i="3"/>
  <c r="O186" i="3"/>
  <c r="N186" i="3"/>
  <c r="M186" i="3"/>
  <c r="L208" i="3"/>
  <c r="I208" i="3"/>
  <c r="J208" i="3"/>
  <c r="P208" i="3"/>
  <c r="O208" i="3"/>
  <c r="N208" i="3"/>
  <c r="M208" i="3"/>
  <c r="K208" i="3"/>
  <c r="P204" i="3"/>
  <c r="M204" i="3"/>
  <c r="N204" i="3"/>
  <c r="L204" i="3"/>
  <c r="K204" i="3"/>
  <c r="J204" i="3"/>
  <c r="I204" i="3"/>
  <c r="O204" i="3"/>
  <c r="M232" i="3"/>
  <c r="L232" i="3"/>
  <c r="J232" i="3"/>
  <c r="I232" i="3"/>
  <c r="O232" i="3"/>
  <c r="P232" i="3"/>
  <c r="N232" i="3"/>
  <c r="K232" i="3"/>
  <c r="Q7" i="2"/>
  <c r="K6" i="2"/>
  <c r="I315" i="4"/>
  <c r="I374" i="4"/>
  <c r="V200" i="4"/>
  <c r="W200" i="4"/>
  <c r="I200" i="4" s="1"/>
  <c r="W151" i="4"/>
  <c r="V151" i="4"/>
  <c r="I274" i="4"/>
  <c r="V174" i="4"/>
  <c r="I174" i="4" s="1"/>
  <c r="W141" i="4"/>
  <c r="I141" i="4" s="1"/>
  <c r="W336" i="4"/>
  <c r="I336" i="4" s="1"/>
  <c r="W169" i="4"/>
  <c r="I169" i="4" s="1"/>
  <c r="W117" i="4"/>
  <c r="I117" i="4" s="1"/>
  <c r="V117" i="4"/>
  <c r="V301" i="4"/>
  <c r="I301" i="4" s="1"/>
  <c r="V166" i="4"/>
  <c r="W144" i="4"/>
  <c r="I144" i="4" s="1"/>
  <c r="V255" i="4"/>
  <c r="I255" i="4" s="1"/>
  <c r="I50" i="4"/>
  <c r="V254" i="4"/>
  <c r="I254" i="4" s="1"/>
  <c r="I131" i="4"/>
  <c r="V202" i="4"/>
  <c r="I202" i="4" s="1"/>
  <c r="I42" i="4"/>
  <c r="L109" i="3"/>
  <c r="K109" i="3"/>
  <c r="J109" i="3"/>
  <c r="I109" i="3"/>
  <c r="P109" i="3"/>
  <c r="O109" i="3"/>
  <c r="N109" i="3"/>
  <c r="M109" i="3"/>
  <c r="L61" i="3"/>
  <c r="K61" i="3"/>
  <c r="J61" i="3"/>
  <c r="P61" i="3"/>
  <c r="O61" i="3"/>
  <c r="N61" i="3"/>
  <c r="M61" i="3"/>
  <c r="I61" i="3"/>
  <c r="L101" i="3"/>
  <c r="K101" i="3"/>
  <c r="J101" i="3"/>
  <c r="I101" i="3"/>
  <c r="P101" i="3"/>
  <c r="O101" i="3"/>
  <c r="N101" i="3"/>
  <c r="M101" i="3"/>
  <c r="P65" i="3"/>
  <c r="O65" i="3"/>
  <c r="N65" i="3"/>
  <c r="L65" i="3"/>
  <c r="K65" i="3"/>
  <c r="J65" i="3"/>
  <c r="M65" i="3"/>
  <c r="I65" i="3"/>
  <c r="L125" i="3"/>
  <c r="K125" i="3"/>
  <c r="J125" i="3"/>
  <c r="I125" i="3"/>
  <c r="P125" i="3"/>
  <c r="O125" i="3"/>
  <c r="N125" i="3"/>
  <c r="M125" i="3"/>
  <c r="K106" i="3"/>
  <c r="J106" i="3"/>
  <c r="I106" i="3"/>
  <c r="P106" i="3"/>
  <c r="O106" i="3"/>
  <c r="N106" i="3"/>
  <c r="M106" i="3"/>
  <c r="L106" i="3"/>
  <c r="O166" i="3"/>
  <c r="N166" i="3"/>
  <c r="J166" i="3"/>
  <c r="M166" i="3"/>
  <c r="L166" i="3"/>
  <c r="K166" i="3"/>
  <c r="I166" i="3"/>
  <c r="P166" i="3"/>
  <c r="J87" i="3"/>
  <c r="I87" i="3"/>
  <c r="P87" i="3"/>
  <c r="O87" i="3"/>
  <c r="N87" i="3"/>
  <c r="M87" i="3"/>
  <c r="L87" i="3"/>
  <c r="K87" i="3"/>
  <c r="J151" i="3"/>
  <c r="I151" i="3"/>
  <c r="P151" i="3"/>
  <c r="O151" i="3"/>
  <c r="N151" i="3"/>
  <c r="M151" i="3"/>
  <c r="L151" i="3"/>
  <c r="K151" i="3"/>
  <c r="I108" i="3"/>
  <c r="P108" i="3"/>
  <c r="O108" i="3"/>
  <c r="N108" i="3"/>
  <c r="M108" i="3"/>
  <c r="L108" i="3"/>
  <c r="K108" i="3"/>
  <c r="J108" i="3"/>
  <c r="J210" i="3"/>
  <c r="O210" i="3"/>
  <c r="N210" i="3"/>
  <c r="M210" i="3"/>
  <c r="L210" i="3"/>
  <c r="K210" i="3"/>
  <c r="I210" i="3"/>
  <c r="P210" i="3"/>
  <c r="P137" i="3"/>
  <c r="O137" i="3"/>
  <c r="N137" i="3"/>
  <c r="M137" i="3"/>
  <c r="L137" i="3"/>
  <c r="K137" i="3"/>
  <c r="J137" i="3"/>
  <c r="I137" i="3"/>
  <c r="O70" i="3"/>
  <c r="N70" i="3"/>
  <c r="M70" i="3"/>
  <c r="K70" i="3"/>
  <c r="J70" i="3"/>
  <c r="I70" i="3"/>
  <c r="P70" i="3"/>
  <c r="L70" i="3"/>
  <c r="O134" i="3"/>
  <c r="N134" i="3"/>
  <c r="M134" i="3"/>
  <c r="L134" i="3"/>
  <c r="K134" i="3"/>
  <c r="J134" i="3"/>
  <c r="I134" i="3"/>
  <c r="P134" i="3"/>
  <c r="N67" i="3"/>
  <c r="M67" i="3"/>
  <c r="L67" i="3"/>
  <c r="J67" i="3"/>
  <c r="I67" i="3"/>
  <c r="P67" i="3"/>
  <c r="O67" i="3"/>
  <c r="K67" i="3"/>
  <c r="N131" i="3"/>
  <c r="M131" i="3"/>
  <c r="L131" i="3"/>
  <c r="K131" i="3"/>
  <c r="J131" i="3"/>
  <c r="I131" i="3"/>
  <c r="P131" i="3"/>
  <c r="O131" i="3"/>
  <c r="M80" i="3"/>
  <c r="L80" i="3"/>
  <c r="K80" i="3"/>
  <c r="I80" i="3"/>
  <c r="P80" i="3"/>
  <c r="O80" i="3"/>
  <c r="N80" i="3"/>
  <c r="J80" i="3"/>
  <c r="M144" i="3"/>
  <c r="L144" i="3"/>
  <c r="K144" i="3"/>
  <c r="J144" i="3"/>
  <c r="I144" i="3"/>
  <c r="P144" i="3"/>
  <c r="O144" i="3"/>
  <c r="N144" i="3"/>
  <c r="N198" i="3"/>
  <c r="K198" i="3"/>
  <c r="L198" i="3"/>
  <c r="J198" i="3"/>
  <c r="I198" i="3"/>
  <c r="P198" i="3"/>
  <c r="O198" i="3"/>
  <c r="M198" i="3"/>
  <c r="O201" i="3"/>
  <c r="L201" i="3"/>
  <c r="K201" i="3"/>
  <c r="J201" i="3"/>
  <c r="I201" i="3"/>
  <c r="P201" i="3"/>
  <c r="N201" i="3"/>
  <c r="M201" i="3"/>
  <c r="O246" i="3"/>
  <c r="N246" i="3"/>
  <c r="L246" i="3"/>
  <c r="K246" i="3"/>
  <c r="J246" i="3"/>
  <c r="I246" i="3"/>
  <c r="P246" i="3"/>
  <c r="M246" i="3"/>
  <c r="L245" i="3"/>
  <c r="K245" i="3"/>
  <c r="I245" i="3"/>
  <c r="P245" i="3"/>
  <c r="O245" i="3"/>
  <c r="N245" i="3"/>
  <c r="M245" i="3"/>
  <c r="J245" i="3"/>
  <c r="L261" i="3"/>
  <c r="K261" i="3"/>
  <c r="I261" i="3"/>
  <c r="P261" i="3"/>
  <c r="O261" i="3"/>
  <c r="N261" i="3"/>
  <c r="M261" i="3"/>
  <c r="J261" i="3"/>
  <c r="K213" i="3"/>
  <c r="P213" i="3"/>
  <c r="O213" i="3"/>
  <c r="N213" i="3"/>
  <c r="M213" i="3"/>
  <c r="L213" i="3"/>
  <c r="J213" i="3"/>
  <c r="I213" i="3"/>
  <c r="L200" i="3"/>
  <c r="I200" i="3"/>
  <c r="O200" i="3"/>
  <c r="N200" i="3"/>
  <c r="M200" i="3"/>
  <c r="K200" i="3"/>
  <c r="J200" i="3"/>
  <c r="P200" i="3"/>
  <c r="K258" i="3"/>
  <c r="J258" i="3"/>
  <c r="P258" i="3"/>
  <c r="O258" i="3"/>
  <c r="N258" i="3"/>
  <c r="M258" i="3"/>
  <c r="L258" i="3"/>
  <c r="I258" i="3"/>
  <c r="J263" i="3"/>
  <c r="I263" i="3"/>
  <c r="O263" i="3"/>
  <c r="N263" i="3"/>
  <c r="M263" i="3"/>
  <c r="L263" i="3"/>
  <c r="P263" i="3"/>
  <c r="K263" i="3"/>
  <c r="P212" i="3"/>
  <c r="M212" i="3"/>
  <c r="I212" i="3"/>
  <c r="O212" i="3"/>
  <c r="N212" i="3"/>
  <c r="L212" i="3"/>
  <c r="K212" i="3"/>
  <c r="J212" i="3"/>
  <c r="I276" i="3"/>
  <c r="P276" i="3"/>
  <c r="O276" i="3"/>
  <c r="N276" i="3"/>
  <c r="M276" i="3"/>
  <c r="L276" i="3"/>
  <c r="K276" i="3"/>
  <c r="J276" i="3"/>
  <c r="P273" i="3"/>
  <c r="O273" i="3"/>
  <c r="N273" i="3"/>
  <c r="M273" i="3"/>
  <c r="L273" i="3"/>
  <c r="K273" i="3"/>
  <c r="J273" i="3"/>
  <c r="I273" i="3"/>
  <c r="J293" i="3"/>
  <c r="P293" i="3"/>
  <c r="O293" i="3"/>
  <c r="N293" i="3"/>
  <c r="M293" i="3"/>
  <c r="L293" i="3"/>
  <c r="K293" i="3"/>
  <c r="I293" i="3"/>
  <c r="N251" i="3"/>
  <c r="M251" i="3"/>
  <c r="K251" i="3"/>
  <c r="J251" i="3"/>
  <c r="I251" i="3"/>
  <c r="P251" i="3"/>
  <c r="O251" i="3"/>
  <c r="L251" i="3"/>
  <c r="M240" i="3"/>
  <c r="L240" i="3"/>
  <c r="J240" i="3"/>
  <c r="I240" i="3"/>
  <c r="O240" i="3"/>
  <c r="N240" i="3"/>
  <c r="K240" i="3"/>
  <c r="P240" i="3"/>
  <c r="P301" i="3"/>
  <c r="K301" i="3"/>
  <c r="N301" i="3"/>
  <c r="J301" i="3"/>
  <c r="M301" i="3"/>
  <c r="L301" i="3"/>
  <c r="I301" i="3"/>
  <c r="O301" i="3"/>
  <c r="K10" i="3"/>
  <c r="J10" i="3"/>
  <c r="I10" i="3"/>
  <c r="P10" i="3"/>
  <c r="O10" i="3"/>
  <c r="N10" i="3"/>
  <c r="M10" i="3"/>
  <c r="L10" i="3"/>
  <c r="L29" i="3"/>
  <c r="K29" i="3"/>
  <c r="J29" i="3"/>
  <c r="I29" i="3"/>
  <c r="P29" i="3"/>
  <c r="O29" i="3"/>
  <c r="N29" i="3"/>
  <c r="M29" i="3"/>
  <c r="L157" i="3"/>
  <c r="K157" i="3"/>
  <c r="J157" i="3"/>
  <c r="I157" i="3"/>
  <c r="P157" i="3"/>
  <c r="O157" i="3"/>
  <c r="N157" i="3"/>
  <c r="M157" i="3"/>
  <c r="O126" i="3"/>
  <c r="N126" i="3"/>
  <c r="M126" i="3"/>
  <c r="L126" i="3"/>
  <c r="K126" i="3"/>
  <c r="J126" i="3"/>
  <c r="I126" i="3"/>
  <c r="P126" i="3"/>
  <c r="J188" i="3"/>
  <c r="I188" i="3"/>
  <c r="P188" i="3"/>
  <c r="O188" i="3"/>
  <c r="N188" i="3"/>
  <c r="M188" i="3"/>
  <c r="L188" i="3"/>
  <c r="K188" i="3"/>
  <c r="M189" i="3"/>
  <c r="L189" i="3"/>
  <c r="K189" i="3"/>
  <c r="J189" i="3"/>
  <c r="I189" i="3"/>
  <c r="P189" i="3"/>
  <c r="O189" i="3"/>
  <c r="N189" i="3"/>
  <c r="P265" i="3"/>
  <c r="O265" i="3"/>
  <c r="N265" i="3"/>
  <c r="M265" i="3"/>
  <c r="L265" i="3"/>
  <c r="K265" i="3"/>
  <c r="J265" i="3"/>
  <c r="I265" i="3"/>
  <c r="P9" i="3"/>
  <c r="O9" i="3"/>
  <c r="N9" i="3"/>
  <c r="L9" i="3"/>
  <c r="K9" i="3"/>
  <c r="J9" i="3"/>
  <c r="M9" i="3"/>
  <c r="I9" i="3"/>
  <c r="O6" i="2"/>
  <c r="I5" i="2"/>
  <c r="BA5" i="2"/>
  <c r="W277" i="4"/>
  <c r="I277" i="4" s="1"/>
  <c r="V277" i="4"/>
  <c r="V259" i="4"/>
  <c r="W259" i="4"/>
  <c r="W389" i="4"/>
  <c r="I389" i="4" s="1"/>
  <c r="V389" i="4"/>
  <c r="V271" i="4"/>
  <c r="I271" i="4" s="1"/>
  <c r="I350" i="4"/>
  <c r="V235" i="4"/>
  <c r="I235" i="4" s="1"/>
  <c r="I258" i="4"/>
  <c r="I231" i="4"/>
  <c r="I188" i="4"/>
  <c r="V343" i="4"/>
  <c r="I343" i="4" s="1"/>
  <c r="W153" i="4"/>
  <c r="I153" i="4" s="1"/>
  <c r="V147" i="4"/>
  <c r="I147" i="4" s="1"/>
  <c r="I166" i="4"/>
  <c r="I242" i="4"/>
  <c r="W184" i="4"/>
  <c r="W296" i="4"/>
  <c r="I296" i="4" s="1"/>
  <c r="W71" i="4"/>
  <c r="I71" i="4" s="1"/>
  <c r="W127" i="4"/>
  <c r="I127" i="4" s="1"/>
  <c r="I266" i="4"/>
  <c r="I81" i="4"/>
  <c r="I35" i="4"/>
  <c r="I283" i="4"/>
  <c r="P73" i="3"/>
  <c r="O73" i="3"/>
  <c r="N73" i="3"/>
  <c r="L73" i="3"/>
  <c r="K73" i="3"/>
  <c r="J73" i="3"/>
  <c r="M73" i="3"/>
  <c r="I73" i="3"/>
  <c r="N35" i="3"/>
  <c r="M35" i="3"/>
  <c r="L35" i="3"/>
  <c r="K35" i="3"/>
  <c r="J35" i="3"/>
  <c r="I35" i="3"/>
  <c r="P35" i="3"/>
  <c r="O35" i="3"/>
  <c r="I43" i="3"/>
  <c r="P43" i="3"/>
  <c r="O43" i="3"/>
  <c r="N43" i="3"/>
  <c r="M43" i="3"/>
  <c r="L43" i="3"/>
  <c r="K43" i="3"/>
  <c r="J43" i="3"/>
  <c r="O49" i="3"/>
  <c r="N49" i="3"/>
  <c r="K49" i="3"/>
  <c r="J49" i="3"/>
  <c r="I49" i="3"/>
  <c r="P49" i="3"/>
  <c r="M49" i="3"/>
  <c r="L49" i="3"/>
  <c r="I36" i="3"/>
  <c r="P36" i="3"/>
  <c r="O36" i="3"/>
  <c r="N36" i="3"/>
  <c r="M36" i="3"/>
  <c r="L36" i="3"/>
  <c r="K36" i="3"/>
  <c r="J36" i="3"/>
  <c r="L93" i="3"/>
  <c r="K93" i="3"/>
  <c r="J93" i="3"/>
  <c r="I93" i="3"/>
  <c r="P93" i="3"/>
  <c r="O93" i="3"/>
  <c r="N93" i="3"/>
  <c r="M93" i="3"/>
  <c r="K50" i="3"/>
  <c r="J50" i="3"/>
  <c r="I50" i="3"/>
  <c r="N50" i="3"/>
  <c r="M50" i="3"/>
  <c r="L50" i="3"/>
  <c r="P50" i="3"/>
  <c r="O50" i="3"/>
  <c r="K114" i="3"/>
  <c r="J114" i="3"/>
  <c r="I114" i="3"/>
  <c r="P114" i="3"/>
  <c r="O114" i="3"/>
  <c r="N114" i="3"/>
  <c r="M114" i="3"/>
  <c r="L114" i="3"/>
  <c r="I169" i="3"/>
  <c r="P169" i="3"/>
  <c r="O169" i="3"/>
  <c r="L169" i="3"/>
  <c r="K169" i="3"/>
  <c r="N169" i="3"/>
  <c r="M169" i="3"/>
  <c r="J169" i="3"/>
  <c r="J95" i="3"/>
  <c r="I95" i="3"/>
  <c r="P95" i="3"/>
  <c r="O95" i="3"/>
  <c r="N95" i="3"/>
  <c r="M95" i="3"/>
  <c r="L95" i="3"/>
  <c r="K95" i="3"/>
  <c r="J159" i="3"/>
  <c r="I159" i="3"/>
  <c r="P159" i="3"/>
  <c r="O159" i="3"/>
  <c r="N159" i="3"/>
  <c r="M159" i="3"/>
  <c r="L159" i="3"/>
  <c r="K159" i="3"/>
  <c r="I116" i="3"/>
  <c r="P116" i="3"/>
  <c r="O116" i="3"/>
  <c r="N116" i="3"/>
  <c r="M116" i="3"/>
  <c r="L116" i="3"/>
  <c r="K116" i="3"/>
  <c r="J116" i="3"/>
  <c r="L285" i="3"/>
  <c r="K285" i="3"/>
  <c r="J285" i="3"/>
  <c r="I285" i="3"/>
  <c r="P285" i="3"/>
  <c r="O285" i="3"/>
  <c r="N285" i="3"/>
  <c r="M285" i="3"/>
  <c r="P145" i="3"/>
  <c r="O145" i="3"/>
  <c r="N145" i="3"/>
  <c r="M145" i="3"/>
  <c r="L145" i="3"/>
  <c r="K145" i="3"/>
  <c r="J145" i="3"/>
  <c r="I145" i="3"/>
  <c r="O78" i="3"/>
  <c r="N78" i="3"/>
  <c r="M78" i="3"/>
  <c r="K78" i="3"/>
  <c r="J78" i="3"/>
  <c r="I78" i="3"/>
  <c r="P78" i="3"/>
  <c r="L78" i="3"/>
  <c r="O142" i="3"/>
  <c r="N142" i="3"/>
  <c r="M142" i="3"/>
  <c r="L142" i="3"/>
  <c r="K142" i="3"/>
  <c r="J142" i="3"/>
  <c r="I142" i="3"/>
  <c r="P142" i="3"/>
  <c r="N75" i="3"/>
  <c r="M75" i="3"/>
  <c r="L75" i="3"/>
  <c r="J75" i="3"/>
  <c r="I75" i="3"/>
  <c r="P75" i="3"/>
  <c r="O75" i="3"/>
  <c r="K75" i="3"/>
  <c r="N139" i="3"/>
  <c r="M139" i="3"/>
  <c r="L139" i="3"/>
  <c r="K139" i="3"/>
  <c r="J139" i="3"/>
  <c r="I139" i="3"/>
  <c r="P139" i="3"/>
  <c r="O139" i="3"/>
  <c r="M88" i="3"/>
  <c r="L88" i="3"/>
  <c r="K88" i="3"/>
  <c r="J88" i="3"/>
  <c r="I88" i="3"/>
  <c r="P88" i="3"/>
  <c r="O88" i="3"/>
  <c r="N88" i="3"/>
  <c r="M152" i="3"/>
  <c r="L152" i="3"/>
  <c r="K152" i="3"/>
  <c r="J152" i="3"/>
  <c r="I152" i="3"/>
  <c r="P152" i="3"/>
  <c r="O152" i="3"/>
  <c r="N152" i="3"/>
  <c r="N214" i="3"/>
  <c r="K214" i="3"/>
  <c r="L214" i="3"/>
  <c r="J214" i="3"/>
  <c r="I214" i="3"/>
  <c r="P214" i="3"/>
  <c r="O214" i="3"/>
  <c r="M214" i="3"/>
  <c r="K205" i="3"/>
  <c r="P205" i="3"/>
  <c r="J205" i="3"/>
  <c r="I205" i="3"/>
  <c r="O205" i="3"/>
  <c r="N205" i="3"/>
  <c r="M205" i="3"/>
  <c r="L205" i="3"/>
  <c r="O262" i="3"/>
  <c r="N262" i="3"/>
  <c r="L262" i="3"/>
  <c r="K262" i="3"/>
  <c r="J262" i="3"/>
  <c r="I262" i="3"/>
  <c r="P262" i="3"/>
  <c r="M262" i="3"/>
  <c r="L269" i="3"/>
  <c r="K269" i="3"/>
  <c r="J269" i="3"/>
  <c r="I269" i="3"/>
  <c r="P269" i="3"/>
  <c r="O269" i="3"/>
  <c r="N269" i="3"/>
  <c r="M269" i="3"/>
  <c r="K296" i="3"/>
  <c r="M296" i="3"/>
  <c r="L296" i="3"/>
  <c r="J296" i="3"/>
  <c r="I296" i="3"/>
  <c r="P296" i="3"/>
  <c r="O296" i="3"/>
  <c r="N296" i="3"/>
  <c r="L237" i="3"/>
  <c r="K237" i="3"/>
  <c r="I237" i="3"/>
  <c r="P237" i="3"/>
  <c r="N237" i="3"/>
  <c r="O237" i="3"/>
  <c r="M237" i="3"/>
  <c r="J237" i="3"/>
  <c r="L216" i="3"/>
  <c r="I216" i="3"/>
  <c r="O216" i="3"/>
  <c r="N216" i="3"/>
  <c r="M216" i="3"/>
  <c r="K216" i="3"/>
  <c r="J216" i="3"/>
  <c r="P216" i="3"/>
  <c r="K266" i="3"/>
  <c r="J266" i="3"/>
  <c r="I266" i="3"/>
  <c r="P266" i="3"/>
  <c r="O266" i="3"/>
  <c r="N266" i="3"/>
  <c r="M266" i="3"/>
  <c r="L266" i="3"/>
  <c r="J271" i="3"/>
  <c r="I271" i="3"/>
  <c r="P271" i="3"/>
  <c r="O271" i="3"/>
  <c r="N271" i="3"/>
  <c r="M271" i="3"/>
  <c r="L271" i="3"/>
  <c r="K271" i="3"/>
  <c r="I220" i="3"/>
  <c r="P220" i="3"/>
  <c r="M220" i="3"/>
  <c r="O220" i="3"/>
  <c r="N220" i="3"/>
  <c r="L220" i="3"/>
  <c r="K220" i="3"/>
  <c r="J220" i="3"/>
  <c r="I284" i="3"/>
  <c r="P284" i="3"/>
  <c r="O284" i="3"/>
  <c r="N284" i="3"/>
  <c r="M284" i="3"/>
  <c r="L284" i="3"/>
  <c r="K284" i="3"/>
  <c r="J284" i="3"/>
  <c r="P281" i="3"/>
  <c r="O281" i="3"/>
  <c r="N281" i="3"/>
  <c r="M281" i="3"/>
  <c r="L281" i="3"/>
  <c r="K281" i="3"/>
  <c r="J281" i="3"/>
  <c r="I281" i="3"/>
  <c r="M195" i="3"/>
  <c r="J195" i="3"/>
  <c r="L195" i="3"/>
  <c r="K195" i="3"/>
  <c r="I195" i="3"/>
  <c r="P195" i="3"/>
  <c r="O195" i="3"/>
  <c r="N195" i="3"/>
  <c r="N259" i="3"/>
  <c r="M259" i="3"/>
  <c r="K259" i="3"/>
  <c r="J259" i="3"/>
  <c r="I259" i="3"/>
  <c r="P259" i="3"/>
  <c r="O259" i="3"/>
  <c r="L259" i="3"/>
  <c r="M248" i="3"/>
  <c r="L248" i="3"/>
  <c r="J248" i="3"/>
  <c r="I248" i="3"/>
  <c r="P248" i="3"/>
  <c r="O248" i="3"/>
  <c r="N248" i="3"/>
  <c r="K248" i="3"/>
  <c r="M300" i="3"/>
  <c r="P300" i="3"/>
  <c r="N300" i="3"/>
  <c r="L300" i="3"/>
  <c r="K300" i="3"/>
  <c r="J300" i="3"/>
  <c r="I300" i="3"/>
  <c r="O300" i="3"/>
  <c r="L37" i="3"/>
  <c r="K37" i="3"/>
  <c r="J37" i="3"/>
  <c r="I37" i="3"/>
  <c r="P37" i="3"/>
  <c r="O37" i="3"/>
  <c r="N37" i="3"/>
  <c r="M37" i="3"/>
  <c r="S5" i="2"/>
  <c r="M4" i="2"/>
  <c r="L133" i="3"/>
  <c r="K133" i="3"/>
  <c r="J133" i="3"/>
  <c r="I133" i="3"/>
  <c r="P133" i="3"/>
  <c r="O133" i="3"/>
  <c r="N133" i="3"/>
  <c r="M133" i="3"/>
  <c r="J143" i="3"/>
  <c r="I143" i="3"/>
  <c r="P143" i="3"/>
  <c r="O143" i="3"/>
  <c r="N143" i="3"/>
  <c r="M143" i="3"/>
  <c r="L143" i="3"/>
  <c r="K143" i="3"/>
  <c r="N59" i="3"/>
  <c r="M59" i="3"/>
  <c r="L59" i="3"/>
  <c r="J59" i="3"/>
  <c r="I59" i="3"/>
  <c r="P59" i="3"/>
  <c r="O59" i="3"/>
  <c r="K59" i="3"/>
  <c r="M72" i="3"/>
  <c r="L72" i="3"/>
  <c r="K72" i="3"/>
  <c r="I72" i="3"/>
  <c r="P72" i="3"/>
  <c r="O72" i="3"/>
  <c r="N72" i="3"/>
  <c r="J72" i="3"/>
  <c r="J218" i="3"/>
  <c r="O218" i="3"/>
  <c r="I218" i="3"/>
  <c r="P218" i="3"/>
  <c r="N218" i="3"/>
  <c r="M218" i="3"/>
  <c r="L218" i="3"/>
  <c r="K218" i="3"/>
  <c r="M294" i="3"/>
  <c r="L294" i="3"/>
  <c r="K294" i="3"/>
  <c r="J294" i="3"/>
  <c r="I294" i="3"/>
  <c r="P294" i="3"/>
  <c r="O294" i="3"/>
  <c r="N294" i="3"/>
  <c r="AR5" i="2"/>
  <c r="BE4" i="2"/>
  <c r="AN4" i="2"/>
  <c r="V291" i="4"/>
  <c r="W291" i="4"/>
  <c r="I291" i="4" s="1"/>
  <c r="I354" i="4"/>
  <c r="V263" i="4"/>
  <c r="W263" i="4" s="1"/>
  <c r="I263" i="4" s="1"/>
  <c r="I375" i="4"/>
  <c r="W69" i="4"/>
  <c r="I69" i="4" s="1"/>
  <c r="V69" i="4"/>
  <c r="W261" i="4"/>
  <c r="I261" i="4" s="1"/>
  <c r="W305" i="4"/>
  <c r="I305" i="4" s="1"/>
  <c r="I288" i="4"/>
  <c r="I340" i="4"/>
  <c r="P57" i="3"/>
  <c r="O57" i="3"/>
  <c r="N57" i="3"/>
  <c r="L57" i="3"/>
  <c r="K57" i="3"/>
  <c r="J57" i="3"/>
  <c r="M57" i="3"/>
  <c r="I57" i="3"/>
  <c r="N27" i="3"/>
  <c r="M27" i="3"/>
  <c r="L27" i="3"/>
  <c r="K27" i="3"/>
  <c r="J27" i="3"/>
  <c r="I27" i="3"/>
  <c r="P27" i="3"/>
  <c r="O27" i="3"/>
  <c r="O38" i="3"/>
  <c r="N38" i="3"/>
  <c r="M38" i="3"/>
  <c r="L38" i="3"/>
  <c r="K38" i="3"/>
  <c r="J38" i="3"/>
  <c r="I38" i="3"/>
  <c r="P38" i="3"/>
  <c r="L48" i="3"/>
  <c r="K48" i="3"/>
  <c r="P48" i="3"/>
  <c r="O48" i="3"/>
  <c r="I48" i="3"/>
  <c r="N48" i="3"/>
  <c r="M48" i="3"/>
  <c r="J48" i="3"/>
  <c r="I28" i="3"/>
  <c r="P28" i="3"/>
  <c r="O28" i="3"/>
  <c r="N28" i="3"/>
  <c r="M28" i="3"/>
  <c r="L28" i="3"/>
  <c r="K28" i="3"/>
  <c r="J28" i="3"/>
  <c r="I52" i="3"/>
  <c r="P52" i="3"/>
  <c r="O52" i="3"/>
  <c r="L52" i="3"/>
  <c r="K52" i="3"/>
  <c r="N52" i="3"/>
  <c r="M52" i="3"/>
  <c r="J52" i="3"/>
  <c r="K58" i="3"/>
  <c r="J58" i="3"/>
  <c r="I58" i="3"/>
  <c r="O58" i="3"/>
  <c r="N58" i="3"/>
  <c r="M58" i="3"/>
  <c r="L58" i="3"/>
  <c r="P58" i="3"/>
  <c r="K122" i="3"/>
  <c r="J122" i="3"/>
  <c r="I122" i="3"/>
  <c r="P122" i="3"/>
  <c r="O122" i="3"/>
  <c r="N122" i="3"/>
  <c r="M122" i="3"/>
  <c r="L122" i="3"/>
  <c r="L229" i="3"/>
  <c r="K229" i="3"/>
  <c r="I229" i="3"/>
  <c r="P229" i="3"/>
  <c r="N229" i="3"/>
  <c r="O229" i="3"/>
  <c r="M229" i="3"/>
  <c r="J229" i="3"/>
  <c r="J103" i="3"/>
  <c r="I103" i="3"/>
  <c r="P103" i="3"/>
  <c r="O103" i="3"/>
  <c r="N103" i="3"/>
  <c r="M103" i="3"/>
  <c r="L103" i="3"/>
  <c r="K103" i="3"/>
  <c r="I60" i="3"/>
  <c r="P60" i="3"/>
  <c r="O60" i="3"/>
  <c r="M60" i="3"/>
  <c r="L60" i="3"/>
  <c r="K60" i="3"/>
  <c r="N60" i="3"/>
  <c r="J60" i="3"/>
  <c r="I124" i="3"/>
  <c r="P124" i="3"/>
  <c r="O124" i="3"/>
  <c r="N124" i="3"/>
  <c r="M124" i="3"/>
  <c r="L124" i="3"/>
  <c r="K124" i="3"/>
  <c r="J124" i="3"/>
  <c r="P89" i="3"/>
  <c r="O89" i="3"/>
  <c r="N89" i="3"/>
  <c r="M89" i="3"/>
  <c r="L89" i="3"/>
  <c r="K89" i="3"/>
  <c r="J89" i="3"/>
  <c r="I89" i="3"/>
  <c r="P153" i="3"/>
  <c r="O153" i="3"/>
  <c r="N153" i="3"/>
  <c r="M153" i="3"/>
  <c r="L153" i="3"/>
  <c r="K153" i="3"/>
  <c r="J153" i="3"/>
  <c r="I153" i="3"/>
  <c r="O86" i="3"/>
  <c r="N86" i="3"/>
  <c r="M86" i="3"/>
  <c r="L86" i="3"/>
  <c r="K86" i="3"/>
  <c r="J86" i="3"/>
  <c r="I86" i="3"/>
  <c r="P86" i="3"/>
  <c r="O150" i="3"/>
  <c r="N150" i="3"/>
  <c r="M150" i="3"/>
  <c r="L150" i="3"/>
  <c r="K150" i="3"/>
  <c r="J150" i="3"/>
  <c r="I150" i="3"/>
  <c r="P150" i="3"/>
  <c r="N83" i="3"/>
  <c r="M83" i="3"/>
  <c r="L83" i="3"/>
  <c r="J83" i="3"/>
  <c r="I83" i="3"/>
  <c r="P83" i="3"/>
  <c r="O83" i="3"/>
  <c r="K83" i="3"/>
  <c r="N147" i="3"/>
  <c r="M147" i="3"/>
  <c r="L147" i="3"/>
  <c r="K147" i="3"/>
  <c r="J147" i="3"/>
  <c r="I147" i="3"/>
  <c r="P147" i="3"/>
  <c r="O147" i="3"/>
  <c r="M96" i="3"/>
  <c r="L96" i="3"/>
  <c r="K96" i="3"/>
  <c r="J96" i="3"/>
  <c r="I96" i="3"/>
  <c r="P96" i="3"/>
  <c r="O96" i="3"/>
  <c r="N96" i="3"/>
  <c r="M160" i="3"/>
  <c r="L160" i="3"/>
  <c r="K160" i="3"/>
  <c r="J160" i="3"/>
  <c r="I160" i="3"/>
  <c r="P160" i="3"/>
  <c r="O160" i="3"/>
  <c r="N160" i="3"/>
  <c r="L221" i="3"/>
  <c r="K221" i="3"/>
  <c r="I221" i="3"/>
  <c r="P221" i="3"/>
  <c r="N221" i="3"/>
  <c r="M221" i="3"/>
  <c r="J221" i="3"/>
  <c r="O221" i="3"/>
  <c r="O217" i="3"/>
  <c r="L217" i="3"/>
  <c r="K217" i="3"/>
  <c r="J217" i="3"/>
  <c r="I217" i="3"/>
  <c r="P217" i="3"/>
  <c r="N217" i="3"/>
  <c r="M217" i="3"/>
  <c r="P182" i="3"/>
  <c r="O182" i="3"/>
  <c r="N182" i="3"/>
  <c r="M182" i="3"/>
  <c r="L182" i="3"/>
  <c r="K182" i="3"/>
  <c r="J182" i="3"/>
  <c r="I182" i="3"/>
  <c r="N163" i="3"/>
  <c r="M163" i="3"/>
  <c r="I163" i="3"/>
  <c r="P163" i="3"/>
  <c r="O163" i="3"/>
  <c r="L163" i="3"/>
  <c r="K163" i="3"/>
  <c r="J163" i="3"/>
  <c r="N168" i="3"/>
  <c r="M168" i="3"/>
  <c r="L168" i="3"/>
  <c r="I168" i="3"/>
  <c r="P168" i="3"/>
  <c r="O168" i="3"/>
  <c r="K168" i="3"/>
  <c r="J168" i="3"/>
  <c r="O238" i="3"/>
  <c r="N238" i="3"/>
  <c r="L238" i="3"/>
  <c r="K238" i="3"/>
  <c r="I238" i="3"/>
  <c r="P238" i="3"/>
  <c r="M238" i="3"/>
  <c r="J238" i="3"/>
  <c r="J231" i="3"/>
  <c r="I231" i="3"/>
  <c r="O231" i="3"/>
  <c r="N231" i="3"/>
  <c r="L231" i="3"/>
  <c r="P231" i="3"/>
  <c r="M231" i="3"/>
  <c r="K231" i="3"/>
  <c r="K274" i="3"/>
  <c r="J274" i="3"/>
  <c r="I274" i="3"/>
  <c r="P274" i="3"/>
  <c r="O274" i="3"/>
  <c r="N274" i="3"/>
  <c r="M274" i="3"/>
  <c r="L274" i="3"/>
  <c r="J279" i="3"/>
  <c r="I279" i="3"/>
  <c r="P279" i="3"/>
  <c r="O279" i="3"/>
  <c r="N279" i="3"/>
  <c r="M279" i="3"/>
  <c r="L279" i="3"/>
  <c r="K279" i="3"/>
  <c r="I228" i="3"/>
  <c r="P228" i="3"/>
  <c r="N228" i="3"/>
  <c r="M228" i="3"/>
  <c r="K228" i="3"/>
  <c r="O228" i="3"/>
  <c r="L228" i="3"/>
  <c r="J228" i="3"/>
  <c r="P225" i="3"/>
  <c r="O225" i="3"/>
  <c r="M225" i="3"/>
  <c r="L225" i="3"/>
  <c r="J225" i="3"/>
  <c r="N225" i="3"/>
  <c r="K225" i="3"/>
  <c r="I225" i="3"/>
  <c r="P289" i="3"/>
  <c r="O289" i="3"/>
  <c r="N289" i="3"/>
  <c r="M289" i="3"/>
  <c r="L289" i="3"/>
  <c r="K289" i="3"/>
  <c r="J289" i="3"/>
  <c r="I289" i="3"/>
  <c r="M203" i="3"/>
  <c r="J203" i="3"/>
  <c r="P203" i="3"/>
  <c r="O203" i="3"/>
  <c r="N203" i="3"/>
  <c r="L203" i="3"/>
  <c r="K203" i="3"/>
  <c r="I203" i="3"/>
  <c r="N267" i="3"/>
  <c r="M267" i="3"/>
  <c r="L267" i="3"/>
  <c r="K267" i="3"/>
  <c r="J267" i="3"/>
  <c r="I267" i="3"/>
  <c r="P267" i="3"/>
  <c r="O267" i="3"/>
  <c r="M256" i="3"/>
  <c r="L256" i="3"/>
  <c r="J256" i="3"/>
  <c r="I256" i="3"/>
  <c r="P256" i="3"/>
  <c r="O256" i="3"/>
  <c r="N256" i="3"/>
  <c r="K256" i="3"/>
  <c r="L53" i="3"/>
  <c r="K53" i="3"/>
  <c r="J53" i="3"/>
  <c r="P53" i="3"/>
  <c r="O53" i="3"/>
  <c r="N53" i="3"/>
  <c r="M53" i="3"/>
  <c r="I53" i="3"/>
  <c r="P14" i="3"/>
  <c r="O14" i="3"/>
  <c r="N14" i="3"/>
  <c r="M14" i="3"/>
  <c r="L14" i="3"/>
  <c r="K14" i="3"/>
  <c r="J14" i="3"/>
  <c r="I14" i="3"/>
  <c r="AO5" i="2"/>
  <c r="BB4" i="2"/>
  <c r="AK4" i="2"/>
  <c r="W168" i="4"/>
  <c r="I168" i="4" s="1"/>
  <c r="V168" i="4"/>
  <c r="L77" i="3"/>
  <c r="K77" i="3"/>
  <c r="J77" i="3"/>
  <c r="P77" i="3"/>
  <c r="O77" i="3"/>
  <c r="N77" i="3"/>
  <c r="M77" i="3"/>
  <c r="I77" i="3"/>
  <c r="P129" i="3"/>
  <c r="O129" i="3"/>
  <c r="N129" i="3"/>
  <c r="M129" i="3"/>
  <c r="L129" i="3"/>
  <c r="K129" i="3"/>
  <c r="J129" i="3"/>
  <c r="I129" i="3"/>
  <c r="O209" i="3"/>
  <c r="L209" i="3"/>
  <c r="P209" i="3"/>
  <c r="N209" i="3"/>
  <c r="M209" i="3"/>
  <c r="K209" i="3"/>
  <c r="J209" i="3"/>
  <c r="I209" i="3"/>
  <c r="W373" i="4"/>
  <c r="I373" i="4" s="1"/>
  <c r="V373" i="4"/>
  <c r="I227" i="4"/>
  <c r="V85" i="4"/>
  <c r="W85" i="4"/>
  <c r="I85" i="4" s="1"/>
  <c r="V27" i="4"/>
  <c r="I27" i="4" s="1"/>
  <c r="W223" i="4"/>
  <c r="I223" i="4" s="1"/>
  <c r="I23" i="4"/>
  <c r="V123" i="4"/>
  <c r="I123" i="4" s="1"/>
  <c r="V28" i="4"/>
  <c r="I28" i="4" s="1"/>
  <c r="I250" i="4"/>
  <c r="V63" i="4"/>
  <c r="M40" i="3"/>
  <c r="L40" i="3"/>
  <c r="K40" i="3"/>
  <c r="J40" i="3"/>
  <c r="I40" i="3"/>
  <c r="P40" i="3"/>
  <c r="O40" i="3"/>
  <c r="N40" i="3"/>
  <c r="N19" i="3"/>
  <c r="M19" i="3"/>
  <c r="L19" i="3"/>
  <c r="K19" i="3"/>
  <c r="J19" i="3"/>
  <c r="I19" i="3"/>
  <c r="P19" i="3"/>
  <c r="O19" i="3"/>
  <c r="O30" i="3"/>
  <c r="N30" i="3"/>
  <c r="M30" i="3"/>
  <c r="L30" i="3"/>
  <c r="K30" i="3"/>
  <c r="J30" i="3"/>
  <c r="I30" i="3"/>
  <c r="P30" i="3"/>
  <c r="K45" i="3"/>
  <c r="J45" i="3"/>
  <c r="O45" i="3"/>
  <c r="N45" i="3"/>
  <c r="I45" i="3"/>
  <c r="P45" i="3"/>
  <c r="M45" i="3"/>
  <c r="L45" i="3"/>
  <c r="I20" i="3"/>
  <c r="P20" i="3"/>
  <c r="O20" i="3"/>
  <c r="N20" i="3"/>
  <c r="M20" i="3"/>
  <c r="L20" i="3"/>
  <c r="K20" i="3"/>
  <c r="J20" i="3"/>
  <c r="J39" i="3"/>
  <c r="I39" i="3"/>
  <c r="P39" i="3"/>
  <c r="O39" i="3"/>
  <c r="N39" i="3"/>
  <c r="M39" i="3"/>
  <c r="L39" i="3"/>
  <c r="K39" i="3"/>
  <c r="K66" i="3"/>
  <c r="J66" i="3"/>
  <c r="I66" i="3"/>
  <c r="O66" i="3"/>
  <c r="N66" i="3"/>
  <c r="M66" i="3"/>
  <c r="P66" i="3"/>
  <c r="L66" i="3"/>
  <c r="K130" i="3"/>
  <c r="J130" i="3"/>
  <c r="I130" i="3"/>
  <c r="P130" i="3"/>
  <c r="O130" i="3"/>
  <c r="N130" i="3"/>
  <c r="M130" i="3"/>
  <c r="L130" i="3"/>
  <c r="I47" i="3"/>
  <c r="P47" i="3"/>
  <c r="M47" i="3"/>
  <c r="L47" i="3"/>
  <c r="J47" i="3"/>
  <c r="O47" i="3"/>
  <c r="N47" i="3"/>
  <c r="K47" i="3"/>
  <c r="J111" i="3"/>
  <c r="I111" i="3"/>
  <c r="P111" i="3"/>
  <c r="O111" i="3"/>
  <c r="N111" i="3"/>
  <c r="M111" i="3"/>
  <c r="L111" i="3"/>
  <c r="K111" i="3"/>
  <c r="I68" i="3"/>
  <c r="P68" i="3"/>
  <c r="O68" i="3"/>
  <c r="M68" i="3"/>
  <c r="L68" i="3"/>
  <c r="K68" i="3"/>
  <c r="N68" i="3"/>
  <c r="J68" i="3"/>
  <c r="I132" i="3"/>
  <c r="P132" i="3"/>
  <c r="O132" i="3"/>
  <c r="N132" i="3"/>
  <c r="M132" i="3"/>
  <c r="L132" i="3"/>
  <c r="K132" i="3"/>
  <c r="J132" i="3"/>
  <c r="P97" i="3"/>
  <c r="O97" i="3"/>
  <c r="N97" i="3"/>
  <c r="M97" i="3"/>
  <c r="L97" i="3"/>
  <c r="K97" i="3"/>
  <c r="J97" i="3"/>
  <c r="I97" i="3"/>
  <c r="P161" i="3"/>
  <c r="O161" i="3"/>
  <c r="N161" i="3"/>
  <c r="M161" i="3"/>
  <c r="L161" i="3"/>
  <c r="K161" i="3"/>
  <c r="J161" i="3"/>
  <c r="I161" i="3"/>
  <c r="O94" i="3"/>
  <c r="N94" i="3"/>
  <c r="M94" i="3"/>
  <c r="L94" i="3"/>
  <c r="K94" i="3"/>
  <c r="J94" i="3"/>
  <c r="I94" i="3"/>
  <c r="P94" i="3"/>
  <c r="O158" i="3"/>
  <c r="N158" i="3"/>
  <c r="M158" i="3"/>
  <c r="L158" i="3"/>
  <c r="K158" i="3"/>
  <c r="J158" i="3"/>
  <c r="I158" i="3"/>
  <c r="P158" i="3"/>
  <c r="N91" i="3"/>
  <c r="M91" i="3"/>
  <c r="L91" i="3"/>
  <c r="K91" i="3"/>
  <c r="J91" i="3"/>
  <c r="I91" i="3"/>
  <c r="P91" i="3"/>
  <c r="O91" i="3"/>
  <c r="N155" i="3"/>
  <c r="M155" i="3"/>
  <c r="L155" i="3"/>
  <c r="K155" i="3"/>
  <c r="J155" i="3"/>
  <c r="I155" i="3"/>
  <c r="P155" i="3"/>
  <c r="O155" i="3"/>
  <c r="M104" i="3"/>
  <c r="L104" i="3"/>
  <c r="K104" i="3"/>
  <c r="J104" i="3"/>
  <c r="I104" i="3"/>
  <c r="P104" i="3"/>
  <c r="O104" i="3"/>
  <c r="N104" i="3"/>
  <c r="P174" i="3"/>
  <c r="O174" i="3"/>
  <c r="N174" i="3"/>
  <c r="L174" i="3"/>
  <c r="K174" i="3"/>
  <c r="J174" i="3"/>
  <c r="M174" i="3"/>
  <c r="I174" i="3"/>
  <c r="J223" i="3"/>
  <c r="I223" i="3"/>
  <c r="O223" i="3"/>
  <c r="N223" i="3"/>
  <c r="L223" i="3"/>
  <c r="P223" i="3"/>
  <c r="M223" i="3"/>
  <c r="K223" i="3"/>
  <c r="O222" i="3"/>
  <c r="N222" i="3"/>
  <c r="L222" i="3"/>
  <c r="K222" i="3"/>
  <c r="I222" i="3"/>
  <c r="P222" i="3"/>
  <c r="M222" i="3"/>
  <c r="J222" i="3"/>
  <c r="N190" i="3"/>
  <c r="P190" i="3"/>
  <c r="O190" i="3"/>
  <c r="M190" i="3"/>
  <c r="L190" i="3"/>
  <c r="K190" i="3"/>
  <c r="J190" i="3"/>
  <c r="I190" i="3"/>
  <c r="O171" i="3"/>
  <c r="N171" i="3"/>
  <c r="M171" i="3"/>
  <c r="K171" i="3"/>
  <c r="J171" i="3"/>
  <c r="I171" i="3"/>
  <c r="P171" i="3"/>
  <c r="L171" i="3"/>
  <c r="N176" i="3"/>
  <c r="M176" i="3"/>
  <c r="L176" i="3"/>
  <c r="J176" i="3"/>
  <c r="I176" i="3"/>
  <c r="P176" i="3"/>
  <c r="O176" i="3"/>
  <c r="K176" i="3"/>
  <c r="L277" i="3"/>
  <c r="K277" i="3"/>
  <c r="J277" i="3"/>
  <c r="I277" i="3"/>
  <c r="P277" i="3"/>
  <c r="O277" i="3"/>
  <c r="N277" i="3"/>
  <c r="M277" i="3"/>
  <c r="O254" i="3"/>
  <c r="N254" i="3"/>
  <c r="L254" i="3"/>
  <c r="K254" i="3"/>
  <c r="J254" i="3"/>
  <c r="I254" i="3"/>
  <c r="P254" i="3"/>
  <c r="M254" i="3"/>
  <c r="K282" i="3"/>
  <c r="J282" i="3"/>
  <c r="I282" i="3"/>
  <c r="P282" i="3"/>
  <c r="O282" i="3"/>
  <c r="N282" i="3"/>
  <c r="M282" i="3"/>
  <c r="L282" i="3"/>
  <c r="J287" i="3"/>
  <c r="I287" i="3"/>
  <c r="P287" i="3"/>
  <c r="O287" i="3"/>
  <c r="N287" i="3"/>
  <c r="M287" i="3"/>
  <c r="L287" i="3"/>
  <c r="K287" i="3"/>
  <c r="I236" i="3"/>
  <c r="P236" i="3"/>
  <c r="N236" i="3"/>
  <c r="M236" i="3"/>
  <c r="K236" i="3"/>
  <c r="O236" i="3"/>
  <c r="L236" i="3"/>
  <c r="J236" i="3"/>
  <c r="P233" i="3"/>
  <c r="O233" i="3"/>
  <c r="M233" i="3"/>
  <c r="L233" i="3"/>
  <c r="J233" i="3"/>
  <c r="K233" i="3"/>
  <c r="I233" i="3"/>
  <c r="N233" i="3"/>
  <c r="P295" i="3"/>
  <c r="O295" i="3"/>
  <c r="N295" i="3"/>
  <c r="M295" i="3"/>
  <c r="L295" i="3"/>
  <c r="K295" i="3"/>
  <c r="J295" i="3"/>
  <c r="I295" i="3"/>
  <c r="M211" i="3"/>
  <c r="J211" i="3"/>
  <c r="L211" i="3"/>
  <c r="K211" i="3"/>
  <c r="I211" i="3"/>
  <c r="P211" i="3"/>
  <c r="O211" i="3"/>
  <c r="N211" i="3"/>
  <c r="N275" i="3"/>
  <c r="M275" i="3"/>
  <c r="L275" i="3"/>
  <c r="K275" i="3"/>
  <c r="J275" i="3"/>
  <c r="I275" i="3"/>
  <c r="P275" i="3"/>
  <c r="O275" i="3"/>
  <c r="M264" i="3"/>
  <c r="L264" i="3"/>
  <c r="J264" i="3"/>
  <c r="I264" i="3"/>
  <c r="P264" i="3"/>
  <c r="O264" i="3"/>
  <c r="N264" i="3"/>
  <c r="K264" i="3"/>
  <c r="P44" i="3"/>
  <c r="L44" i="3"/>
  <c r="K44" i="3"/>
  <c r="J44" i="3"/>
  <c r="I44" i="3"/>
  <c r="O44" i="3"/>
  <c r="N44" i="3"/>
  <c r="M44" i="3"/>
  <c r="M8" i="3"/>
  <c r="L8" i="3"/>
  <c r="K8" i="3"/>
  <c r="I8" i="3"/>
  <c r="P8" i="3"/>
  <c r="O8" i="3"/>
  <c r="N8" i="3"/>
  <c r="J8" i="3"/>
  <c r="P17" i="3"/>
  <c r="O17" i="3"/>
  <c r="N17" i="3"/>
  <c r="M17" i="3"/>
  <c r="L17" i="3"/>
  <c r="K17" i="3"/>
  <c r="J17" i="3"/>
  <c r="I17" i="3"/>
  <c r="R7" i="2"/>
  <c r="L6" i="2"/>
  <c r="T6" i="2"/>
  <c r="N5" i="2"/>
  <c r="W342" i="4"/>
  <c r="I342" i="4" s="1"/>
  <c r="V342" i="4"/>
  <c r="W312" i="4"/>
  <c r="I312" i="4" s="1"/>
  <c r="K98" i="3"/>
  <c r="J98" i="3"/>
  <c r="I98" i="3"/>
  <c r="P98" i="3"/>
  <c r="O98" i="3"/>
  <c r="N98" i="3"/>
  <c r="M98" i="3"/>
  <c r="L98" i="3"/>
  <c r="J79" i="3"/>
  <c r="I79" i="3"/>
  <c r="P79" i="3"/>
  <c r="N79" i="3"/>
  <c r="M79" i="3"/>
  <c r="L79" i="3"/>
  <c r="O79" i="3"/>
  <c r="K79" i="3"/>
  <c r="K183" i="3"/>
  <c r="J183" i="3"/>
  <c r="I183" i="3"/>
  <c r="P183" i="3"/>
  <c r="O183" i="3"/>
  <c r="N183" i="3"/>
  <c r="M183" i="3"/>
  <c r="L183" i="3"/>
  <c r="J255" i="3"/>
  <c r="I255" i="3"/>
  <c r="O255" i="3"/>
  <c r="N255" i="3"/>
  <c r="M255" i="3"/>
  <c r="L255" i="3"/>
  <c r="K255" i="3"/>
  <c r="P255" i="3"/>
  <c r="N243" i="3"/>
  <c r="M243" i="3"/>
  <c r="K243" i="3"/>
  <c r="J243" i="3"/>
  <c r="P243" i="3"/>
  <c r="O243" i="3"/>
  <c r="L243" i="3"/>
  <c r="I243" i="3"/>
  <c r="W294" i="4"/>
  <c r="I294" i="4" s="1"/>
  <c r="V294" i="4"/>
  <c r="W264" i="4"/>
  <c r="I264" i="4" s="1"/>
  <c r="V303" i="4"/>
  <c r="I303" i="4" s="1"/>
  <c r="V399" i="4"/>
  <c r="I399" i="4" s="1"/>
  <c r="V217" i="4"/>
  <c r="W217" i="4" s="1"/>
  <c r="I217" i="4" s="1"/>
  <c r="I152" i="4"/>
  <c r="V308" i="4"/>
  <c r="V185" i="4"/>
  <c r="W185" i="4" s="1"/>
  <c r="I206" i="4"/>
  <c r="I300" i="4"/>
  <c r="I150" i="4"/>
  <c r="V105" i="4"/>
  <c r="W105" i="4" s="1"/>
  <c r="I105" i="4" s="1"/>
  <c r="V60" i="4"/>
  <c r="I60" i="4" s="1"/>
  <c r="V47" i="4"/>
  <c r="W47" i="4" s="1"/>
  <c r="I47" i="4" s="1"/>
  <c r="M32" i="3"/>
  <c r="L32" i="3"/>
  <c r="K32" i="3"/>
  <c r="J32" i="3"/>
  <c r="I32" i="3"/>
  <c r="P32" i="3"/>
  <c r="O32" i="3"/>
  <c r="N32" i="3"/>
  <c r="N11" i="3"/>
  <c r="M11" i="3"/>
  <c r="L11" i="3"/>
  <c r="K11" i="3"/>
  <c r="J11" i="3"/>
  <c r="I11" i="3"/>
  <c r="P11" i="3"/>
  <c r="O11" i="3"/>
  <c r="O22" i="3"/>
  <c r="N22" i="3"/>
  <c r="M22" i="3"/>
  <c r="L22" i="3"/>
  <c r="K22" i="3"/>
  <c r="J22" i="3"/>
  <c r="I22" i="3"/>
  <c r="P22" i="3"/>
  <c r="P41" i="3"/>
  <c r="O41" i="3"/>
  <c r="N41" i="3"/>
  <c r="M41" i="3"/>
  <c r="L41" i="3"/>
  <c r="K41" i="3"/>
  <c r="J41" i="3"/>
  <c r="I41" i="3"/>
  <c r="I12" i="3"/>
  <c r="P12" i="3"/>
  <c r="O12" i="3"/>
  <c r="N12" i="3"/>
  <c r="M12" i="3"/>
  <c r="L12" i="3"/>
  <c r="K12" i="3"/>
  <c r="J12" i="3"/>
  <c r="J31" i="3"/>
  <c r="I31" i="3"/>
  <c r="P31" i="3"/>
  <c r="O31" i="3"/>
  <c r="N31" i="3"/>
  <c r="M31" i="3"/>
  <c r="L31" i="3"/>
  <c r="K31" i="3"/>
  <c r="K74" i="3"/>
  <c r="J74" i="3"/>
  <c r="I74" i="3"/>
  <c r="O74" i="3"/>
  <c r="N74" i="3"/>
  <c r="M74" i="3"/>
  <c r="L74" i="3"/>
  <c r="P74" i="3"/>
  <c r="K138" i="3"/>
  <c r="J138" i="3"/>
  <c r="I138" i="3"/>
  <c r="P138" i="3"/>
  <c r="O138" i="3"/>
  <c r="N138" i="3"/>
  <c r="M138" i="3"/>
  <c r="L138" i="3"/>
  <c r="J55" i="3"/>
  <c r="I55" i="3"/>
  <c r="P55" i="3"/>
  <c r="N55" i="3"/>
  <c r="M55" i="3"/>
  <c r="L55" i="3"/>
  <c r="K55" i="3"/>
  <c r="O55" i="3"/>
  <c r="J119" i="3"/>
  <c r="I119" i="3"/>
  <c r="P119" i="3"/>
  <c r="O119" i="3"/>
  <c r="N119" i="3"/>
  <c r="M119" i="3"/>
  <c r="L119" i="3"/>
  <c r="K119" i="3"/>
  <c r="I76" i="3"/>
  <c r="P76" i="3"/>
  <c r="O76" i="3"/>
  <c r="M76" i="3"/>
  <c r="L76" i="3"/>
  <c r="K76" i="3"/>
  <c r="N76" i="3"/>
  <c r="J76" i="3"/>
  <c r="I140" i="3"/>
  <c r="P140" i="3"/>
  <c r="O140" i="3"/>
  <c r="N140" i="3"/>
  <c r="M140" i="3"/>
  <c r="L140" i="3"/>
  <c r="K140" i="3"/>
  <c r="J140" i="3"/>
  <c r="P105" i="3"/>
  <c r="O105" i="3"/>
  <c r="N105" i="3"/>
  <c r="M105" i="3"/>
  <c r="L105" i="3"/>
  <c r="K105" i="3"/>
  <c r="J105" i="3"/>
  <c r="I105" i="3"/>
  <c r="J194" i="3"/>
  <c r="O194" i="3"/>
  <c r="N194" i="3"/>
  <c r="M194" i="3"/>
  <c r="L194" i="3"/>
  <c r="K194" i="3"/>
  <c r="I194" i="3"/>
  <c r="P194" i="3"/>
  <c r="O102" i="3"/>
  <c r="N102" i="3"/>
  <c r="M102" i="3"/>
  <c r="L102" i="3"/>
  <c r="K102" i="3"/>
  <c r="J102" i="3"/>
  <c r="I102" i="3"/>
  <c r="P102" i="3"/>
  <c r="L178" i="3"/>
  <c r="K178" i="3"/>
  <c r="J178" i="3"/>
  <c r="P178" i="3"/>
  <c r="O178" i="3"/>
  <c r="N178" i="3"/>
  <c r="M178" i="3"/>
  <c r="I178" i="3"/>
  <c r="N99" i="3"/>
  <c r="M99" i="3"/>
  <c r="L99" i="3"/>
  <c r="K99" i="3"/>
  <c r="J99" i="3"/>
  <c r="I99" i="3"/>
  <c r="P99" i="3"/>
  <c r="O99" i="3"/>
  <c r="I164" i="3"/>
  <c r="P164" i="3"/>
  <c r="L164" i="3"/>
  <c r="O164" i="3"/>
  <c r="N164" i="3"/>
  <c r="M164" i="3"/>
  <c r="K164" i="3"/>
  <c r="J164" i="3"/>
  <c r="M112" i="3"/>
  <c r="L112" i="3"/>
  <c r="K112" i="3"/>
  <c r="J112" i="3"/>
  <c r="I112" i="3"/>
  <c r="P112" i="3"/>
  <c r="O112" i="3"/>
  <c r="N112" i="3"/>
  <c r="I207" i="3"/>
  <c r="N207" i="3"/>
  <c r="M207" i="3"/>
  <c r="L207" i="3"/>
  <c r="K207" i="3"/>
  <c r="J207" i="3"/>
  <c r="P207" i="3"/>
  <c r="O207" i="3"/>
  <c r="L253" i="3"/>
  <c r="K253" i="3"/>
  <c r="I253" i="3"/>
  <c r="P253" i="3"/>
  <c r="O253" i="3"/>
  <c r="N253" i="3"/>
  <c r="M253" i="3"/>
  <c r="J253" i="3"/>
  <c r="I177" i="3"/>
  <c r="P177" i="3"/>
  <c r="O177" i="3"/>
  <c r="M177" i="3"/>
  <c r="L177" i="3"/>
  <c r="K177" i="3"/>
  <c r="N177" i="3"/>
  <c r="J177" i="3"/>
  <c r="I199" i="3"/>
  <c r="N199" i="3"/>
  <c r="P199" i="3"/>
  <c r="O199" i="3"/>
  <c r="M199" i="3"/>
  <c r="L199" i="3"/>
  <c r="K199" i="3"/>
  <c r="J199" i="3"/>
  <c r="O179" i="3"/>
  <c r="N179" i="3"/>
  <c r="M179" i="3"/>
  <c r="K179" i="3"/>
  <c r="J179" i="3"/>
  <c r="I179" i="3"/>
  <c r="P179" i="3"/>
  <c r="L179" i="3"/>
  <c r="N184" i="3"/>
  <c r="M184" i="3"/>
  <c r="L184" i="3"/>
  <c r="K184" i="3"/>
  <c r="J184" i="3"/>
  <c r="I184" i="3"/>
  <c r="P184" i="3"/>
  <c r="O184" i="3"/>
  <c r="O298" i="3"/>
  <c r="N298" i="3"/>
  <c r="L298" i="3"/>
  <c r="I298" i="3"/>
  <c r="P298" i="3"/>
  <c r="M298" i="3"/>
  <c r="K298" i="3"/>
  <c r="J298" i="3"/>
  <c r="K226" i="3"/>
  <c r="J226" i="3"/>
  <c r="P226" i="3"/>
  <c r="O226" i="3"/>
  <c r="M226" i="3"/>
  <c r="L226" i="3"/>
  <c r="I226" i="3"/>
  <c r="N226" i="3"/>
  <c r="K290" i="3"/>
  <c r="J290" i="3"/>
  <c r="I290" i="3"/>
  <c r="P290" i="3"/>
  <c r="O290" i="3"/>
  <c r="N290" i="3"/>
  <c r="M290" i="3"/>
  <c r="L290" i="3"/>
  <c r="O292" i="3"/>
  <c r="K292" i="3"/>
  <c r="J292" i="3"/>
  <c r="I292" i="3"/>
  <c r="P292" i="3"/>
  <c r="N292" i="3"/>
  <c r="M292" i="3"/>
  <c r="L292" i="3"/>
  <c r="I244" i="3"/>
  <c r="P244" i="3"/>
  <c r="N244" i="3"/>
  <c r="M244" i="3"/>
  <c r="K244" i="3"/>
  <c r="O244" i="3"/>
  <c r="L244" i="3"/>
  <c r="J244" i="3"/>
  <c r="P241" i="3"/>
  <c r="O241" i="3"/>
  <c r="M241" i="3"/>
  <c r="L241" i="3"/>
  <c r="J241" i="3"/>
  <c r="N241" i="3"/>
  <c r="K241" i="3"/>
  <c r="I241" i="3"/>
  <c r="N297" i="3"/>
  <c r="P297" i="3"/>
  <c r="O297" i="3"/>
  <c r="M297" i="3"/>
  <c r="L297" i="3"/>
  <c r="K297" i="3"/>
  <c r="J297" i="3"/>
  <c r="I297" i="3"/>
  <c r="M219" i="3"/>
  <c r="J219" i="3"/>
  <c r="P219" i="3"/>
  <c r="O219" i="3"/>
  <c r="N219" i="3"/>
  <c r="L219" i="3"/>
  <c r="K219" i="3"/>
  <c r="I219" i="3"/>
  <c r="N283" i="3"/>
  <c r="M283" i="3"/>
  <c r="L283" i="3"/>
  <c r="K283" i="3"/>
  <c r="J283" i="3"/>
  <c r="I283" i="3"/>
  <c r="P283" i="3"/>
  <c r="O283" i="3"/>
  <c r="M272" i="3"/>
  <c r="L272" i="3"/>
  <c r="K272" i="3"/>
  <c r="J272" i="3"/>
  <c r="I272" i="3"/>
  <c r="P272" i="3"/>
  <c r="O272" i="3"/>
  <c r="N272" i="3"/>
  <c r="N42" i="3"/>
  <c r="K42" i="3"/>
  <c r="J42" i="3"/>
  <c r="I42" i="3"/>
  <c r="P42" i="3"/>
  <c r="O42" i="3"/>
  <c r="M42" i="3"/>
  <c r="L42" i="3"/>
  <c r="P25" i="3"/>
  <c r="O25" i="3"/>
  <c r="N25" i="3"/>
  <c r="M25" i="3"/>
  <c r="L25" i="3"/>
  <c r="K25" i="3"/>
  <c r="J25" i="3"/>
  <c r="I25" i="3"/>
  <c r="L117" i="3"/>
  <c r="K117" i="3"/>
  <c r="J117" i="3"/>
  <c r="I117" i="3"/>
  <c r="P117" i="3"/>
  <c r="O117" i="3"/>
  <c r="N117" i="3"/>
  <c r="M117" i="3"/>
  <c r="N162" i="3"/>
  <c r="K162" i="3"/>
  <c r="J162" i="3"/>
  <c r="I162" i="3"/>
  <c r="P162" i="3"/>
  <c r="O162" i="3"/>
  <c r="M162" i="3"/>
  <c r="L162" i="3"/>
  <c r="O62" i="3"/>
  <c r="N62" i="3"/>
  <c r="M62" i="3"/>
  <c r="K62" i="3"/>
  <c r="J62" i="3"/>
  <c r="I62" i="3"/>
  <c r="P62" i="3"/>
  <c r="L62" i="3"/>
  <c r="N123" i="3"/>
  <c r="M123" i="3"/>
  <c r="L123" i="3"/>
  <c r="K123" i="3"/>
  <c r="J123" i="3"/>
  <c r="I123" i="3"/>
  <c r="P123" i="3"/>
  <c r="O123" i="3"/>
  <c r="J239" i="3"/>
  <c r="I239" i="3"/>
  <c r="O239" i="3"/>
  <c r="N239" i="3"/>
  <c r="L239" i="3"/>
  <c r="P239" i="3"/>
  <c r="M239" i="3"/>
  <c r="K239" i="3"/>
  <c r="O286" i="3"/>
  <c r="N286" i="3"/>
  <c r="M286" i="3"/>
  <c r="L286" i="3"/>
  <c r="K286" i="3"/>
  <c r="J286" i="3"/>
  <c r="I286" i="3"/>
  <c r="P286" i="3"/>
  <c r="V377" i="4"/>
  <c r="W377" i="4" s="1"/>
  <c r="I377" i="4" s="1"/>
  <c r="V344" i="4"/>
  <c r="I344" i="4" s="1"/>
  <c r="W337" i="4"/>
  <c r="I337" i="4" s="1"/>
  <c r="W213" i="4"/>
  <c r="V213" i="4"/>
  <c r="W248" i="4"/>
  <c r="I248" i="4" s="1"/>
  <c r="V175" i="4"/>
  <c r="I175" i="4" s="1"/>
  <c r="W208" i="4"/>
  <c r="I208" i="4" s="1"/>
  <c r="I156" i="4"/>
  <c r="V382" i="4"/>
  <c r="I382" i="4" s="1"/>
  <c r="V284" i="4"/>
  <c r="I284" i="4" s="1"/>
  <c r="I186" i="4"/>
  <c r="W313" i="4"/>
  <c r="I313" i="4" s="1"/>
  <c r="I164" i="4"/>
  <c r="I109" i="4"/>
  <c r="V328" i="4"/>
  <c r="W328" i="4" s="1"/>
  <c r="I328" i="4" s="1"/>
  <c r="I130" i="4"/>
  <c r="V324" i="4"/>
  <c r="I324" i="4" s="1"/>
  <c r="V46" i="4"/>
  <c r="I46" i="4" s="1"/>
  <c r="V225" i="4"/>
  <c r="W225" i="4" s="1"/>
  <c r="I225" i="4" s="1"/>
  <c r="V73" i="4"/>
  <c r="W73" i="4" s="1"/>
  <c r="I73" i="4" s="1"/>
  <c r="V136" i="4"/>
  <c r="W136" i="4" s="1"/>
  <c r="I136" i="4" s="1"/>
  <c r="V101" i="4"/>
  <c r="I101" i="4" s="1"/>
  <c r="I25" i="4"/>
  <c r="V135" i="4"/>
  <c r="W135" i="4" s="1"/>
  <c r="I135" i="4" s="1"/>
  <c r="V54" i="4"/>
  <c r="I54" i="4" s="1"/>
  <c r="M24" i="3"/>
  <c r="L24" i="3"/>
  <c r="K24" i="3"/>
  <c r="J24" i="3"/>
  <c r="I24" i="3"/>
  <c r="P24" i="3"/>
  <c r="O24" i="3"/>
  <c r="N24" i="3"/>
  <c r="O6" i="3"/>
  <c r="N6" i="3"/>
  <c r="M6" i="3"/>
  <c r="K6" i="3"/>
  <c r="J6" i="3"/>
  <c r="I6" i="3"/>
  <c r="L6" i="3"/>
  <c r="P6" i="3"/>
  <c r="P33" i="3"/>
  <c r="O33" i="3"/>
  <c r="N33" i="3"/>
  <c r="M33" i="3"/>
  <c r="L33" i="3"/>
  <c r="K33" i="3"/>
  <c r="J33" i="3"/>
  <c r="I33" i="3"/>
  <c r="J23" i="3"/>
  <c r="I23" i="3"/>
  <c r="P23" i="3"/>
  <c r="O23" i="3"/>
  <c r="N23" i="3"/>
  <c r="M23" i="3"/>
  <c r="L23" i="3"/>
  <c r="K23" i="3"/>
  <c r="K82" i="3"/>
  <c r="J82" i="3"/>
  <c r="I82" i="3"/>
  <c r="O82" i="3"/>
  <c r="N82" i="3"/>
  <c r="M82" i="3"/>
  <c r="P82" i="3"/>
  <c r="L82" i="3"/>
  <c r="K146" i="3"/>
  <c r="J146" i="3"/>
  <c r="I146" i="3"/>
  <c r="P146" i="3"/>
  <c r="O146" i="3"/>
  <c r="N146" i="3"/>
  <c r="M146" i="3"/>
  <c r="L146" i="3"/>
  <c r="J63" i="3"/>
  <c r="I63" i="3"/>
  <c r="P63" i="3"/>
  <c r="N63" i="3"/>
  <c r="M63" i="3"/>
  <c r="L63" i="3"/>
  <c r="O63" i="3"/>
  <c r="K63" i="3"/>
  <c r="J127" i="3"/>
  <c r="I127" i="3"/>
  <c r="P127" i="3"/>
  <c r="O127" i="3"/>
  <c r="N127" i="3"/>
  <c r="M127" i="3"/>
  <c r="L127" i="3"/>
  <c r="K127" i="3"/>
  <c r="I84" i="3"/>
  <c r="P84" i="3"/>
  <c r="O84" i="3"/>
  <c r="N84" i="3"/>
  <c r="M84" i="3"/>
  <c r="L84" i="3"/>
  <c r="K84" i="3"/>
  <c r="J84" i="3"/>
  <c r="I148" i="3"/>
  <c r="P148" i="3"/>
  <c r="O148" i="3"/>
  <c r="N148" i="3"/>
  <c r="M148" i="3"/>
  <c r="L148" i="3"/>
  <c r="K148" i="3"/>
  <c r="J148" i="3"/>
  <c r="P113" i="3"/>
  <c r="O113" i="3"/>
  <c r="N113" i="3"/>
  <c r="M113" i="3"/>
  <c r="L113" i="3"/>
  <c r="K113" i="3"/>
  <c r="J113" i="3"/>
  <c r="I113" i="3"/>
  <c r="N46" i="3"/>
  <c r="M46" i="3"/>
  <c r="J46" i="3"/>
  <c r="I46" i="3"/>
  <c r="K46" i="3"/>
  <c r="P46" i="3"/>
  <c r="O46" i="3"/>
  <c r="L46" i="3"/>
  <c r="O110" i="3"/>
  <c r="N110" i="3"/>
  <c r="M110" i="3"/>
  <c r="L110" i="3"/>
  <c r="K110" i="3"/>
  <c r="J110" i="3"/>
  <c r="I110" i="3"/>
  <c r="P110" i="3"/>
  <c r="O230" i="3"/>
  <c r="N230" i="3"/>
  <c r="L230" i="3"/>
  <c r="K230" i="3"/>
  <c r="I230" i="3"/>
  <c r="P230" i="3"/>
  <c r="M230" i="3"/>
  <c r="J230" i="3"/>
  <c r="N107" i="3"/>
  <c r="M107" i="3"/>
  <c r="L107" i="3"/>
  <c r="K107" i="3"/>
  <c r="J107" i="3"/>
  <c r="I107" i="3"/>
  <c r="P107" i="3"/>
  <c r="O107" i="3"/>
  <c r="M56" i="3"/>
  <c r="L56" i="3"/>
  <c r="K56" i="3"/>
  <c r="I56" i="3"/>
  <c r="P56" i="3"/>
  <c r="O56" i="3"/>
  <c r="N56" i="3"/>
  <c r="J56" i="3"/>
  <c r="M120" i="3"/>
  <c r="L120" i="3"/>
  <c r="K120" i="3"/>
  <c r="J120" i="3"/>
  <c r="I120" i="3"/>
  <c r="P120" i="3"/>
  <c r="O120" i="3"/>
  <c r="N120" i="3"/>
  <c r="J167" i="3"/>
  <c r="I167" i="3"/>
  <c r="N167" i="3"/>
  <c r="M167" i="3"/>
  <c r="O167" i="3"/>
  <c r="L167" i="3"/>
  <c r="K167" i="3"/>
  <c r="P167" i="3"/>
  <c r="J172" i="3"/>
  <c r="I172" i="3"/>
  <c r="P172" i="3"/>
  <c r="N172" i="3"/>
  <c r="M172" i="3"/>
  <c r="L172" i="3"/>
  <c r="K172" i="3"/>
  <c r="O172" i="3"/>
  <c r="I185" i="3"/>
  <c r="P185" i="3"/>
  <c r="O185" i="3"/>
  <c r="N185" i="3"/>
  <c r="M185" i="3"/>
  <c r="L185" i="3"/>
  <c r="K185" i="3"/>
  <c r="J185" i="3"/>
  <c r="J202" i="3"/>
  <c r="O202" i="3"/>
  <c r="I202" i="3"/>
  <c r="P202" i="3"/>
  <c r="N202" i="3"/>
  <c r="M202" i="3"/>
  <c r="L202" i="3"/>
  <c r="K202" i="3"/>
  <c r="O187" i="3"/>
  <c r="N187" i="3"/>
  <c r="M187" i="3"/>
  <c r="L187" i="3"/>
  <c r="K187" i="3"/>
  <c r="J187" i="3"/>
  <c r="I187" i="3"/>
  <c r="P187" i="3"/>
  <c r="O193" i="3"/>
  <c r="L193" i="3"/>
  <c r="P193" i="3"/>
  <c r="N193" i="3"/>
  <c r="M193" i="3"/>
  <c r="K193" i="3"/>
  <c r="J193" i="3"/>
  <c r="I193" i="3"/>
  <c r="M173" i="3"/>
  <c r="L173" i="3"/>
  <c r="K173" i="3"/>
  <c r="I173" i="3"/>
  <c r="P173" i="3"/>
  <c r="O173" i="3"/>
  <c r="N173" i="3"/>
  <c r="J173" i="3"/>
  <c r="K234" i="3"/>
  <c r="J234" i="3"/>
  <c r="P234" i="3"/>
  <c r="O234" i="3"/>
  <c r="M234" i="3"/>
  <c r="N234" i="3"/>
  <c r="L234" i="3"/>
  <c r="I234" i="3"/>
  <c r="J299" i="3"/>
  <c r="K299" i="3"/>
  <c r="I299" i="3"/>
  <c r="P299" i="3"/>
  <c r="N299" i="3"/>
  <c r="M299" i="3"/>
  <c r="L299" i="3"/>
  <c r="O299" i="3"/>
  <c r="K302" i="3"/>
  <c r="P302" i="3"/>
  <c r="L302" i="3"/>
  <c r="M302" i="3"/>
  <c r="J302" i="3"/>
  <c r="I302" i="3"/>
  <c r="O302" i="3"/>
  <c r="N302" i="3"/>
  <c r="I252" i="3"/>
  <c r="P252" i="3"/>
  <c r="N252" i="3"/>
  <c r="M252" i="3"/>
  <c r="L252" i="3"/>
  <c r="K252" i="3"/>
  <c r="O252" i="3"/>
  <c r="J252" i="3"/>
  <c r="P249" i="3"/>
  <c r="O249" i="3"/>
  <c r="M249" i="3"/>
  <c r="L249" i="3"/>
  <c r="K249" i="3"/>
  <c r="J249" i="3"/>
  <c r="N249" i="3"/>
  <c r="I249" i="3"/>
  <c r="O270" i="3"/>
  <c r="N270" i="3"/>
  <c r="M270" i="3"/>
  <c r="L270" i="3"/>
  <c r="K270" i="3"/>
  <c r="J270" i="3"/>
  <c r="I270" i="3"/>
  <c r="P270" i="3"/>
  <c r="N227" i="3"/>
  <c r="M227" i="3"/>
  <c r="K227" i="3"/>
  <c r="J227" i="3"/>
  <c r="P227" i="3"/>
  <c r="O227" i="3"/>
  <c r="L227" i="3"/>
  <c r="I227" i="3"/>
  <c r="L291" i="3"/>
  <c r="O291" i="3"/>
  <c r="N291" i="3"/>
  <c r="M291" i="3"/>
  <c r="K291" i="3"/>
  <c r="J291" i="3"/>
  <c r="I291" i="3"/>
  <c r="P291" i="3"/>
  <c r="M280" i="3"/>
  <c r="L280" i="3"/>
  <c r="K280" i="3"/>
  <c r="J280" i="3"/>
  <c r="I280" i="3"/>
  <c r="P280" i="3"/>
  <c r="O280" i="3"/>
  <c r="N280" i="3"/>
  <c r="K34" i="3"/>
  <c r="J34" i="3"/>
  <c r="I34" i="3"/>
  <c r="P34" i="3"/>
  <c r="O34" i="3"/>
  <c r="N34" i="3"/>
  <c r="M34" i="3"/>
  <c r="L34" i="3"/>
  <c r="L149" i="3"/>
  <c r="K149" i="3"/>
  <c r="J149" i="3"/>
  <c r="I149" i="3"/>
  <c r="P149" i="3"/>
  <c r="O149" i="3"/>
  <c r="N149" i="3"/>
  <c r="M149" i="3"/>
  <c r="AP7" i="2"/>
  <c r="BC6" i="2"/>
  <c r="AL6" i="2"/>
  <c r="W384" i="4"/>
  <c r="I384" i="4" s="1"/>
  <c r="P81" i="3"/>
  <c r="O81" i="3"/>
  <c r="N81" i="3"/>
  <c r="L81" i="3"/>
  <c r="K81" i="3"/>
  <c r="J81" i="3"/>
  <c r="M81" i="3"/>
  <c r="I81" i="3"/>
  <c r="J7" i="3"/>
  <c r="I7" i="3"/>
  <c r="P7" i="3"/>
  <c r="N7" i="3"/>
  <c r="M7" i="3"/>
  <c r="L7" i="3"/>
  <c r="O7" i="3"/>
  <c r="K7" i="3"/>
  <c r="I100" i="3"/>
  <c r="P100" i="3"/>
  <c r="O100" i="3"/>
  <c r="N100" i="3"/>
  <c r="M100" i="3"/>
  <c r="L100" i="3"/>
  <c r="K100" i="3"/>
  <c r="J100" i="3"/>
  <c r="M136" i="3"/>
  <c r="L136" i="3"/>
  <c r="K136" i="3"/>
  <c r="J136" i="3"/>
  <c r="I136" i="3"/>
  <c r="P136" i="3"/>
  <c r="O136" i="3"/>
  <c r="N136" i="3"/>
  <c r="K250" i="3"/>
  <c r="J250" i="3"/>
  <c r="P250" i="3"/>
  <c r="O250" i="3"/>
  <c r="N250" i="3"/>
  <c r="M250" i="3"/>
  <c r="L250" i="3"/>
  <c r="I250" i="3"/>
  <c r="I268" i="3"/>
  <c r="P268" i="3"/>
  <c r="O268" i="3"/>
  <c r="N268" i="3"/>
  <c r="M268" i="3"/>
  <c r="L268" i="3"/>
  <c r="K268" i="3"/>
  <c r="J268" i="3"/>
  <c r="K18" i="3"/>
  <c r="J18" i="3"/>
  <c r="I18" i="3"/>
  <c r="P18" i="3"/>
  <c r="O18" i="3"/>
  <c r="N18" i="3"/>
  <c r="M18" i="3"/>
  <c r="L18" i="3"/>
  <c r="K273" i="4"/>
  <c r="K272" i="4"/>
  <c r="K271" i="4"/>
  <c r="K270" i="4"/>
  <c r="K269" i="4"/>
  <c r="K268" i="4"/>
  <c r="K267" i="4"/>
  <c r="W369" i="4"/>
  <c r="I369" i="4" s="1"/>
  <c r="I278" i="4"/>
  <c r="W383" i="4"/>
  <c r="V383" i="4"/>
  <c r="V252" i="4"/>
  <c r="I252" i="4" s="1"/>
  <c r="V214" i="4"/>
  <c r="W214" i="4" s="1"/>
  <c r="I214" i="4" s="1"/>
  <c r="I211" i="4"/>
  <c r="V243" i="4"/>
  <c r="I243" i="4" s="1"/>
  <c r="V270" i="4"/>
  <c r="I270" i="4" s="1"/>
  <c r="W191" i="4"/>
  <c r="I191" i="4" s="1"/>
  <c r="V137" i="4"/>
  <c r="W137" i="4"/>
  <c r="I137" i="4" s="1"/>
  <c r="W64" i="4"/>
  <c r="I64" i="4" s="1"/>
  <c r="V148" i="4"/>
  <c r="I148" i="4" s="1"/>
  <c r="I58" i="4"/>
  <c r="V165" i="4"/>
  <c r="I165" i="4" s="1"/>
  <c r="I26" i="4"/>
  <c r="I106" i="4"/>
  <c r="W22" i="4"/>
  <c r="V22" i="4"/>
  <c r="I322" i="4"/>
  <c r="I90" i="4"/>
  <c r="V163" i="4"/>
  <c r="I163" i="4" s="1"/>
  <c r="M16" i="3"/>
  <c r="L16" i="3"/>
  <c r="K16" i="3"/>
  <c r="J16" i="3"/>
  <c r="I16" i="3"/>
  <c r="P16" i="3"/>
  <c r="O16" i="3"/>
  <c r="N16" i="3"/>
  <c r="L170" i="3"/>
  <c r="K170" i="3"/>
  <c r="J170" i="3"/>
  <c r="O170" i="3"/>
  <c r="N170" i="3"/>
  <c r="P170" i="3"/>
  <c r="M170" i="3"/>
  <c r="I170" i="3"/>
  <c r="L165" i="3"/>
  <c r="K165" i="3"/>
  <c r="O165" i="3"/>
  <c r="P165" i="3"/>
  <c r="N165" i="3"/>
  <c r="M165" i="3"/>
  <c r="J165" i="3"/>
  <c r="I165" i="3"/>
  <c r="I191" i="3"/>
  <c r="N191" i="3"/>
  <c r="M191" i="3"/>
  <c r="L191" i="3"/>
  <c r="K191" i="3"/>
  <c r="J191" i="3"/>
  <c r="P191" i="3"/>
  <c r="O191" i="3"/>
  <c r="J15" i="3"/>
  <c r="I15" i="3"/>
  <c r="P15" i="3"/>
  <c r="O15" i="3"/>
  <c r="N15" i="3"/>
  <c r="M15" i="3"/>
  <c r="L15" i="3"/>
  <c r="K15" i="3"/>
  <c r="K90" i="3"/>
  <c r="J90" i="3"/>
  <c r="I90" i="3"/>
  <c r="P90" i="3"/>
  <c r="O90" i="3"/>
  <c r="N90" i="3"/>
  <c r="M90" i="3"/>
  <c r="L90" i="3"/>
  <c r="K154" i="3"/>
  <c r="J154" i="3"/>
  <c r="I154" i="3"/>
  <c r="P154" i="3"/>
  <c r="O154" i="3"/>
  <c r="N154" i="3"/>
  <c r="M154" i="3"/>
  <c r="L154" i="3"/>
  <c r="J71" i="3"/>
  <c r="I71" i="3"/>
  <c r="P71" i="3"/>
  <c r="N71" i="3"/>
  <c r="M71" i="3"/>
  <c r="L71" i="3"/>
  <c r="K71" i="3"/>
  <c r="O71" i="3"/>
  <c r="J135" i="3"/>
  <c r="I135" i="3"/>
  <c r="P135" i="3"/>
  <c r="O135" i="3"/>
  <c r="N135" i="3"/>
  <c r="M135" i="3"/>
  <c r="L135" i="3"/>
  <c r="K135" i="3"/>
  <c r="I92" i="3"/>
  <c r="P92" i="3"/>
  <c r="O92" i="3"/>
  <c r="N92" i="3"/>
  <c r="M92" i="3"/>
  <c r="L92" i="3"/>
  <c r="K92" i="3"/>
  <c r="J92" i="3"/>
  <c r="I156" i="3"/>
  <c r="P156" i="3"/>
  <c r="O156" i="3"/>
  <c r="N156" i="3"/>
  <c r="M156" i="3"/>
  <c r="L156" i="3"/>
  <c r="K156" i="3"/>
  <c r="J156" i="3"/>
  <c r="P121" i="3"/>
  <c r="O121" i="3"/>
  <c r="N121" i="3"/>
  <c r="M121" i="3"/>
  <c r="L121" i="3"/>
  <c r="K121" i="3"/>
  <c r="J121" i="3"/>
  <c r="I121" i="3"/>
  <c r="O54" i="3"/>
  <c r="N54" i="3"/>
  <c r="M54" i="3"/>
  <c r="K54" i="3"/>
  <c r="J54" i="3"/>
  <c r="I54" i="3"/>
  <c r="P54" i="3"/>
  <c r="L54" i="3"/>
  <c r="O118" i="3"/>
  <c r="N118" i="3"/>
  <c r="M118" i="3"/>
  <c r="L118" i="3"/>
  <c r="K118" i="3"/>
  <c r="J118" i="3"/>
  <c r="I118" i="3"/>
  <c r="P118" i="3"/>
  <c r="N51" i="3"/>
  <c r="M51" i="3"/>
  <c r="L51" i="3"/>
  <c r="I51" i="3"/>
  <c r="P51" i="3"/>
  <c r="K51" i="3"/>
  <c r="J51" i="3"/>
  <c r="O51" i="3"/>
  <c r="N115" i="3"/>
  <c r="M115" i="3"/>
  <c r="L115" i="3"/>
  <c r="K115" i="3"/>
  <c r="J115" i="3"/>
  <c r="I115" i="3"/>
  <c r="P115" i="3"/>
  <c r="O115" i="3"/>
  <c r="M64" i="3"/>
  <c r="L64" i="3"/>
  <c r="K64" i="3"/>
  <c r="I64" i="3"/>
  <c r="P64" i="3"/>
  <c r="O64" i="3"/>
  <c r="N64" i="3"/>
  <c r="J64" i="3"/>
  <c r="M128" i="3"/>
  <c r="L128" i="3"/>
  <c r="K128" i="3"/>
  <c r="J128" i="3"/>
  <c r="I128" i="3"/>
  <c r="P128" i="3"/>
  <c r="O128" i="3"/>
  <c r="N128" i="3"/>
  <c r="K175" i="3"/>
  <c r="J175" i="3"/>
  <c r="I175" i="3"/>
  <c r="O175" i="3"/>
  <c r="N175" i="3"/>
  <c r="M175" i="3"/>
  <c r="L175" i="3"/>
  <c r="P175" i="3"/>
  <c r="J180" i="3"/>
  <c r="I180" i="3"/>
  <c r="P180" i="3"/>
  <c r="N180" i="3"/>
  <c r="M180" i="3"/>
  <c r="L180" i="3"/>
  <c r="O180" i="3"/>
  <c r="K180" i="3"/>
  <c r="L192" i="3"/>
  <c r="I192" i="3"/>
  <c r="J192" i="3"/>
  <c r="P192" i="3"/>
  <c r="O192" i="3"/>
  <c r="N192" i="3"/>
  <c r="M192" i="3"/>
  <c r="K192" i="3"/>
  <c r="I215" i="3"/>
  <c r="N215" i="3"/>
  <c r="P215" i="3"/>
  <c r="O215" i="3"/>
  <c r="M215" i="3"/>
  <c r="L215" i="3"/>
  <c r="K215" i="3"/>
  <c r="J215" i="3"/>
  <c r="N206" i="3"/>
  <c r="K206" i="3"/>
  <c r="P206" i="3"/>
  <c r="O206" i="3"/>
  <c r="M206" i="3"/>
  <c r="L206" i="3"/>
  <c r="J206" i="3"/>
  <c r="I206" i="3"/>
  <c r="K197" i="3"/>
  <c r="P197" i="3"/>
  <c r="O197" i="3"/>
  <c r="N197" i="3"/>
  <c r="M197" i="3"/>
  <c r="L197" i="3"/>
  <c r="J197" i="3"/>
  <c r="I197" i="3"/>
  <c r="M181" i="3"/>
  <c r="L181" i="3"/>
  <c r="K181" i="3"/>
  <c r="J181" i="3"/>
  <c r="I181" i="3"/>
  <c r="P181" i="3"/>
  <c r="O181" i="3"/>
  <c r="N181" i="3"/>
  <c r="K242" i="3"/>
  <c r="J242" i="3"/>
  <c r="P242" i="3"/>
  <c r="O242" i="3"/>
  <c r="M242" i="3"/>
  <c r="N242" i="3"/>
  <c r="L242" i="3"/>
  <c r="I242" i="3"/>
  <c r="J247" i="3"/>
  <c r="I247" i="3"/>
  <c r="O247" i="3"/>
  <c r="N247" i="3"/>
  <c r="M247" i="3"/>
  <c r="L247" i="3"/>
  <c r="P247" i="3"/>
  <c r="K247" i="3"/>
  <c r="P196" i="3"/>
  <c r="M196" i="3"/>
  <c r="I196" i="3"/>
  <c r="O196" i="3"/>
  <c r="N196" i="3"/>
  <c r="L196" i="3"/>
  <c r="K196" i="3"/>
  <c r="J196" i="3"/>
  <c r="I260" i="3"/>
  <c r="P260" i="3"/>
  <c r="N260" i="3"/>
  <c r="M260" i="3"/>
  <c r="L260" i="3"/>
  <c r="K260" i="3"/>
  <c r="O260" i="3"/>
  <c r="J260" i="3"/>
  <c r="P257" i="3"/>
  <c r="O257" i="3"/>
  <c r="M257" i="3"/>
  <c r="L257" i="3"/>
  <c r="K257" i="3"/>
  <c r="J257" i="3"/>
  <c r="N257" i="3"/>
  <c r="I257" i="3"/>
  <c r="O278" i="3"/>
  <c r="N278" i="3"/>
  <c r="M278" i="3"/>
  <c r="L278" i="3"/>
  <c r="K278" i="3"/>
  <c r="J278" i="3"/>
  <c r="I278" i="3"/>
  <c r="P278" i="3"/>
  <c r="N235" i="3"/>
  <c r="M235" i="3"/>
  <c r="K235" i="3"/>
  <c r="J235" i="3"/>
  <c r="P235" i="3"/>
  <c r="O235" i="3"/>
  <c r="L235" i="3"/>
  <c r="I235" i="3"/>
  <c r="M224" i="3"/>
  <c r="L224" i="3"/>
  <c r="J224" i="3"/>
  <c r="I224" i="3"/>
  <c r="O224" i="3"/>
  <c r="P224" i="3"/>
  <c r="N224" i="3"/>
  <c r="K224" i="3"/>
  <c r="M288" i="3"/>
  <c r="L288" i="3"/>
  <c r="K288" i="3"/>
  <c r="J288" i="3"/>
  <c r="I288" i="3"/>
  <c r="P288" i="3"/>
  <c r="O288" i="3"/>
  <c r="N288" i="3"/>
  <c r="K26" i="3"/>
  <c r="J26" i="3"/>
  <c r="I26" i="3"/>
  <c r="P26" i="3"/>
  <c r="O26" i="3"/>
  <c r="N26" i="3"/>
  <c r="M26" i="3"/>
  <c r="L26" i="3"/>
  <c r="L85" i="3"/>
  <c r="K85" i="3"/>
  <c r="J85" i="3"/>
  <c r="I85" i="3"/>
  <c r="P85" i="3"/>
  <c r="O85" i="3"/>
  <c r="N85" i="3"/>
  <c r="M85" i="3"/>
  <c r="J5" i="2"/>
  <c r="P6" i="2"/>
  <c r="AQ7" i="2"/>
  <c r="BD6" i="2"/>
  <c r="AM6" i="2"/>
  <c r="AO6" i="2" l="1"/>
  <c r="BB5" i="2"/>
  <c r="AK5" i="2"/>
  <c r="AR6" i="2"/>
  <c r="BE5" i="2"/>
  <c r="AN5" i="2"/>
  <c r="I259" i="4"/>
  <c r="I151" i="4"/>
  <c r="N6" i="2"/>
  <c r="T7" i="2"/>
  <c r="P7" i="2"/>
  <c r="J6" i="2"/>
  <c r="I213" i="4"/>
  <c r="M5" i="2"/>
  <c r="S6" i="2"/>
  <c r="AQ8" i="2"/>
  <c r="BD7" i="2"/>
  <c r="AM7" i="2"/>
  <c r="AL7" i="2"/>
  <c r="AP8" i="2"/>
  <c r="BC7" i="2"/>
  <c r="R8" i="2"/>
  <c r="L7" i="2"/>
  <c r="I22" i="4"/>
  <c r="I383" i="4"/>
  <c r="O7" i="2"/>
  <c r="BA6" i="2"/>
  <c r="I6" i="2"/>
  <c r="K7" i="2"/>
  <c r="Q8" i="2"/>
  <c r="S7" i="2" l="1"/>
  <c r="M6" i="2"/>
  <c r="AR7" i="2"/>
  <c r="BE6" i="2"/>
  <c r="AN6" i="2"/>
  <c r="AM8" i="2"/>
  <c r="AQ9" i="2"/>
  <c r="BD8" i="2"/>
  <c r="R9" i="2"/>
  <c r="L8" i="2"/>
  <c r="J7" i="2"/>
  <c r="P8" i="2"/>
  <c r="AL8" i="2"/>
  <c r="AP9" i="2"/>
  <c r="BC8" i="2"/>
  <c r="BA7" i="2"/>
  <c r="I7" i="2"/>
  <c r="O8" i="2"/>
  <c r="N7" i="2"/>
  <c r="T8" i="2"/>
  <c r="K8" i="2"/>
  <c r="Q9" i="2"/>
  <c r="AK6" i="2"/>
  <c r="AO7" i="2"/>
  <c r="BB6" i="2"/>
  <c r="AK7" i="2" l="1"/>
  <c r="BB7" i="2"/>
  <c r="AO8" i="2"/>
  <c r="BD9" i="2"/>
  <c r="AQ10" i="2"/>
  <c r="AM9" i="2"/>
  <c r="N8" i="2"/>
  <c r="T9" i="2"/>
  <c r="K9" i="2"/>
  <c r="Q10" i="2"/>
  <c r="BC9" i="2"/>
  <c r="AP10" i="2"/>
  <c r="AL9" i="2"/>
  <c r="J8" i="2"/>
  <c r="P9" i="2"/>
  <c r="BB8" i="2"/>
  <c r="AR8" i="2"/>
  <c r="BE7" i="2"/>
  <c r="AN7" i="2"/>
  <c r="BA8" i="2"/>
  <c r="I8" i="2"/>
  <c r="O9" i="2"/>
  <c r="R10" i="2"/>
  <c r="L9" i="2"/>
  <c r="S8" i="2"/>
  <c r="M7" i="2"/>
  <c r="AR9" i="2" l="1"/>
  <c r="BE8" i="2"/>
  <c r="AN8" i="2"/>
  <c r="T10" i="2"/>
  <c r="N9" i="2"/>
  <c r="O10" i="2"/>
  <c r="I9" i="2"/>
  <c r="BA9" i="2"/>
  <c r="R11" i="2"/>
  <c r="L10" i="2"/>
  <c r="J9" i="2"/>
  <c r="P10" i="2"/>
  <c r="BB9" i="2"/>
  <c r="S9" i="2"/>
  <c r="M8" i="2"/>
  <c r="AM10" i="2"/>
  <c r="BD10" i="2"/>
  <c r="AQ11" i="2"/>
  <c r="AP11" i="2"/>
  <c r="AL10" i="2"/>
  <c r="BC10" i="2"/>
  <c r="AK8" i="2"/>
  <c r="AO9" i="2"/>
  <c r="Q11" i="2"/>
  <c r="K10" i="2"/>
  <c r="S10" i="2" l="1"/>
  <c r="M9" i="2"/>
  <c r="Q12" i="2"/>
  <c r="K11" i="2"/>
  <c r="AK9" i="2"/>
  <c r="AO10" i="2"/>
  <c r="BA10" i="2"/>
  <c r="O11" i="2"/>
  <c r="I10" i="2"/>
  <c r="P11" i="2"/>
  <c r="J10" i="2"/>
  <c r="BB10" i="2"/>
  <c r="N10" i="2"/>
  <c r="T11" i="2"/>
  <c r="AP12" i="2"/>
  <c r="AL11" i="2"/>
  <c r="BC11" i="2"/>
  <c r="AM11" i="2"/>
  <c r="AQ12" i="2"/>
  <c r="BD11" i="2"/>
  <c r="R12" i="2"/>
  <c r="L11" i="2"/>
  <c r="BE9" i="2"/>
  <c r="AR10" i="2"/>
  <c r="AN9" i="2"/>
  <c r="AN10" i="2" l="1"/>
  <c r="BE10" i="2"/>
  <c r="AR11" i="2"/>
  <c r="BA11" i="2"/>
  <c r="I11" i="2"/>
  <c r="O12" i="2"/>
  <c r="N11" i="2"/>
  <c r="T12" i="2"/>
  <c r="M10" i="2"/>
  <c r="S11" i="2"/>
  <c r="AP13" i="2"/>
  <c r="AL12" i="2"/>
  <c r="BC12" i="2"/>
  <c r="AO11" i="2"/>
  <c r="AK10" i="2"/>
  <c r="R13" i="2"/>
  <c r="L12" i="2"/>
  <c r="AM12" i="2"/>
  <c r="AQ13" i="2"/>
  <c r="BD12" i="2"/>
  <c r="K12" i="2"/>
  <c r="Q13" i="2"/>
  <c r="J11" i="2"/>
  <c r="BB11" i="2"/>
  <c r="P12" i="2"/>
  <c r="R14" i="2" l="1"/>
  <c r="L13" i="2"/>
  <c r="I12" i="2"/>
  <c r="O13" i="2"/>
  <c r="BA12" i="2"/>
  <c r="Q14" i="2"/>
  <c r="K13" i="2"/>
  <c r="AP14" i="2"/>
  <c r="BC13" i="2"/>
  <c r="AL13" i="2"/>
  <c r="AO12" i="2"/>
  <c r="AK12" i="2" s="1"/>
  <c r="AK11" i="2"/>
  <c r="BD13" i="2"/>
  <c r="AM13" i="2"/>
  <c r="AQ14" i="2"/>
  <c r="AN11" i="2"/>
  <c r="BE11" i="2"/>
  <c r="AR12" i="2"/>
  <c r="S12" i="2"/>
  <c r="M11" i="2"/>
  <c r="N12" i="2"/>
  <c r="T13" i="2"/>
  <c r="J12" i="2"/>
  <c r="P13" i="2"/>
  <c r="BB12" i="2"/>
  <c r="AM14" i="2" l="1"/>
  <c r="BD14" i="2"/>
  <c r="AQ15" i="2"/>
  <c r="J13" i="2"/>
  <c r="P14" i="2"/>
  <c r="BB13" i="2"/>
  <c r="N13" i="2"/>
  <c r="T14" i="2"/>
  <c r="Q15" i="2"/>
  <c r="K14" i="2"/>
  <c r="AN12" i="2"/>
  <c r="BE12" i="2"/>
  <c r="AR13" i="2"/>
  <c r="AP15" i="2"/>
  <c r="AL14" i="2"/>
  <c r="BC14" i="2"/>
  <c r="I13" i="2"/>
  <c r="BA13" i="2"/>
  <c r="M12" i="2"/>
  <c r="S13" i="2"/>
  <c r="R15" i="2"/>
  <c r="L14" i="2"/>
  <c r="N14" i="2" l="1"/>
  <c r="T15" i="2"/>
  <c r="AL15" i="2"/>
  <c r="BC15" i="2"/>
  <c r="AP16" i="2"/>
  <c r="R16" i="2"/>
  <c r="L15" i="2"/>
  <c r="BE13" i="2"/>
  <c r="AN13" i="2"/>
  <c r="AR14" i="2"/>
  <c r="M13" i="2"/>
  <c r="S14" i="2"/>
  <c r="J14" i="2"/>
  <c r="P15" i="2"/>
  <c r="BB14" i="2"/>
  <c r="AM15" i="2"/>
  <c r="BD15" i="2"/>
  <c r="AQ16" i="2"/>
  <c r="Q16" i="2"/>
  <c r="K15" i="2"/>
  <c r="R17" i="2" l="1"/>
  <c r="L16" i="2"/>
  <c r="P16" i="2"/>
  <c r="BB15" i="2"/>
  <c r="J15" i="2"/>
  <c r="AP17" i="2"/>
  <c r="AL16" i="2"/>
  <c r="BC16" i="2"/>
  <c r="S15" i="2"/>
  <c r="M14" i="2"/>
  <c r="Q17" i="2"/>
  <c r="K16" i="2"/>
  <c r="AM16" i="2"/>
  <c r="BD16" i="2"/>
  <c r="AQ17" i="2"/>
  <c r="N15" i="2"/>
  <c r="T16" i="2"/>
  <c r="AN14" i="2"/>
  <c r="BE14" i="2"/>
  <c r="AR15" i="2"/>
  <c r="AL17" i="2" l="1"/>
  <c r="BC17" i="2"/>
  <c r="AP18" i="2"/>
  <c r="AM17" i="2"/>
  <c r="BD17" i="2"/>
  <c r="AQ18" i="2"/>
  <c r="AN15" i="2"/>
  <c r="BE15" i="2"/>
  <c r="AR16" i="2"/>
  <c r="Q18" i="2"/>
  <c r="K17" i="2"/>
  <c r="P17" i="2"/>
  <c r="BB16" i="2"/>
  <c r="J16" i="2"/>
  <c r="N16" i="2"/>
  <c r="T17" i="2"/>
  <c r="S16" i="2"/>
  <c r="M15" i="2"/>
  <c r="R18" i="2"/>
  <c r="L17" i="2"/>
  <c r="N17" i="2" l="1"/>
  <c r="T18" i="2"/>
  <c r="AM18" i="2"/>
  <c r="BD18" i="2"/>
  <c r="AQ19" i="2"/>
  <c r="R19" i="2"/>
  <c r="L18" i="2"/>
  <c r="P18" i="2"/>
  <c r="J17" i="2"/>
  <c r="BB17" i="2"/>
  <c r="AP19" i="2"/>
  <c r="AL18" i="2"/>
  <c r="Q19" i="2"/>
  <c r="BC18" i="2"/>
  <c r="K18" i="2"/>
  <c r="M16" i="2"/>
  <c r="S17" i="2"/>
  <c r="AN16" i="2"/>
  <c r="BE16" i="2"/>
  <c r="AR17" i="2"/>
  <c r="J18" i="2" l="1"/>
  <c r="P19" i="2"/>
  <c r="BB18" i="2"/>
  <c r="R20" i="2"/>
  <c r="L19" i="2"/>
  <c r="Q20" i="2"/>
  <c r="BC19" i="2"/>
  <c r="K19" i="2"/>
  <c r="AM19" i="2"/>
  <c r="BD19" i="2"/>
  <c r="AQ20" i="2"/>
  <c r="N18" i="2"/>
  <c r="T19" i="2"/>
  <c r="AN17" i="2"/>
  <c r="BE17" i="2"/>
  <c r="AR18" i="2"/>
  <c r="AL19" i="2"/>
  <c r="AP20" i="2"/>
  <c r="M17" i="2"/>
  <c r="S18" i="2"/>
  <c r="AN18" i="2" l="1"/>
  <c r="BE18" i="2"/>
  <c r="AR19" i="2"/>
  <c r="Q21" i="2"/>
  <c r="BC20" i="2"/>
  <c r="K20" i="2"/>
  <c r="N19" i="2"/>
  <c r="T20" i="2"/>
  <c r="S19" i="2"/>
  <c r="M18" i="2"/>
  <c r="R21" i="2"/>
  <c r="L20" i="2"/>
  <c r="AQ21" i="2"/>
  <c r="AM20" i="2"/>
  <c r="BD20" i="2"/>
  <c r="AP21" i="2"/>
  <c r="AL21" i="2" s="1"/>
  <c r="AL20" i="2"/>
  <c r="P20" i="2"/>
  <c r="J19" i="2"/>
  <c r="BB19" i="2"/>
  <c r="N20" i="2" l="1"/>
  <c r="T21" i="2"/>
  <c r="AM21" i="2"/>
  <c r="AQ22" i="2"/>
  <c r="BD21" i="2"/>
  <c r="BC21" i="2"/>
  <c r="Q22" i="2"/>
  <c r="K21" i="2"/>
  <c r="R22" i="2"/>
  <c r="L21" i="2"/>
  <c r="AN19" i="2"/>
  <c r="BE19" i="2"/>
  <c r="AR20" i="2"/>
  <c r="J20" i="2"/>
  <c r="P21" i="2"/>
  <c r="BB20" i="2"/>
  <c r="M19" i="2"/>
  <c r="S20" i="2"/>
  <c r="Q23" i="2" l="1"/>
  <c r="BC22" i="2"/>
  <c r="K22" i="2"/>
  <c r="R23" i="2"/>
  <c r="L22" i="2"/>
  <c r="BB21" i="2"/>
  <c r="J21" i="2"/>
  <c r="P22" i="2"/>
  <c r="AN20" i="2"/>
  <c r="BE20" i="2"/>
  <c r="AR21" i="2"/>
  <c r="AQ23" i="2"/>
  <c r="BD22" i="2"/>
  <c r="AM22" i="2"/>
  <c r="S21" i="2"/>
  <c r="M20" i="2"/>
  <c r="T22" i="2"/>
  <c r="N21" i="2"/>
  <c r="BB22" i="2" l="1"/>
  <c r="J22" i="2"/>
  <c r="AM23" i="2"/>
  <c r="AQ24" i="2"/>
  <c r="BD23" i="2"/>
  <c r="AN21" i="2"/>
  <c r="AR22" i="2"/>
  <c r="BE21" i="2"/>
  <c r="L23" i="2"/>
  <c r="R24" i="2"/>
  <c r="S22" i="2"/>
  <c r="M21" i="2"/>
  <c r="N22" i="2"/>
  <c r="T23" i="2"/>
  <c r="K23" i="2"/>
  <c r="Q24" i="2"/>
  <c r="BC23" i="2"/>
  <c r="K24" i="2" l="1"/>
  <c r="Q25" i="2"/>
  <c r="BC24" i="2"/>
  <c r="N23" i="2"/>
  <c r="T24" i="2"/>
  <c r="AQ25" i="2"/>
  <c r="BD24" i="2"/>
  <c r="AM24" i="2"/>
  <c r="AR23" i="2"/>
  <c r="AN22" i="2"/>
  <c r="BE22" i="2"/>
  <c r="M22" i="2"/>
  <c r="S23" i="2"/>
  <c r="L24" i="2"/>
  <c r="R25" i="2"/>
  <c r="M23" i="2" l="1"/>
  <c r="S24" i="2"/>
  <c r="AQ26" i="2"/>
  <c r="BD25" i="2"/>
  <c r="AM25" i="2"/>
  <c r="T25" i="2"/>
  <c r="N24" i="2"/>
  <c r="Q26" i="2"/>
  <c r="BC25" i="2"/>
  <c r="K25" i="2"/>
  <c r="R26" i="2"/>
  <c r="L25" i="2"/>
  <c r="AN23" i="2"/>
  <c r="AR24" i="2"/>
  <c r="BE23" i="2"/>
  <c r="K26" i="2" l="1"/>
  <c r="Q27" i="2"/>
  <c r="BC26" i="2"/>
  <c r="AR25" i="2"/>
  <c r="BE24" i="2"/>
  <c r="AN24" i="2"/>
  <c r="N25" i="2"/>
  <c r="T26" i="2"/>
  <c r="L26" i="2"/>
  <c r="R27" i="2"/>
  <c r="AM26" i="2"/>
  <c r="AQ27" i="2"/>
  <c r="BD26" i="2"/>
  <c r="M24" i="2"/>
  <c r="S25" i="2"/>
  <c r="N26" i="2" l="1"/>
  <c r="T27" i="2"/>
  <c r="M25" i="2"/>
  <c r="S26" i="2"/>
  <c r="AQ28" i="2"/>
  <c r="BD27" i="2"/>
  <c r="AM27" i="2"/>
  <c r="AN25" i="2"/>
  <c r="AR26" i="2"/>
  <c r="BE25" i="2"/>
  <c r="L27" i="2"/>
  <c r="R28" i="2"/>
  <c r="K27" i="2"/>
  <c r="Q28" i="2"/>
  <c r="BC27" i="2"/>
  <c r="L28" i="2" l="1"/>
  <c r="R29" i="2"/>
  <c r="BC28" i="2"/>
  <c r="Q29" i="2"/>
  <c r="K28" i="2"/>
  <c r="AM28" i="2"/>
  <c r="AQ29" i="2"/>
  <c r="BD28" i="2"/>
  <c r="M26" i="2"/>
  <c r="S27" i="2"/>
  <c r="N27" i="2"/>
  <c r="T28" i="2"/>
  <c r="AN26" i="2"/>
  <c r="AR27" i="2"/>
  <c r="BE26" i="2"/>
  <c r="AR28" i="2" l="1"/>
  <c r="BE27" i="2"/>
  <c r="AN27" i="2"/>
  <c r="N28" i="2"/>
  <c r="T29" i="2"/>
  <c r="AM29" i="2"/>
  <c r="AQ30" i="2"/>
  <c r="BD29" i="2"/>
  <c r="S28" i="2"/>
  <c r="M27" i="2"/>
  <c r="K29" i="2"/>
  <c r="Q30" i="2"/>
  <c r="BC29" i="2"/>
  <c r="L29" i="2"/>
  <c r="R30" i="2"/>
  <c r="AQ31" i="2" l="1"/>
  <c r="BD30" i="2"/>
  <c r="AM30" i="2"/>
  <c r="N29" i="2"/>
  <c r="T30" i="2"/>
  <c r="R31" i="2"/>
  <c r="L30" i="2"/>
  <c r="K30" i="2"/>
  <c r="Q31" i="2"/>
  <c r="BC30" i="2"/>
  <c r="M28" i="2"/>
  <c r="S29" i="2"/>
  <c r="AN28" i="2"/>
  <c r="AR29" i="2"/>
  <c r="BE28" i="2"/>
  <c r="L31" i="2" l="1"/>
  <c r="R32" i="2"/>
  <c r="M29" i="2"/>
  <c r="S30" i="2"/>
  <c r="AR30" i="2"/>
  <c r="BE29" i="2"/>
  <c r="AN29" i="2"/>
  <c r="N30" i="2"/>
  <c r="T31" i="2"/>
  <c r="K31" i="2"/>
  <c r="Q32" i="2"/>
  <c r="BC31" i="2"/>
  <c r="AM31" i="2"/>
  <c r="AQ32" i="2"/>
  <c r="BD31" i="2"/>
  <c r="S31" i="2" l="1"/>
  <c r="M30" i="2"/>
  <c r="L32" i="2"/>
  <c r="R33" i="2"/>
  <c r="AM32" i="2"/>
  <c r="AQ33" i="2"/>
  <c r="BD32" i="2"/>
  <c r="AN30" i="2"/>
  <c r="BE30" i="2"/>
  <c r="AR31" i="2"/>
  <c r="K32" i="2"/>
  <c r="Q33" i="2"/>
  <c r="BC32" i="2"/>
  <c r="N31" i="2"/>
  <c r="T32" i="2"/>
  <c r="Q34" i="2" l="1"/>
  <c r="BC33" i="2"/>
  <c r="K33" i="2"/>
  <c r="AM33" i="2"/>
  <c r="BD33" i="2"/>
  <c r="AQ34" i="2"/>
  <c r="T33" i="2"/>
  <c r="N32" i="2"/>
  <c r="R34" i="2"/>
  <c r="L33" i="2"/>
  <c r="AN31" i="2"/>
  <c r="AR32" i="2"/>
  <c r="BE31" i="2"/>
  <c r="M31" i="2"/>
  <c r="S32" i="2"/>
  <c r="M32" i="2" l="1"/>
  <c r="S33" i="2"/>
  <c r="AR33" i="2"/>
  <c r="BE32" i="2"/>
  <c r="AN32" i="2"/>
  <c r="N33" i="2"/>
  <c r="T34" i="2"/>
  <c r="AM34" i="2"/>
  <c r="AQ35" i="2"/>
  <c r="BD34" i="2"/>
  <c r="L34" i="2"/>
  <c r="R35" i="2"/>
  <c r="K34" i="2"/>
  <c r="Q35" i="2"/>
  <c r="BC34" i="2"/>
  <c r="K35" i="2" l="1"/>
  <c r="Q36" i="2"/>
  <c r="BC35" i="2"/>
  <c r="AN33" i="2"/>
  <c r="AR34" i="2"/>
  <c r="BE33" i="2"/>
  <c r="N34" i="2"/>
  <c r="T35" i="2"/>
  <c r="M33" i="2"/>
  <c r="S34" i="2"/>
  <c r="L35" i="2"/>
  <c r="R36" i="2"/>
  <c r="AQ36" i="2"/>
  <c r="BD35" i="2"/>
  <c r="AM35" i="2"/>
  <c r="T36" i="2" l="1"/>
  <c r="N35" i="2"/>
  <c r="L36" i="2"/>
  <c r="R37" i="2"/>
  <c r="BD36" i="2"/>
  <c r="AN34" i="2"/>
  <c r="AR35" i="2"/>
  <c r="BE34" i="2"/>
  <c r="Q37" i="2"/>
  <c r="BC36" i="2"/>
  <c r="K36" i="2"/>
  <c r="AM36" i="2"/>
  <c r="AQ37" i="2"/>
  <c r="M34" i="2"/>
  <c r="S35" i="2"/>
  <c r="AR36" i="2" l="1"/>
  <c r="BE35" i="2"/>
  <c r="AN35" i="2"/>
  <c r="S36" i="2"/>
  <c r="M35" i="2"/>
  <c r="AM37" i="2"/>
  <c r="AQ38" i="2"/>
  <c r="L37" i="2"/>
  <c r="R38" i="2"/>
  <c r="BD37" i="2"/>
  <c r="K37" i="2"/>
  <c r="Q38" i="2"/>
  <c r="BC37" i="2"/>
  <c r="N36" i="2"/>
  <c r="T37" i="2"/>
  <c r="K38" i="2" l="1"/>
  <c r="Q39" i="2"/>
  <c r="BC38" i="2"/>
  <c r="AQ39" i="2"/>
  <c r="AM38" i="2"/>
  <c r="N37" i="2"/>
  <c r="T38" i="2"/>
  <c r="M36" i="2"/>
  <c r="S37" i="2"/>
  <c r="R39" i="2"/>
  <c r="BD38" i="2"/>
  <c r="L38" i="2"/>
  <c r="AN36" i="2"/>
  <c r="AR37" i="2"/>
  <c r="BE36" i="2"/>
  <c r="AR38" i="2" l="1"/>
  <c r="BE37" i="2"/>
  <c r="AN37" i="2"/>
  <c r="K39" i="2"/>
  <c r="Q40" i="2"/>
  <c r="BC39" i="2"/>
  <c r="N38" i="2"/>
  <c r="T39" i="2"/>
  <c r="AM39" i="2"/>
  <c r="AQ40" i="2"/>
  <c r="L39" i="2"/>
  <c r="R40" i="2"/>
  <c r="BD39" i="2"/>
  <c r="M37" i="2"/>
  <c r="S38" i="2"/>
  <c r="K40" i="2" l="1"/>
  <c r="Q41" i="2"/>
  <c r="BC40" i="2"/>
  <c r="N39" i="2"/>
  <c r="T40" i="2"/>
  <c r="L40" i="2"/>
  <c r="R41" i="2"/>
  <c r="BD40" i="2"/>
  <c r="S39" i="2"/>
  <c r="M38" i="2"/>
  <c r="AM40" i="2"/>
  <c r="AQ41" i="2"/>
  <c r="AR39" i="2"/>
  <c r="AN38" i="2"/>
  <c r="BE38" i="2"/>
  <c r="AQ42" i="2" l="1"/>
  <c r="AM41" i="2"/>
  <c r="AN39" i="2"/>
  <c r="AR40" i="2"/>
  <c r="BE39" i="2"/>
  <c r="Q42" i="2"/>
  <c r="BC41" i="2"/>
  <c r="K41" i="2"/>
  <c r="BD41" i="2"/>
  <c r="R42" i="2"/>
  <c r="L41" i="2"/>
  <c r="T41" i="2"/>
  <c r="N40" i="2"/>
  <c r="M39" i="2"/>
  <c r="S40" i="2"/>
  <c r="K42" i="2" l="1"/>
  <c r="Q43" i="2"/>
  <c r="BC42" i="2"/>
  <c r="AR41" i="2"/>
  <c r="BE40" i="2"/>
  <c r="AN40" i="2"/>
  <c r="M40" i="2"/>
  <c r="S41" i="2"/>
  <c r="N41" i="2"/>
  <c r="T42" i="2"/>
  <c r="L42" i="2"/>
  <c r="R43" i="2"/>
  <c r="BD42" i="2"/>
  <c r="AM42" i="2"/>
  <c r="AQ43" i="2"/>
  <c r="AQ44" i="2" l="1"/>
  <c r="AM43" i="2"/>
  <c r="AN41" i="2"/>
  <c r="AR42" i="2"/>
  <c r="BE41" i="2"/>
  <c r="N42" i="2"/>
  <c r="T43" i="2"/>
  <c r="M41" i="2"/>
  <c r="S42" i="2"/>
  <c r="L43" i="2"/>
  <c r="R44" i="2"/>
  <c r="BD43" i="2"/>
  <c r="K43" i="2"/>
  <c r="Q44" i="2"/>
  <c r="BC43" i="2"/>
  <c r="T44" i="2" l="1"/>
  <c r="N43" i="2"/>
  <c r="L44" i="2"/>
  <c r="R45" i="2"/>
  <c r="BD44" i="2"/>
  <c r="BC44" i="2"/>
  <c r="K44" i="2"/>
  <c r="Q45" i="2"/>
  <c r="AN42" i="2"/>
  <c r="AR43" i="2"/>
  <c r="BE42" i="2"/>
  <c r="M42" i="2"/>
  <c r="S43" i="2"/>
  <c r="AM44" i="2"/>
  <c r="AQ45" i="2"/>
  <c r="K45" i="2" l="1"/>
  <c r="Q46" i="2"/>
  <c r="BC45" i="2"/>
  <c r="S44" i="2"/>
  <c r="M43" i="2"/>
  <c r="AM45" i="2"/>
  <c r="AQ46" i="2"/>
  <c r="L45" i="2"/>
  <c r="R46" i="2"/>
  <c r="BD45" i="2"/>
  <c r="AR44" i="2"/>
  <c r="BE43" i="2"/>
  <c r="AN43" i="2"/>
  <c r="N44" i="2"/>
  <c r="T45" i="2"/>
  <c r="M44" i="2" l="1"/>
  <c r="S45" i="2"/>
  <c r="AQ47" i="2"/>
  <c r="AM47" i="2" s="1"/>
  <c r="AM46" i="2"/>
  <c r="K46" i="2"/>
  <c r="Q47" i="2"/>
  <c r="BC46" i="2"/>
  <c r="N45" i="2"/>
  <c r="T46" i="2"/>
  <c r="AN44" i="2"/>
  <c r="AR45" i="2"/>
  <c r="BE44" i="2"/>
  <c r="R47" i="2"/>
  <c r="BD46" i="2"/>
  <c r="L46" i="2"/>
  <c r="R48" i="2" l="1"/>
  <c r="L47" i="2"/>
  <c r="BD47" i="2"/>
  <c r="M45" i="2"/>
  <c r="S46" i="2"/>
  <c r="K47" i="2"/>
  <c r="BC47" i="2"/>
  <c r="AR46" i="2"/>
  <c r="BE45" i="2"/>
  <c r="AN45" i="2"/>
  <c r="N46" i="2"/>
  <c r="T47" i="2"/>
  <c r="M46" i="2" l="1"/>
  <c r="S47" i="2"/>
  <c r="N47" i="2"/>
  <c r="T48" i="2"/>
  <c r="AR47" i="2"/>
  <c r="BE46" i="2"/>
  <c r="AN46" i="2"/>
  <c r="R49" i="2"/>
  <c r="L48" i="2"/>
  <c r="BD48" i="2"/>
  <c r="BD49" i="2" l="1"/>
  <c r="R50" i="2"/>
  <c r="L49" i="2"/>
  <c r="AR48" i="2"/>
  <c r="AN47" i="2"/>
  <c r="BE47" i="2"/>
  <c r="N48" i="2"/>
  <c r="T49" i="2"/>
  <c r="M47" i="2"/>
  <c r="S48" i="2"/>
  <c r="T50" i="2" l="1"/>
  <c r="N49" i="2"/>
  <c r="BD50" i="2"/>
  <c r="R51" i="2"/>
  <c r="L50" i="2"/>
  <c r="AN48" i="2"/>
  <c r="AR49" i="2"/>
  <c r="BE48" i="2"/>
  <c r="S49" i="2"/>
  <c r="M48" i="2"/>
  <c r="BE49" i="2" l="1"/>
  <c r="AN49" i="2"/>
  <c r="AR50" i="2"/>
  <c r="L51" i="2"/>
  <c r="BD51" i="2"/>
  <c r="R52" i="2"/>
  <c r="S50" i="2"/>
  <c r="M49" i="2"/>
  <c r="T51" i="2"/>
  <c r="N50" i="2"/>
  <c r="S51" i="2" l="1"/>
  <c r="M50" i="2"/>
  <c r="BE50" i="2"/>
  <c r="AN50" i="2"/>
  <c r="AR51" i="2"/>
  <c r="R53" i="2"/>
  <c r="BD52" i="2"/>
  <c r="L52" i="2"/>
  <c r="T52" i="2"/>
  <c r="N51" i="2"/>
  <c r="BD53" i="2" l="1"/>
  <c r="R54" i="2"/>
  <c r="L53" i="2"/>
  <c r="AR52" i="2"/>
  <c r="AN51" i="2"/>
  <c r="BE51" i="2"/>
  <c r="N52" i="2"/>
  <c r="T53" i="2"/>
  <c r="S52" i="2"/>
  <c r="M51" i="2"/>
  <c r="T54" i="2" l="1"/>
  <c r="N53" i="2"/>
  <c r="BD54" i="2"/>
  <c r="R55" i="2"/>
  <c r="L54" i="2"/>
  <c r="AN52" i="2"/>
  <c r="AR53" i="2"/>
  <c r="BE52" i="2"/>
  <c r="S53" i="2"/>
  <c r="M52" i="2"/>
  <c r="BE53" i="2" l="1"/>
  <c r="AN53" i="2"/>
  <c r="AR54" i="2"/>
  <c r="L55" i="2"/>
  <c r="BD55" i="2"/>
  <c r="R56" i="2"/>
  <c r="S54" i="2"/>
  <c r="M53" i="2"/>
  <c r="T55" i="2"/>
  <c r="N54" i="2"/>
  <c r="S55" i="2" l="1"/>
  <c r="M54" i="2"/>
  <c r="BE54" i="2"/>
  <c r="AN54" i="2"/>
  <c r="AR55" i="2"/>
  <c r="R57" i="2"/>
  <c r="L56" i="2"/>
  <c r="BD56" i="2"/>
  <c r="T56" i="2"/>
  <c r="N55" i="2"/>
  <c r="BD57" i="2" l="1"/>
  <c r="R58" i="2"/>
  <c r="L57" i="2"/>
  <c r="AR56" i="2"/>
  <c r="AN55" i="2"/>
  <c r="BE55" i="2"/>
  <c r="N56" i="2"/>
  <c r="T57" i="2"/>
  <c r="M55" i="2"/>
  <c r="S56" i="2"/>
  <c r="T58" i="2" l="1"/>
  <c r="N57" i="2"/>
  <c r="AN56" i="2"/>
  <c r="AR57" i="2"/>
  <c r="BE56" i="2"/>
  <c r="BD58" i="2"/>
  <c r="R59" i="2"/>
  <c r="L58" i="2"/>
  <c r="S57" i="2"/>
  <c r="M56" i="2"/>
  <c r="L59" i="2" l="1"/>
  <c r="BD59" i="2"/>
  <c r="R60" i="2"/>
  <c r="BE57" i="2"/>
  <c r="AN57" i="2"/>
  <c r="AR58" i="2"/>
  <c r="S58" i="2"/>
  <c r="M57" i="2"/>
  <c r="T59" i="2"/>
  <c r="N58" i="2"/>
  <c r="S59" i="2" l="1"/>
  <c r="M58" i="2"/>
  <c r="BD60" i="2"/>
  <c r="R61" i="2"/>
  <c r="L60" i="2"/>
  <c r="BE58" i="2"/>
  <c r="AN58" i="2"/>
  <c r="AR59" i="2"/>
  <c r="T60" i="2"/>
  <c r="N59" i="2"/>
  <c r="AR60" i="2" l="1"/>
  <c r="AN59" i="2"/>
  <c r="BE59" i="2"/>
  <c r="BD61" i="2"/>
  <c r="R62" i="2"/>
  <c r="L61" i="2"/>
  <c r="N60" i="2"/>
  <c r="T61" i="2"/>
  <c r="M59" i="2"/>
  <c r="S60" i="2"/>
  <c r="BD62" i="2" l="1"/>
  <c r="R63" i="2"/>
  <c r="L62" i="2"/>
  <c r="T62" i="2"/>
  <c r="N61" i="2"/>
  <c r="S61" i="2"/>
  <c r="M60" i="2"/>
  <c r="AN60" i="2"/>
  <c r="AR61" i="2"/>
  <c r="BE60" i="2"/>
  <c r="S62" i="2" l="1"/>
  <c r="M61" i="2"/>
  <c r="L63" i="2"/>
  <c r="R64" i="2"/>
  <c r="BD63" i="2"/>
  <c r="T63" i="2"/>
  <c r="N62" i="2"/>
  <c r="BE61" i="2"/>
  <c r="AN61" i="2"/>
  <c r="AR62" i="2"/>
  <c r="T64" i="2" l="1"/>
  <c r="N63" i="2"/>
  <c r="R65" i="2"/>
  <c r="BD64" i="2"/>
  <c r="L64" i="2"/>
  <c r="BE62" i="2"/>
  <c r="AN62" i="2"/>
  <c r="AR63" i="2"/>
  <c r="S63" i="2"/>
  <c r="M62" i="2"/>
  <c r="BD65" i="2" l="1"/>
  <c r="R66" i="2"/>
  <c r="L65" i="2"/>
  <c r="AR64" i="2"/>
  <c r="BE63" i="2"/>
  <c r="AN63" i="2"/>
  <c r="M63" i="2"/>
  <c r="S64" i="2"/>
  <c r="N64" i="2"/>
  <c r="T65" i="2"/>
  <c r="S65" i="2" l="1"/>
  <c r="M64" i="2"/>
  <c r="AN64" i="2"/>
  <c r="AR65" i="2"/>
  <c r="BE64" i="2"/>
  <c r="T66" i="2"/>
  <c r="N65" i="2"/>
  <c r="BD66" i="2"/>
  <c r="R67" i="2"/>
  <c r="L66" i="2"/>
  <c r="BE65" i="2" l="1"/>
  <c r="AN65" i="2"/>
  <c r="AR66" i="2"/>
  <c r="T67" i="2"/>
  <c r="N66" i="2"/>
  <c r="L67" i="2"/>
  <c r="BD67" i="2"/>
  <c r="R68" i="2"/>
  <c r="S66" i="2"/>
  <c r="M65" i="2"/>
  <c r="BE66" i="2" l="1"/>
  <c r="AN66" i="2"/>
  <c r="AR67" i="2"/>
  <c r="R69" i="2"/>
  <c r="L68" i="2"/>
  <c r="BD68" i="2"/>
  <c r="T68" i="2"/>
  <c r="N67" i="2"/>
  <c r="S67" i="2"/>
  <c r="M66" i="2"/>
  <c r="N68" i="2" l="1"/>
  <c r="T69" i="2"/>
  <c r="AR68" i="2"/>
  <c r="BE67" i="2"/>
  <c r="AN67" i="2"/>
  <c r="BD69" i="2"/>
  <c r="R70" i="2"/>
  <c r="L69" i="2"/>
  <c r="M67" i="2"/>
  <c r="S68" i="2"/>
  <c r="AN68" i="2" l="1"/>
  <c r="AR69" i="2"/>
  <c r="BE68" i="2"/>
  <c r="S69" i="2"/>
  <c r="M68" i="2"/>
  <c r="BD70" i="2"/>
  <c r="R71" i="2"/>
  <c r="L70" i="2"/>
  <c r="T70" i="2"/>
  <c r="N69" i="2"/>
  <c r="BE69" i="2" l="1"/>
  <c r="AN69" i="2"/>
  <c r="AR70" i="2"/>
  <c r="L71" i="2"/>
  <c r="BD71" i="2"/>
  <c r="R72" i="2"/>
  <c r="S70" i="2"/>
  <c r="M69" i="2"/>
  <c r="T71" i="2"/>
  <c r="N70" i="2"/>
  <c r="R73" i="2" l="1"/>
  <c r="L72" i="2"/>
  <c r="BD72" i="2"/>
  <c r="BE70" i="2"/>
  <c r="AN70" i="2"/>
  <c r="AR71" i="2"/>
  <c r="S71" i="2"/>
  <c r="M70" i="2"/>
  <c r="T72" i="2"/>
  <c r="N71" i="2"/>
  <c r="M71" i="2" l="1"/>
  <c r="S72" i="2"/>
  <c r="AR72" i="2"/>
  <c r="AN71" i="2"/>
  <c r="BE71" i="2"/>
  <c r="N72" i="2"/>
  <c r="T73" i="2"/>
  <c r="BD73" i="2"/>
  <c r="R74" i="2"/>
  <c r="L73" i="2"/>
  <c r="AN72" i="2" l="1"/>
  <c r="AR73" i="2"/>
  <c r="BE72" i="2"/>
  <c r="S73" i="2"/>
  <c r="M72" i="2"/>
  <c r="T74" i="2"/>
  <c r="N73" i="2"/>
  <c r="BD74" i="2"/>
  <c r="R75" i="2"/>
  <c r="L74" i="2"/>
  <c r="T75" i="2" l="1"/>
  <c r="N74" i="2"/>
  <c r="BE73" i="2"/>
  <c r="AN73" i="2"/>
  <c r="AR74" i="2"/>
  <c r="S74" i="2"/>
  <c r="M73" i="2"/>
  <c r="L75" i="2"/>
  <c r="R76" i="2"/>
  <c r="BD75" i="2"/>
  <c r="BE74" i="2" l="1"/>
  <c r="AN74" i="2"/>
  <c r="AR75" i="2"/>
  <c r="S75" i="2"/>
  <c r="M74" i="2"/>
  <c r="R77" i="2"/>
  <c r="BD76" i="2"/>
  <c r="L76" i="2"/>
  <c r="T76" i="2"/>
  <c r="N75" i="2"/>
  <c r="AR76" i="2" l="1"/>
  <c r="BE75" i="2"/>
  <c r="AN75" i="2"/>
  <c r="BD77" i="2"/>
  <c r="R78" i="2"/>
  <c r="L77" i="2"/>
  <c r="M75" i="2"/>
  <c r="S76" i="2"/>
  <c r="N76" i="2"/>
  <c r="T77" i="2"/>
  <c r="S77" i="2" l="1"/>
  <c r="M76" i="2"/>
  <c r="BD78" i="2"/>
  <c r="R79" i="2"/>
  <c r="L78" i="2"/>
  <c r="T78" i="2"/>
  <c r="N77" i="2"/>
  <c r="AN76" i="2"/>
  <c r="AR77" i="2"/>
  <c r="BE76" i="2"/>
  <c r="T79" i="2" l="1"/>
  <c r="N78" i="2"/>
  <c r="L79" i="2"/>
  <c r="R80" i="2"/>
  <c r="BD79" i="2"/>
  <c r="BE77" i="2"/>
  <c r="AN77" i="2"/>
  <c r="AR78" i="2"/>
  <c r="S78" i="2"/>
  <c r="M77" i="2"/>
  <c r="BE78" i="2" l="1"/>
  <c r="AN78" i="2"/>
  <c r="AR79" i="2"/>
  <c r="R81" i="2"/>
  <c r="L80" i="2"/>
  <c r="BD80" i="2"/>
  <c r="S79" i="2"/>
  <c r="M78" i="2"/>
  <c r="T80" i="2"/>
  <c r="N79" i="2"/>
  <c r="AR80" i="2" l="1"/>
  <c r="BE79" i="2"/>
  <c r="AN79" i="2"/>
  <c r="M79" i="2"/>
  <c r="S80" i="2"/>
  <c r="BD81" i="2"/>
  <c r="R82" i="2"/>
  <c r="L81" i="2"/>
  <c r="N80" i="2"/>
  <c r="T81" i="2"/>
  <c r="BD82" i="2" l="1"/>
  <c r="R83" i="2"/>
  <c r="L82" i="2"/>
  <c r="S81" i="2"/>
  <c r="M80" i="2"/>
  <c r="T82" i="2"/>
  <c r="N81" i="2"/>
  <c r="AN80" i="2"/>
  <c r="AR81" i="2"/>
  <c r="BE80" i="2"/>
  <c r="L83" i="2" l="1"/>
  <c r="R84" i="2"/>
  <c r="BD83" i="2"/>
  <c r="T83" i="2"/>
  <c r="N82" i="2"/>
  <c r="S82" i="2"/>
  <c r="M81" i="2"/>
  <c r="BE81" i="2"/>
  <c r="AN81" i="2"/>
  <c r="AR82" i="2"/>
  <c r="R85" i="2" l="1"/>
  <c r="L84" i="2"/>
  <c r="BD84" i="2"/>
  <c r="S83" i="2"/>
  <c r="M82" i="2"/>
  <c r="T84" i="2"/>
  <c r="N83" i="2"/>
  <c r="BE82" i="2"/>
  <c r="AN82" i="2"/>
  <c r="AR83" i="2"/>
  <c r="S84" i="2" l="1"/>
  <c r="M83" i="2"/>
  <c r="N84" i="2"/>
  <c r="T85" i="2"/>
  <c r="AR84" i="2"/>
  <c r="AN83" i="2"/>
  <c r="BE83" i="2"/>
  <c r="BD85" i="2"/>
  <c r="R86" i="2"/>
  <c r="L85" i="2"/>
  <c r="T86" i="2" l="1"/>
  <c r="N85" i="2"/>
  <c r="AN84" i="2"/>
  <c r="AR85" i="2"/>
  <c r="BE84" i="2"/>
  <c r="BD86" i="2"/>
  <c r="R87" i="2"/>
  <c r="L86" i="2"/>
  <c r="S85" i="2"/>
  <c r="M84" i="2"/>
  <c r="BE85" i="2" l="1"/>
  <c r="AN85" i="2"/>
  <c r="AR86" i="2"/>
  <c r="L87" i="2"/>
  <c r="BD87" i="2"/>
  <c r="R88" i="2"/>
  <c r="S86" i="2"/>
  <c r="M85" i="2"/>
  <c r="T87" i="2"/>
  <c r="N86" i="2"/>
  <c r="R89" i="2" l="1"/>
  <c r="L88" i="2"/>
  <c r="BD88" i="2"/>
  <c r="S87" i="2"/>
  <c r="M86" i="2"/>
  <c r="BE86" i="2"/>
  <c r="AN86" i="2"/>
  <c r="AR87" i="2"/>
  <c r="T88" i="2"/>
  <c r="N87" i="2"/>
  <c r="AR88" i="2" l="1"/>
  <c r="AN87" i="2"/>
  <c r="BE87" i="2"/>
  <c r="S88" i="2"/>
  <c r="M87" i="2"/>
  <c r="N88" i="2"/>
  <c r="T89" i="2"/>
  <c r="BD89" i="2"/>
  <c r="R90" i="2"/>
  <c r="L89" i="2"/>
  <c r="S89" i="2" l="1"/>
  <c r="M88" i="2"/>
  <c r="T90" i="2"/>
  <c r="N89" i="2"/>
  <c r="BD90" i="2"/>
  <c r="R91" i="2"/>
  <c r="L90" i="2"/>
  <c r="AN88" i="2"/>
  <c r="AR89" i="2"/>
  <c r="BE88" i="2"/>
  <c r="L91" i="2" l="1"/>
  <c r="BD91" i="2"/>
  <c r="R92" i="2"/>
  <c r="T91" i="2"/>
  <c r="N90" i="2"/>
  <c r="BE89" i="2"/>
  <c r="AN89" i="2"/>
  <c r="AR90" i="2"/>
  <c r="S90" i="2"/>
  <c r="M89" i="2"/>
  <c r="BE90" i="2" l="1"/>
  <c r="AN90" i="2"/>
  <c r="AR91" i="2"/>
  <c r="T92" i="2"/>
  <c r="N91" i="2"/>
  <c r="BD92" i="2"/>
  <c r="R93" i="2"/>
  <c r="L92" i="2"/>
  <c r="S91" i="2"/>
  <c r="M90" i="2"/>
  <c r="BD93" i="2" l="1"/>
  <c r="R94" i="2"/>
  <c r="L93" i="2"/>
  <c r="N92" i="2"/>
  <c r="T93" i="2"/>
  <c r="AR92" i="2"/>
  <c r="BE91" i="2"/>
  <c r="AN91" i="2"/>
  <c r="M91" i="2"/>
  <c r="S92" i="2"/>
  <c r="T94" i="2" l="1"/>
  <c r="N93" i="2"/>
  <c r="BD94" i="2"/>
  <c r="R95" i="2"/>
  <c r="L94" i="2"/>
  <c r="AN92" i="2"/>
  <c r="AR93" i="2"/>
  <c r="BE92" i="2"/>
  <c r="S93" i="2"/>
  <c r="M92" i="2"/>
  <c r="BE93" i="2" l="1"/>
  <c r="AN93" i="2"/>
  <c r="AR94" i="2"/>
  <c r="L95" i="2"/>
  <c r="R96" i="2"/>
  <c r="BD95" i="2"/>
  <c r="S94" i="2"/>
  <c r="M93" i="2"/>
  <c r="T95" i="2"/>
  <c r="N94" i="2"/>
  <c r="S95" i="2" l="1"/>
  <c r="M94" i="2"/>
  <c r="BE94" i="2"/>
  <c r="AN94" i="2"/>
  <c r="AR95" i="2"/>
  <c r="L96" i="2"/>
  <c r="BD96" i="2"/>
  <c r="T96" i="2"/>
  <c r="N95" i="2"/>
  <c r="N96" i="2" l="1"/>
  <c r="T97" i="2"/>
  <c r="AR96" i="2"/>
  <c r="BE95" i="2"/>
  <c r="AN95" i="2"/>
  <c r="S96" i="2"/>
  <c r="M95" i="2"/>
  <c r="T98" i="2" l="1"/>
  <c r="N97" i="2"/>
  <c r="M96" i="2"/>
  <c r="S97" i="2"/>
  <c r="AN96" i="2"/>
  <c r="BE96" i="2"/>
  <c r="S98" i="2" l="1"/>
  <c r="M97" i="2"/>
  <c r="BE97" i="2"/>
  <c r="N98" i="2"/>
  <c r="T99" i="2"/>
  <c r="N99" i="2" l="1"/>
  <c r="T100" i="2"/>
  <c r="S99" i="2"/>
  <c r="M98" i="2"/>
  <c r="BE98" i="2"/>
  <c r="N100" i="2" l="1"/>
  <c r="T101" i="2"/>
  <c r="M99" i="2"/>
  <c r="BE99" i="2"/>
  <c r="S100" i="2"/>
  <c r="M100" i="2" l="1"/>
  <c r="BE100" i="2"/>
  <c r="S101" i="2"/>
  <c r="N101" i="2"/>
  <c r="T102" i="2"/>
  <c r="T103" i="2" l="1"/>
  <c r="N102" i="2"/>
  <c r="M101" i="2"/>
  <c r="BE101" i="2"/>
  <c r="S102" i="2"/>
  <c r="BE102" i="2" l="1"/>
  <c r="M102" i="2"/>
  <c r="S103" i="2"/>
  <c r="T104" i="2"/>
  <c r="N103" i="2"/>
  <c r="T105" i="2" l="1"/>
  <c r="N104" i="2"/>
  <c r="BE103" i="2"/>
  <c r="S104" i="2"/>
  <c r="M103" i="2"/>
  <c r="S105" i="2" l="1"/>
  <c r="M104" i="2"/>
  <c r="BE104" i="2"/>
  <c r="T106" i="2"/>
  <c r="N105" i="2"/>
  <c r="N106" i="2" l="1"/>
  <c r="T107" i="2"/>
  <c r="S106" i="2"/>
  <c r="M105" i="2"/>
  <c r="BE105" i="2"/>
  <c r="N107" i="2" l="1"/>
  <c r="T108" i="2"/>
  <c r="S107" i="2"/>
  <c r="M106" i="2"/>
  <c r="BE106" i="2"/>
  <c r="N108" i="2" l="1"/>
  <c r="T109" i="2"/>
  <c r="M107" i="2"/>
  <c r="S108" i="2"/>
  <c r="BE107" i="2"/>
  <c r="M108" i="2" l="1"/>
  <c r="BE108" i="2"/>
  <c r="S109" i="2"/>
  <c r="T110" i="2"/>
  <c r="N109" i="2"/>
  <c r="M109" i="2" l="1"/>
  <c r="BE109" i="2"/>
  <c r="S110" i="2"/>
  <c r="T111" i="2"/>
  <c r="N110" i="2"/>
  <c r="T112" i="2" l="1"/>
  <c r="N111" i="2"/>
  <c r="BE110" i="2"/>
  <c r="M110" i="2"/>
  <c r="S111" i="2"/>
  <c r="S112" i="2" l="1"/>
  <c r="BE111" i="2"/>
  <c r="M111" i="2"/>
  <c r="T113" i="2"/>
  <c r="N112" i="2"/>
  <c r="T114" i="2" l="1"/>
  <c r="N113" i="2"/>
  <c r="S113" i="2"/>
  <c r="M112" i="2"/>
  <c r="BE112" i="2"/>
  <c r="M113" i="2" l="1"/>
  <c r="S114" i="2"/>
  <c r="BE113" i="2"/>
  <c r="T115" i="2"/>
  <c r="N114" i="2"/>
  <c r="T116" i="2" l="1"/>
  <c r="N115" i="2"/>
  <c r="S115" i="2"/>
  <c r="M114" i="2"/>
  <c r="BE114" i="2"/>
  <c r="S116" i="2" l="1"/>
  <c r="M115" i="2"/>
  <c r="BE115" i="2"/>
  <c r="N116" i="2"/>
  <c r="T117" i="2"/>
  <c r="N117" i="2" l="1"/>
  <c r="T118" i="2"/>
  <c r="S117" i="2"/>
  <c r="BE116" i="2"/>
  <c r="M116" i="2"/>
  <c r="N118" i="2" l="1"/>
  <c r="T119" i="2"/>
  <c r="M117" i="2"/>
  <c r="S118" i="2"/>
  <c r="BE117" i="2"/>
  <c r="M118" i="2" l="1"/>
  <c r="BE118" i="2"/>
  <c r="S119" i="2"/>
  <c r="T120" i="2"/>
  <c r="N119" i="2"/>
  <c r="M119" i="2" l="1"/>
  <c r="BE119" i="2"/>
  <c r="S120" i="2"/>
  <c r="N120" i="2"/>
  <c r="T121" i="2"/>
  <c r="T122" i="2" l="1"/>
  <c r="N121" i="2"/>
  <c r="BE120" i="2"/>
  <c r="S121" i="2"/>
  <c r="M120" i="2"/>
  <c r="M121" i="2" l="1"/>
  <c r="S122" i="2"/>
  <c r="BE121" i="2"/>
  <c r="T123" i="2"/>
  <c r="N122" i="2"/>
  <c r="T124" i="2" l="1"/>
  <c r="N123" i="2"/>
  <c r="S123" i="2"/>
  <c r="M122" i="2"/>
  <c r="BE122" i="2"/>
  <c r="S124" i="2" l="1"/>
  <c r="M123" i="2"/>
  <c r="BE123" i="2"/>
  <c r="N124" i="2"/>
  <c r="T125" i="2"/>
  <c r="N125" i="2" l="1"/>
  <c r="T126" i="2"/>
  <c r="S125" i="2"/>
  <c r="BE124" i="2"/>
  <c r="M124" i="2"/>
  <c r="M125" i="2" l="1"/>
  <c r="S126" i="2"/>
  <c r="BE125" i="2"/>
  <c r="N126" i="2"/>
  <c r="T127" i="2"/>
  <c r="T128" i="2" l="1"/>
  <c r="N127" i="2"/>
  <c r="M126" i="2"/>
  <c r="BE126" i="2"/>
  <c r="S127" i="2"/>
  <c r="M127" i="2" l="1"/>
  <c r="BE127" i="2"/>
  <c r="S128" i="2"/>
  <c r="N128" i="2"/>
  <c r="T129" i="2"/>
  <c r="T130" i="2" l="1"/>
  <c r="N129" i="2"/>
  <c r="BE128" i="2"/>
  <c r="S129" i="2"/>
  <c r="M128" i="2"/>
  <c r="M129" i="2" l="1"/>
  <c r="S130" i="2"/>
  <c r="BE129" i="2"/>
  <c r="T131" i="2"/>
  <c r="N130" i="2"/>
  <c r="T132" i="2" l="1"/>
  <c r="N131" i="2"/>
  <c r="S131" i="2"/>
  <c r="M130" i="2"/>
  <c r="BE130" i="2"/>
  <c r="S132" i="2" l="1"/>
  <c r="M131" i="2"/>
  <c r="BE131" i="2"/>
  <c r="N132" i="2"/>
  <c r="T133" i="2"/>
  <c r="N133" i="2" l="1"/>
  <c r="T134" i="2"/>
  <c r="S133" i="2"/>
  <c r="BE132" i="2"/>
  <c r="M132" i="2"/>
  <c r="M133" i="2" l="1"/>
  <c r="S134" i="2"/>
  <c r="BE133" i="2"/>
  <c r="N134" i="2"/>
  <c r="T135" i="2"/>
  <c r="T136" i="2" l="1"/>
  <c r="N135" i="2"/>
  <c r="M134" i="2"/>
  <c r="BE134" i="2"/>
  <c r="S135" i="2"/>
  <c r="M135" i="2" l="1"/>
  <c r="BE135" i="2"/>
  <c r="S136" i="2"/>
  <c r="N136" i="2"/>
  <c r="T137" i="2"/>
  <c r="T138" i="2" l="1"/>
  <c r="N137" i="2"/>
  <c r="BE136" i="2"/>
  <c r="S137" i="2"/>
  <c r="M136" i="2"/>
  <c r="M137" i="2" l="1"/>
  <c r="BE137" i="2"/>
  <c r="S138" i="2"/>
  <c r="T139" i="2"/>
  <c r="N138" i="2"/>
  <c r="S139" i="2" l="1"/>
  <c r="M138" i="2"/>
  <c r="BE138" i="2"/>
  <c r="T140" i="2"/>
  <c r="N139" i="2"/>
  <c r="N140" i="2" l="1"/>
  <c r="T141" i="2"/>
  <c r="S140" i="2"/>
  <c r="M139" i="2"/>
  <c r="BE139" i="2"/>
  <c r="S141" i="2" l="1"/>
  <c r="BE140" i="2"/>
  <c r="M140" i="2"/>
  <c r="N141" i="2"/>
  <c r="T142" i="2"/>
  <c r="N142" i="2" l="1"/>
  <c r="T143" i="2"/>
  <c r="M141" i="2"/>
  <c r="BE141" i="2"/>
  <c r="S142" i="2"/>
  <c r="T144" i="2" l="1"/>
  <c r="N143" i="2"/>
  <c r="M142" i="2"/>
  <c r="BE142" i="2"/>
  <c r="S143" i="2"/>
  <c r="M143" i="2" l="1"/>
  <c r="BE143" i="2"/>
  <c r="S144" i="2"/>
  <c r="N144" i="2"/>
  <c r="T145" i="2"/>
  <c r="BE144" i="2" l="1"/>
  <c r="S145" i="2"/>
  <c r="M144" i="2"/>
  <c r="T146" i="2"/>
  <c r="N145" i="2"/>
  <c r="T147" i="2" l="1"/>
  <c r="N146" i="2"/>
  <c r="M145" i="2"/>
  <c r="S146" i="2"/>
  <c r="BE145" i="2"/>
  <c r="S147" i="2" l="1"/>
  <c r="M146" i="2"/>
  <c r="BE146" i="2"/>
  <c r="T148" i="2"/>
  <c r="N147" i="2"/>
  <c r="N148" i="2" l="1"/>
  <c r="T149" i="2"/>
  <c r="S148" i="2"/>
  <c r="M147" i="2"/>
  <c r="BE147" i="2"/>
  <c r="S149" i="2" l="1"/>
  <c r="BE148" i="2"/>
  <c r="M148" i="2"/>
  <c r="N149" i="2"/>
  <c r="T150" i="2"/>
  <c r="N150" i="2" l="1"/>
  <c r="T151" i="2"/>
  <c r="M149" i="2"/>
  <c r="S150" i="2"/>
  <c r="BE149" i="2"/>
  <c r="M150" i="2" l="1"/>
  <c r="BE150" i="2"/>
  <c r="S151" i="2"/>
  <c r="T152" i="2"/>
  <c r="N151" i="2"/>
  <c r="N152" i="2" l="1"/>
  <c r="T153" i="2"/>
  <c r="M151" i="2"/>
  <c r="BE151" i="2"/>
  <c r="S152" i="2"/>
  <c r="BE152" i="2" l="1"/>
  <c r="S153" i="2"/>
  <c r="M152" i="2"/>
  <c r="T154" i="2"/>
  <c r="N153" i="2"/>
  <c r="T155" i="2" l="1"/>
  <c r="N154" i="2"/>
  <c r="S154" i="2"/>
  <c r="M153" i="2"/>
  <c r="BE153" i="2"/>
  <c r="S155" i="2" l="1"/>
  <c r="M154" i="2"/>
  <c r="BE154" i="2"/>
  <c r="T156" i="2"/>
  <c r="N155" i="2"/>
  <c r="N156" i="2" l="1"/>
  <c r="T157" i="2"/>
  <c r="S156" i="2"/>
  <c r="M155" i="2"/>
  <c r="BE155" i="2"/>
  <c r="S157" i="2" l="1"/>
  <c r="M156" i="2"/>
  <c r="BE156" i="2"/>
  <c r="N157" i="2"/>
  <c r="T158" i="2"/>
  <c r="N158" i="2" l="1"/>
  <c r="T159" i="2"/>
  <c r="M157" i="2"/>
  <c r="BE157" i="2"/>
  <c r="S158" i="2"/>
  <c r="M158" i="2" l="1"/>
  <c r="BE158" i="2"/>
  <c r="S159" i="2"/>
  <c r="T160" i="2"/>
  <c r="N159" i="2"/>
  <c r="M159" i="2" l="1"/>
  <c r="BE159" i="2"/>
  <c r="S160" i="2"/>
  <c r="T161" i="2"/>
  <c r="N160" i="2"/>
  <c r="BE160" i="2" l="1"/>
  <c r="S161" i="2"/>
  <c r="M160" i="2"/>
  <c r="T162" i="2"/>
  <c r="N161" i="2"/>
  <c r="T163" i="2" l="1"/>
  <c r="N162" i="2"/>
  <c r="S162" i="2"/>
  <c r="M161" i="2"/>
  <c r="BE161" i="2"/>
  <c r="S163" i="2" l="1"/>
  <c r="M162" i="2"/>
  <c r="BE162" i="2"/>
  <c r="T164" i="2"/>
  <c r="N163" i="2"/>
  <c r="N164" i="2" l="1"/>
  <c r="T165" i="2"/>
  <c r="S164" i="2"/>
  <c r="M163" i="2"/>
  <c r="BE163" i="2"/>
  <c r="S165" i="2" l="1"/>
  <c r="M164" i="2"/>
  <c r="BE164" i="2"/>
  <c r="N165" i="2"/>
  <c r="T166" i="2"/>
  <c r="N166" i="2" l="1"/>
  <c r="T167" i="2"/>
  <c r="M165" i="2"/>
  <c r="BE165" i="2"/>
  <c r="S166" i="2"/>
  <c r="M166" i="2" l="1"/>
  <c r="BE166" i="2"/>
  <c r="S167" i="2"/>
  <c r="T168" i="2"/>
  <c r="N167" i="2"/>
  <c r="T169" i="2" l="1"/>
  <c r="N168" i="2"/>
  <c r="M167" i="2"/>
  <c r="BE167" i="2"/>
  <c r="S168" i="2"/>
  <c r="BE168" i="2" l="1"/>
  <c r="S169" i="2"/>
  <c r="M168" i="2"/>
  <c r="T170" i="2"/>
  <c r="N169" i="2"/>
  <c r="T171" i="2" l="1"/>
  <c r="N170" i="2"/>
  <c r="S170" i="2"/>
  <c r="M169" i="2"/>
  <c r="BE169" i="2"/>
  <c r="S171" i="2" l="1"/>
  <c r="M170" i="2"/>
  <c r="BE170" i="2"/>
  <c r="T172" i="2"/>
  <c r="N171" i="2"/>
  <c r="N172" i="2" l="1"/>
  <c r="T173" i="2"/>
  <c r="S172" i="2"/>
  <c r="M171" i="2"/>
  <c r="BE171" i="2"/>
  <c r="S173" i="2" l="1"/>
  <c r="M172" i="2"/>
  <c r="BE172" i="2"/>
  <c r="N173" i="2"/>
  <c r="T174" i="2"/>
  <c r="N174" i="2" l="1"/>
  <c r="T175" i="2"/>
  <c r="M173" i="2"/>
  <c r="BE173" i="2"/>
  <c r="S174" i="2"/>
  <c r="M174" i="2" l="1"/>
  <c r="BE174" i="2"/>
  <c r="S175" i="2"/>
  <c r="T176" i="2"/>
  <c r="N175" i="2"/>
  <c r="T177" i="2" l="1"/>
  <c r="N176" i="2"/>
  <c r="M175" i="2"/>
  <c r="BE175" i="2"/>
  <c r="S176" i="2"/>
  <c r="BE176" i="2" l="1"/>
  <c r="S177" i="2"/>
  <c r="M176" i="2"/>
  <c r="T178" i="2"/>
  <c r="N177" i="2"/>
  <c r="T179" i="2" l="1"/>
  <c r="N178" i="2"/>
  <c r="S178" i="2"/>
  <c r="M177" i="2"/>
  <c r="BE177" i="2"/>
  <c r="S179" i="2" l="1"/>
  <c r="M178" i="2"/>
  <c r="BE178" i="2"/>
  <c r="T180" i="2"/>
  <c r="N179" i="2"/>
  <c r="N180" i="2" l="1"/>
  <c r="T181" i="2"/>
  <c r="S180" i="2"/>
  <c r="M179" i="2"/>
  <c r="BE179" i="2"/>
  <c r="S181" i="2" l="1"/>
  <c r="M180" i="2"/>
  <c r="BE180" i="2"/>
  <c r="N181" i="2"/>
  <c r="T182" i="2"/>
  <c r="N182" i="2" l="1"/>
  <c r="T183" i="2"/>
  <c r="M181" i="2"/>
  <c r="BE181" i="2"/>
  <c r="S182" i="2"/>
  <c r="M182" i="2" l="1"/>
  <c r="BE182" i="2"/>
  <c r="S183" i="2"/>
  <c r="T184" i="2"/>
  <c r="N183" i="2"/>
  <c r="T185" i="2" l="1"/>
  <c r="N184" i="2"/>
  <c r="M183" i="2"/>
  <c r="BE183" i="2"/>
  <c r="S184" i="2"/>
  <c r="BE184" i="2" l="1"/>
  <c r="S185" i="2"/>
  <c r="M184" i="2"/>
  <c r="T186" i="2"/>
  <c r="N185" i="2"/>
  <c r="T187" i="2" l="1"/>
  <c r="N186" i="2"/>
  <c r="S186" i="2"/>
  <c r="M185" i="2"/>
  <c r="BE185" i="2"/>
  <c r="S187" i="2" l="1"/>
  <c r="M186" i="2"/>
  <c r="BE186" i="2"/>
  <c r="T188" i="2"/>
  <c r="N187" i="2"/>
  <c r="N188" i="2" l="1"/>
  <c r="T189" i="2"/>
  <c r="S188" i="2"/>
  <c r="M187" i="2"/>
  <c r="BE187" i="2"/>
  <c r="S189" i="2" l="1"/>
  <c r="M188" i="2"/>
  <c r="BE188" i="2"/>
  <c r="N189" i="2"/>
  <c r="T190" i="2"/>
  <c r="N190" i="2" l="1"/>
  <c r="T191" i="2"/>
  <c r="M189" i="2"/>
  <c r="BE189" i="2"/>
  <c r="S190" i="2"/>
  <c r="M190" i="2" l="1"/>
  <c r="BE190" i="2"/>
  <c r="S191" i="2"/>
  <c r="T192" i="2"/>
  <c r="N191" i="2"/>
  <c r="T193" i="2" l="1"/>
  <c r="N192" i="2"/>
  <c r="M191" i="2"/>
  <c r="BE191" i="2"/>
  <c r="S192" i="2"/>
  <c r="BE192" i="2" l="1"/>
  <c r="S193" i="2"/>
  <c r="M192" i="2"/>
  <c r="T194" i="2"/>
  <c r="N193" i="2"/>
  <c r="T195" i="2" l="1"/>
  <c r="N194" i="2"/>
  <c r="S194" i="2"/>
  <c r="M193" i="2"/>
  <c r="BE193" i="2"/>
  <c r="S195" i="2" l="1"/>
  <c r="M194" i="2"/>
  <c r="BE194" i="2"/>
  <c r="T196" i="2"/>
  <c r="N195" i="2"/>
  <c r="N196" i="2" l="1"/>
  <c r="T197" i="2"/>
  <c r="S196" i="2"/>
  <c r="M195" i="2"/>
  <c r="BE195" i="2"/>
  <c r="S197" i="2" l="1"/>
  <c r="M196" i="2"/>
  <c r="BE196" i="2"/>
  <c r="N197" i="2"/>
  <c r="T198" i="2"/>
  <c r="N198" i="2" l="1"/>
  <c r="T199" i="2"/>
  <c r="M197" i="2"/>
  <c r="BE197" i="2"/>
  <c r="S198" i="2"/>
  <c r="M198" i="2" l="1"/>
  <c r="BE198" i="2"/>
  <c r="S199" i="2"/>
  <c r="T200" i="2"/>
  <c r="N199" i="2"/>
  <c r="T201" i="2" l="1"/>
  <c r="N200" i="2"/>
  <c r="M199" i="2"/>
  <c r="BE199" i="2"/>
  <c r="S200" i="2"/>
  <c r="BE200" i="2" l="1"/>
  <c r="S201" i="2"/>
  <c r="M200" i="2"/>
  <c r="T202" i="2"/>
  <c r="N201" i="2"/>
  <c r="T203" i="2" l="1"/>
  <c r="N202" i="2"/>
  <c r="S202" i="2"/>
  <c r="M201" i="2"/>
  <c r="BE201" i="2"/>
  <c r="S203" i="2" l="1"/>
  <c r="M202" i="2"/>
  <c r="BE202" i="2"/>
  <c r="T204" i="2"/>
  <c r="N203" i="2"/>
  <c r="N204" i="2" l="1"/>
  <c r="T205" i="2"/>
  <c r="S204" i="2"/>
  <c r="M203" i="2"/>
  <c r="BE203" i="2"/>
  <c r="S205" i="2" l="1"/>
  <c r="M204" i="2"/>
  <c r="BE204" i="2"/>
  <c r="N205" i="2"/>
  <c r="T206" i="2"/>
  <c r="N206" i="2" l="1"/>
  <c r="T207" i="2"/>
  <c r="M205" i="2"/>
  <c r="BE205" i="2"/>
  <c r="S206" i="2"/>
  <c r="M206" i="2" l="1"/>
  <c r="BE206" i="2"/>
  <c r="S207" i="2"/>
  <c r="T208" i="2"/>
  <c r="N207" i="2"/>
  <c r="T209" i="2" l="1"/>
  <c r="N208" i="2"/>
  <c r="M207" i="2"/>
  <c r="BE207" i="2"/>
  <c r="S208" i="2"/>
  <c r="BE208" i="2" l="1"/>
  <c r="S209" i="2"/>
  <c r="M208" i="2"/>
  <c r="T210" i="2"/>
  <c r="N209" i="2"/>
  <c r="T211" i="2" l="1"/>
  <c r="N210" i="2"/>
  <c r="S210" i="2"/>
  <c r="M209" i="2"/>
  <c r="BE209" i="2"/>
  <c r="S211" i="2" l="1"/>
  <c r="M210" i="2"/>
  <c r="BE210" i="2"/>
  <c r="T212" i="2"/>
  <c r="N211" i="2"/>
  <c r="N212" i="2" l="1"/>
  <c r="T213" i="2"/>
  <c r="S212" i="2"/>
  <c r="M211" i="2"/>
  <c r="BE211" i="2"/>
  <c r="S213" i="2" l="1"/>
  <c r="M212" i="2"/>
  <c r="BE212" i="2"/>
  <c r="N213" i="2"/>
  <c r="T214" i="2"/>
  <c r="N214" i="2" l="1"/>
  <c r="T215" i="2"/>
  <c r="M213" i="2"/>
  <c r="BE213" i="2"/>
  <c r="S214" i="2"/>
  <c r="M214" i="2" l="1"/>
  <c r="BE214" i="2"/>
  <c r="S215" i="2"/>
  <c r="T216" i="2"/>
  <c r="N215" i="2"/>
  <c r="T217" i="2" l="1"/>
  <c r="N216" i="2"/>
  <c r="M215" i="2"/>
  <c r="BE215" i="2"/>
  <c r="S216" i="2"/>
  <c r="BE216" i="2" l="1"/>
  <c r="S217" i="2"/>
  <c r="M216" i="2"/>
  <c r="T218" i="2"/>
  <c r="N217" i="2"/>
  <c r="T219" i="2" l="1"/>
  <c r="N218" i="2"/>
  <c r="S218" i="2"/>
  <c r="M217" i="2"/>
  <c r="BE217" i="2"/>
  <c r="S219" i="2" l="1"/>
  <c r="M218" i="2"/>
  <c r="BE218" i="2"/>
  <c r="T220" i="2"/>
  <c r="N219" i="2"/>
  <c r="N220" i="2" l="1"/>
  <c r="T221" i="2"/>
  <c r="S220" i="2"/>
  <c r="M219" i="2"/>
  <c r="BE219" i="2"/>
  <c r="S221" i="2" l="1"/>
  <c r="M220" i="2"/>
  <c r="BE220" i="2"/>
  <c r="N221" i="2"/>
  <c r="T222" i="2"/>
  <c r="N222" i="2" l="1"/>
  <c r="T223" i="2"/>
  <c r="M221" i="2"/>
  <c r="BE221" i="2"/>
  <c r="S222" i="2"/>
  <c r="T224" i="2" l="1"/>
  <c r="N223" i="2"/>
  <c r="M222" i="2"/>
  <c r="BE222" i="2"/>
  <c r="S223" i="2"/>
  <c r="M223" i="2" l="1"/>
  <c r="BE223" i="2"/>
  <c r="S224" i="2"/>
  <c r="T225" i="2"/>
  <c r="N224" i="2"/>
  <c r="T226" i="2" l="1"/>
  <c r="N225" i="2"/>
  <c r="BE224" i="2"/>
  <c r="S225" i="2"/>
  <c r="M224" i="2"/>
  <c r="S226" i="2" l="1"/>
  <c r="M225" i="2"/>
  <c r="BE225" i="2"/>
  <c r="T227" i="2"/>
  <c r="N226" i="2"/>
  <c r="T228" i="2" l="1"/>
  <c r="N227" i="2"/>
  <c r="S227" i="2"/>
  <c r="M226" i="2"/>
  <c r="BE226" i="2"/>
  <c r="S228" i="2" l="1"/>
  <c r="M227" i="2"/>
  <c r="BE227" i="2"/>
  <c r="N228" i="2"/>
  <c r="T229" i="2"/>
  <c r="N229" i="2" l="1"/>
  <c r="T230" i="2"/>
  <c r="S229" i="2"/>
  <c r="M228" i="2"/>
  <c r="BE228" i="2"/>
  <c r="M229" i="2" l="1"/>
  <c r="BE229" i="2"/>
  <c r="S230" i="2"/>
  <c r="N230" i="2"/>
  <c r="T231" i="2"/>
  <c r="T232" i="2" l="1"/>
  <c r="N231" i="2"/>
  <c r="M230" i="2"/>
  <c r="BE230" i="2"/>
  <c r="S231" i="2"/>
  <c r="M231" i="2" l="1"/>
  <c r="BE231" i="2"/>
  <c r="S232" i="2"/>
  <c r="T233" i="2"/>
  <c r="N232" i="2"/>
  <c r="T234" i="2" l="1"/>
  <c r="N233" i="2"/>
  <c r="BE232" i="2"/>
  <c r="S233" i="2"/>
  <c r="M232" i="2"/>
  <c r="S234" i="2" l="1"/>
  <c r="M233" i="2"/>
  <c r="BE233" i="2"/>
  <c r="T235" i="2"/>
  <c r="N234" i="2"/>
  <c r="T236" i="2" l="1"/>
  <c r="N235" i="2"/>
  <c r="S235" i="2"/>
  <c r="M234" i="2"/>
  <c r="BE234" i="2"/>
  <c r="S236" i="2" l="1"/>
  <c r="M235" i="2"/>
  <c r="BE235" i="2"/>
  <c r="N236" i="2"/>
  <c r="T237" i="2"/>
  <c r="N237" i="2" l="1"/>
  <c r="T238" i="2"/>
  <c r="S237" i="2"/>
  <c r="M236" i="2"/>
  <c r="BE236" i="2"/>
  <c r="M237" i="2" l="1"/>
  <c r="BE237" i="2"/>
  <c r="S238" i="2"/>
  <c r="N238" i="2"/>
  <c r="T239" i="2"/>
  <c r="T240" i="2" l="1"/>
  <c r="N239" i="2"/>
  <c r="M238" i="2"/>
  <c r="BE238" i="2"/>
  <c r="S239" i="2"/>
  <c r="M239" i="2" l="1"/>
  <c r="BE239" i="2"/>
  <c r="S240" i="2"/>
  <c r="T241" i="2"/>
  <c r="N240" i="2"/>
  <c r="T242" i="2" l="1"/>
  <c r="N241" i="2"/>
  <c r="BE240" i="2"/>
  <c r="S241" i="2"/>
  <c r="M240" i="2"/>
  <c r="S242" i="2" l="1"/>
  <c r="M241" i="2"/>
  <c r="BE241" i="2"/>
  <c r="T243" i="2"/>
  <c r="N242" i="2"/>
  <c r="T244" i="2" l="1"/>
  <c r="N243" i="2"/>
  <c r="S243" i="2"/>
  <c r="M242" i="2"/>
  <c r="BE242" i="2"/>
  <c r="S244" i="2" l="1"/>
  <c r="M243" i="2"/>
  <c r="BE243" i="2"/>
  <c r="N244" i="2"/>
  <c r="T245" i="2"/>
  <c r="N245" i="2" l="1"/>
  <c r="T246" i="2"/>
  <c r="S245" i="2"/>
  <c r="M244" i="2"/>
  <c r="BE244" i="2"/>
  <c r="M245" i="2" l="1"/>
  <c r="BE245" i="2"/>
  <c r="S246" i="2"/>
  <c r="N246" i="2"/>
  <c r="T247" i="2"/>
  <c r="T248" i="2" l="1"/>
  <c r="N247" i="2"/>
  <c r="M246" i="2"/>
  <c r="BE246" i="2"/>
  <c r="S247" i="2"/>
  <c r="M247" i="2" l="1"/>
  <c r="BE247" i="2"/>
  <c r="S248" i="2"/>
  <c r="T249" i="2"/>
  <c r="N248" i="2"/>
  <c r="T250" i="2" l="1"/>
  <c r="N249" i="2"/>
  <c r="BE248" i="2"/>
  <c r="S249" i="2"/>
  <c r="M248" i="2"/>
  <c r="S250" i="2" l="1"/>
  <c r="M249" i="2"/>
  <c r="BE249" i="2"/>
  <c r="T251" i="2"/>
  <c r="N250" i="2"/>
  <c r="T252" i="2" l="1"/>
  <c r="N251" i="2"/>
  <c r="S251" i="2"/>
  <c r="M250" i="2"/>
  <c r="BE250" i="2"/>
  <c r="S252" i="2" l="1"/>
  <c r="M251" i="2"/>
  <c r="BE251" i="2"/>
  <c r="N252" i="2"/>
  <c r="T253" i="2"/>
  <c r="T254" i="2" l="1"/>
  <c r="N253" i="2"/>
  <c r="S253" i="2"/>
  <c r="M252" i="2"/>
  <c r="BE252" i="2"/>
  <c r="BE253" i="2" l="1"/>
  <c r="S254" i="2"/>
  <c r="M253" i="2"/>
  <c r="T255" i="2"/>
  <c r="N254" i="2"/>
  <c r="N255" i="2" l="1"/>
  <c r="T256" i="2"/>
  <c r="M254" i="2"/>
  <c r="S255" i="2"/>
  <c r="BE254" i="2"/>
  <c r="M255" i="2" l="1"/>
  <c r="BE255" i="2"/>
  <c r="S256" i="2"/>
  <c r="T257" i="2"/>
  <c r="N256" i="2"/>
  <c r="N257" i="2" l="1"/>
  <c r="T258" i="2"/>
  <c r="BE256" i="2"/>
  <c r="M256" i="2"/>
  <c r="S257" i="2"/>
  <c r="S258" i="2" l="1"/>
  <c r="BE257" i="2"/>
  <c r="M257" i="2"/>
  <c r="T259" i="2"/>
  <c r="N258" i="2"/>
  <c r="T260" i="2" l="1"/>
  <c r="N259" i="2"/>
  <c r="M258" i="2"/>
  <c r="S259" i="2"/>
  <c r="BE258" i="2"/>
  <c r="S260" i="2" l="1"/>
  <c r="BE259" i="2"/>
  <c r="M259" i="2"/>
  <c r="T261" i="2"/>
  <c r="N260" i="2"/>
  <c r="N261" i="2" l="1"/>
  <c r="T262" i="2"/>
  <c r="S261" i="2"/>
  <c r="M260" i="2"/>
  <c r="BE260" i="2"/>
  <c r="BE261" i="2" l="1"/>
  <c r="M261" i="2"/>
  <c r="S262" i="2"/>
  <c r="N262" i="2"/>
  <c r="T263" i="2"/>
  <c r="N263" i="2" l="1"/>
  <c r="T264" i="2"/>
  <c r="M262" i="2"/>
  <c r="S263" i="2"/>
  <c r="BE262" i="2"/>
  <c r="M263" i="2" l="1"/>
  <c r="BE263" i="2"/>
  <c r="S264" i="2"/>
  <c r="T265" i="2"/>
  <c r="N264" i="2"/>
  <c r="N265" i="2" l="1"/>
  <c r="T266" i="2"/>
  <c r="BE264" i="2"/>
  <c r="M264" i="2"/>
  <c r="S265" i="2"/>
  <c r="S266" i="2" l="1"/>
  <c r="M265" i="2"/>
  <c r="BE265" i="2"/>
  <c r="T267" i="2"/>
  <c r="N266" i="2"/>
  <c r="T268" i="2" l="1"/>
  <c r="N267" i="2"/>
  <c r="M266" i="2"/>
  <c r="BE266" i="2"/>
  <c r="S267" i="2"/>
  <c r="S268" i="2" l="1"/>
  <c r="BE267" i="2"/>
  <c r="M267" i="2"/>
  <c r="N268" i="2"/>
  <c r="T269" i="2"/>
  <c r="N269" i="2" l="1"/>
  <c r="T270" i="2"/>
  <c r="S269" i="2"/>
  <c r="M268" i="2"/>
  <c r="BE268" i="2"/>
  <c r="BE269" i="2" l="1"/>
  <c r="S270" i="2"/>
  <c r="M269" i="2"/>
  <c r="N270" i="2"/>
  <c r="T271" i="2"/>
  <c r="N271" i="2" l="1"/>
  <c r="T272" i="2"/>
  <c r="M270" i="2"/>
  <c r="S271" i="2"/>
  <c r="BE270" i="2"/>
  <c r="M271" i="2" l="1"/>
  <c r="BE271" i="2"/>
  <c r="S272" i="2"/>
  <c r="T273" i="2"/>
  <c r="N272" i="2"/>
  <c r="N273" i="2" l="1"/>
  <c r="T274" i="2"/>
  <c r="BE272" i="2"/>
  <c r="M272" i="2"/>
  <c r="S273" i="2"/>
  <c r="S274" i="2" l="1"/>
  <c r="BE273" i="2"/>
  <c r="M273" i="2"/>
  <c r="T275" i="2"/>
  <c r="N274" i="2"/>
  <c r="T276" i="2" l="1"/>
  <c r="N275" i="2"/>
  <c r="M274" i="2"/>
  <c r="S275" i="2"/>
  <c r="BE274" i="2"/>
  <c r="S276" i="2" l="1"/>
  <c r="BE275" i="2"/>
  <c r="M275" i="2"/>
  <c r="T277" i="2"/>
  <c r="N276" i="2"/>
  <c r="N277" i="2" l="1"/>
  <c r="T278" i="2"/>
  <c r="S277" i="2"/>
  <c r="M276" i="2"/>
  <c r="BE276" i="2"/>
  <c r="BE277" i="2" l="1"/>
  <c r="M277" i="2"/>
  <c r="S278" i="2"/>
  <c r="N278" i="2"/>
  <c r="T279" i="2"/>
  <c r="N279" i="2" l="1"/>
  <c r="T280" i="2"/>
  <c r="M278" i="2"/>
  <c r="S279" i="2"/>
  <c r="BE278" i="2"/>
  <c r="M279" i="2" l="1"/>
  <c r="BE279" i="2"/>
  <c r="S280" i="2"/>
  <c r="T281" i="2"/>
  <c r="N280" i="2"/>
  <c r="BE280" i="2" l="1"/>
  <c r="M280" i="2"/>
  <c r="S281" i="2"/>
  <c r="N281" i="2"/>
  <c r="T282" i="2"/>
  <c r="T283" i="2" l="1"/>
  <c r="N282" i="2"/>
  <c r="S282" i="2"/>
  <c r="M281" i="2"/>
  <c r="BE281" i="2"/>
  <c r="M282" i="2" l="1"/>
  <c r="BE282" i="2"/>
  <c r="S283" i="2"/>
  <c r="T284" i="2"/>
  <c r="N283" i="2"/>
  <c r="N284" i="2" l="1"/>
  <c r="T285" i="2"/>
  <c r="S284" i="2"/>
  <c r="BE283" i="2"/>
  <c r="M283" i="2"/>
  <c r="S285" i="2" l="1"/>
  <c r="M284" i="2"/>
  <c r="BE284" i="2"/>
  <c r="N285" i="2"/>
  <c r="T286" i="2"/>
  <c r="N286" i="2" l="1"/>
  <c r="T287" i="2"/>
  <c r="BE285" i="2"/>
  <c r="S286" i="2"/>
  <c r="M285" i="2"/>
  <c r="M286" i="2" l="1"/>
  <c r="S287" i="2"/>
  <c r="BE286" i="2"/>
  <c r="N287" i="2"/>
  <c r="T288" i="2"/>
  <c r="T289" i="2" l="1"/>
  <c r="N288" i="2"/>
  <c r="M287" i="2"/>
  <c r="BE287" i="2"/>
  <c r="S288" i="2"/>
  <c r="BE288" i="2" l="1"/>
  <c r="M288" i="2"/>
  <c r="S289" i="2"/>
  <c r="N289" i="2"/>
  <c r="T290" i="2"/>
  <c r="T291" i="2" l="1"/>
  <c r="N290" i="2"/>
  <c r="S290" i="2"/>
  <c r="BE289" i="2"/>
  <c r="M289" i="2"/>
  <c r="M290" i="2" l="1"/>
  <c r="S291" i="2"/>
  <c r="BE290" i="2"/>
  <c r="T292" i="2"/>
  <c r="N291" i="2"/>
  <c r="T293" i="2" l="1"/>
  <c r="N292" i="2"/>
  <c r="S292" i="2"/>
  <c r="BE291" i="2"/>
  <c r="M291" i="2"/>
  <c r="S293" i="2" l="1"/>
  <c r="M292" i="2"/>
  <c r="BE292" i="2"/>
  <c r="N293" i="2"/>
  <c r="T294" i="2"/>
  <c r="N294" i="2" l="1"/>
  <c r="T295" i="2"/>
  <c r="BE293" i="2"/>
  <c r="M293" i="2"/>
  <c r="S294" i="2"/>
  <c r="M294" i="2" l="1"/>
  <c r="S295" i="2"/>
  <c r="BE294" i="2"/>
  <c r="N295" i="2"/>
  <c r="T296" i="2"/>
  <c r="T297" i="2" l="1"/>
  <c r="N296" i="2"/>
  <c r="M295" i="2"/>
  <c r="BE295" i="2"/>
  <c r="S296" i="2"/>
  <c r="BE296" i="2" l="1"/>
  <c r="M296" i="2"/>
  <c r="S297" i="2"/>
  <c r="N297" i="2"/>
  <c r="T298" i="2"/>
  <c r="S298" i="2" l="1"/>
  <c r="M297" i="2"/>
  <c r="BE297" i="2"/>
  <c r="T299" i="2"/>
  <c r="N298" i="2"/>
  <c r="T300" i="2" l="1"/>
  <c r="N299" i="2"/>
  <c r="M298" i="2"/>
  <c r="BE298" i="2"/>
  <c r="S299" i="2"/>
  <c r="S300" i="2" l="1"/>
  <c r="BE299" i="2"/>
  <c r="M299" i="2"/>
  <c r="N300" i="2"/>
  <c r="T301" i="2"/>
  <c r="N301" i="2" l="1"/>
  <c r="T302" i="2"/>
  <c r="S301" i="2"/>
  <c r="M300" i="2"/>
  <c r="BE300" i="2"/>
  <c r="BE301" i="2" l="1"/>
  <c r="S302" i="2"/>
  <c r="M301" i="2"/>
  <c r="N302" i="2"/>
  <c r="T303" i="2"/>
  <c r="T304" i="2" l="1"/>
  <c r="N303" i="2"/>
  <c r="M302" i="2"/>
  <c r="S303" i="2"/>
  <c r="BE302" i="2"/>
  <c r="M303" i="2" l="1"/>
  <c r="BE303" i="2"/>
  <c r="S304" i="2"/>
  <c r="T305" i="2"/>
  <c r="N304" i="2"/>
  <c r="BE304" i="2" l="1"/>
  <c r="S305" i="2"/>
  <c r="M304" i="2"/>
  <c r="N305" i="2"/>
  <c r="T306" i="2"/>
  <c r="T307" i="2" l="1"/>
  <c r="N306" i="2"/>
  <c r="S306" i="2"/>
  <c r="BE305" i="2"/>
  <c r="M305" i="2"/>
  <c r="M306" i="2" l="1"/>
  <c r="S307" i="2"/>
  <c r="BE306" i="2"/>
  <c r="T308" i="2"/>
  <c r="N307" i="2"/>
  <c r="T309" i="2" l="1"/>
  <c r="N308" i="2"/>
  <c r="S308" i="2"/>
  <c r="M307" i="2"/>
  <c r="BE307" i="2"/>
  <c r="S309" i="2" l="1"/>
  <c r="M308" i="2"/>
  <c r="BE308" i="2"/>
  <c r="N309" i="2"/>
  <c r="T310" i="2"/>
  <c r="N310" i="2" l="1"/>
  <c r="T311" i="2"/>
  <c r="BE309" i="2"/>
  <c r="M309" i="2"/>
  <c r="S310" i="2"/>
  <c r="M310" i="2" l="1"/>
  <c r="S311" i="2"/>
  <c r="BE310" i="2"/>
  <c r="T312" i="2"/>
  <c r="N311" i="2"/>
  <c r="T313" i="2" l="1"/>
  <c r="N312" i="2"/>
  <c r="M311" i="2"/>
  <c r="BE311" i="2"/>
  <c r="S312" i="2"/>
  <c r="BE312" i="2" l="1"/>
  <c r="S313" i="2"/>
  <c r="M312" i="2"/>
  <c r="N313" i="2"/>
  <c r="T314" i="2"/>
  <c r="T315" i="2" l="1"/>
  <c r="N314" i="2"/>
  <c r="S314" i="2"/>
  <c r="BE313" i="2"/>
  <c r="M313" i="2"/>
  <c r="M314" i="2" l="1"/>
  <c r="S315" i="2"/>
  <c r="BE314" i="2"/>
  <c r="T316" i="2"/>
  <c r="N315" i="2"/>
  <c r="N316" i="2" l="1"/>
  <c r="T317" i="2"/>
  <c r="S316" i="2"/>
  <c r="M315" i="2"/>
  <c r="BE315" i="2"/>
  <c r="S317" i="2" l="1"/>
  <c r="M316" i="2"/>
  <c r="BE316" i="2"/>
  <c r="N317" i="2"/>
  <c r="T318" i="2"/>
  <c r="N318" i="2" l="1"/>
  <c r="T319" i="2"/>
  <c r="BE317" i="2"/>
  <c r="S318" i="2"/>
  <c r="M317" i="2"/>
  <c r="M318" i="2" l="1"/>
  <c r="BE318" i="2"/>
  <c r="S319" i="2"/>
  <c r="T320" i="2"/>
  <c r="N319" i="2"/>
  <c r="T321" i="2" l="1"/>
  <c r="N320" i="2"/>
  <c r="M319" i="2"/>
  <c r="BE319" i="2"/>
  <c r="S320" i="2"/>
  <c r="BE320" i="2" l="1"/>
  <c r="S321" i="2"/>
  <c r="M320" i="2"/>
  <c r="N321" i="2"/>
  <c r="T322" i="2"/>
  <c r="T323" i="2" l="1"/>
  <c r="N322" i="2"/>
  <c r="S322" i="2"/>
  <c r="M321" i="2"/>
  <c r="BE321" i="2"/>
  <c r="S323" i="2" l="1"/>
  <c r="M322" i="2"/>
  <c r="BE322" i="2"/>
  <c r="T324" i="2"/>
  <c r="N323" i="2"/>
  <c r="T325" i="2" l="1"/>
  <c r="N324" i="2"/>
  <c r="S324" i="2"/>
  <c r="M323" i="2"/>
  <c r="BE323" i="2"/>
  <c r="S325" i="2" l="1"/>
  <c r="M324" i="2"/>
  <c r="BE324" i="2"/>
  <c r="N325" i="2"/>
  <c r="T326" i="2"/>
  <c r="N326" i="2" l="1"/>
  <c r="T327" i="2"/>
  <c r="S326" i="2"/>
  <c r="M325" i="2"/>
  <c r="BE325" i="2"/>
  <c r="M326" i="2" l="1"/>
  <c r="BE326" i="2"/>
  <c r="S327" i="2"/>
  <c r="N327" i="2"/>
  <c r="T328" i="2"/>
  <c r="T329" i="2" l="1"/>
  <c r="N328" i="2"/>
  <c r="M327" i="2"/>
  <c r="BE327" i="2"/>
  <c r="S328" i="2"/>
  <c r="M328" i="2" l="1"/>
  <c r="BE328" i="2"/>
  <c r="T330" i="2"/>
  <c r="N329" i="2"/>
  <c r="N330" i="2" l="1"/>
  <c r="T331" i="2"/>
  <c r="N331" i="2" l="1"/>
  <c r="T332" i="2"/>
  <c r="N332" i="2" l="1"/>
  <c r="T333" i="2"/>
  <c r="T334" i="2" l="1"/>
  <c r="N333" i="2"/>
  <c r="N334" i="2" l="1"/>
  <c r="T335" i="2"/>
  <c r="N335" i="2" l="1"/>
  <c r="T336" i="2"/>
  <c r="N336" i="2" l="1"/>
  <c r="T337" i="2"/>
  <c r="T338" i="2" l="1"/>
  <c r="N337" i="2"/>
  <c r="N338" i="2" l="1"/>
  <c r="T339" i="2"/>
  <c r="N339" i="2" l="1"/>
  <c r="T340" i="2"/>
  <c r="N340" i="2" l="1"/>
  <c r="T341" i="2"/>
  <c r="T342" i="2" l="1"/>
  <c r="N341" i="2"/>
  <c r="N342" i="2" l="1"/>
  <c r="T343" i="2"/>
  <c r="N343" i="2" l="1"/>
  <c r="T344" i="2"/>
  <c r="N344" i="2" l="1"/>
  <c r="T345" i="2"/>
  <c r="T346" i="2" l="1"/>
  <c r="N345" i="2"/>
  <c r="N346" i="2" l="1"/>
  <c r="T347" i="2"/>
  <c r="N347" i="2" l="1"/>
  <c r="T348" i="2"/>
  <c r="N348" i="2" l="1"/>
  <c r="T349" i="2"/>
  <c r="T350" i="2" l="1"/>
  <c r="N349" i="2"/>
  <c r="N350" i="2" l="1"/>
  <c r="T351" i="2"/>
  <c r="N351" i="2" l="1"/>
  <c r="T352" i="2"/>
  <c r="N352" i="2" l="1"/>
  <c r="T353" i="2"/>
  <c r="T354" i="2" l="1"/>
  <c r="N353" i="2"/>
  <c r="N354" i="2" l="1"/>
  <c r="T355" i="2"/>
  <c r="N355" i="2" l="1"/>
  <c r="T356" i="2"/>
  <c r="N356" i="2" l="1"/>
  <c r="T357" i="2"/>
  <c r="T358" i="2" l="1"/>
  <c r="N357" i="2"/>
  <c r="N358" i="2" l="1"/>
  <c r="T359" i="2"/>
  <c r="N359" i="2" l="1"/>
  <c r="T360" i="2"/>
  <c r="N360" i="2" l="1"/>
  <c r="T361" i="2"/>
  <c r="T362" i="2" l="1"/>
  <c r="N361" i="2"/>
  <c r="N362" i="2" l="1"/>
  <c r="T363" i="2"/>
  <c r="N363" i="2" l="1"/>
  <c r="T364" i="2"/>
  <c r="N364" i="2" l="1"/>
  <c r="T365" i="2"/>
  <c r="T366" i="2" l="1"/>
  <c r="N365" i="2"/>
  <c r="N366" i="2" l="1"/>
  <c r="T367" i="2"/>
  <c r="N367" i="2" l="1"/>
  <c r="T368" i="2"/>
  <c r="N368" i="2" l="1"/>
  <c r="T369" i="2"/>
  <c r="T370" i="2" l="1"/>
  <c r="N369" i="2"/>
  <c r="N370" i="2" l="1"/>
  <c r="T371" i="2"/>
  <c r="N371" i="2" l="1"/>
  <c r="T372" i="2"/>
  <c r="N372" i="2" l="1"/>
  <c r="T373" i="2"/>
  <c r="T374" i="2" l="1"/>
  <c r="N373" i="2"/>
  <c r="N374" i="2" l="1"/>
  <c r="T375" i="2"/>
  <c r="N375" i="2" l="1"/>
  <c r="T376" i="2"/>
  <c r="N376" i="2" l="1"/>
  <c r="T377" i="2"/>
  <c r="T378" i="2" l="1"/>
  <c r="N377" i="2"/>
  <c r="N378" i="2" l="1"/>
  <c r="T379" i="2"/>
  <c r="N379" i="2" l="1"/>
  <c r="T380" i="2"/>
  <c r="N380" i="2" l="1"/>
  <c r="T381" i="2"/>
  <c r="T382" i="2" l="1"/>
  <c r="N381" i="2"/>
  <c r="N382" i="2" l="1"/>
  <c r="T383" i="2"/>
  <c r="N383" i="2" l="1"/>
  <c r="T384" i="2"/>
  <c r="N384" i="2" l="1"/>
  <c r="T385" i="2"/>
  <c r="T386" i="2" l="1"/>
  <c r="N385" i="2"/>
  <c r="N386" i="2" l="1"/>
  <c r="T387" i="2"/>
  <c r="N387" i="2" l="1"/>
  <c r="T388" i="2"/>
  <c r="N388" i="2" l="1"/>
  <c r="T389" i="2"/>
  <c r="T390" i="2" l="1"/>
  <c r="N389" i="2"/>
  <c r="N390" i="2" l="1"/>
  <c r="T391" i="2"/>
  <c r="N391" i="2" l="1"/>
  <c r="T392" i="2"/>
  <c r="N392" i="2" l="1"/>
  <c r="T393" i="2"/>
  <c r="T394" i="2" l="1"/>
  <c r="N393" i="2"/>
  <c r="N394" i="2" l="1"/>
  <c r="T395" i="2"/>
  <c r="N395" i="2" l="1"/>
  <c r="T396" i="2"/>
  <c r="N396" i="2" l="1"/>
  <c r="T397" i="2"/>
  <c r="T398" i="2" l="1"/>
  <c r="N397" i="2"/>
  <c r="N398" i="2" l="1"/>
  <c r="T399" i="2"/>
  <c r="N399" i="2" l="1"/>
  <c r="T400" i="2"/>
  <c r="N400" i="2" l="1"/>
  <c r="T401" i="2"/>
  <c r="T402" i="2" l="1"/>
  <c r="N401" i="2"/>
  <c r="N402" i="2" l="1"/>
  <c r="T403" i="2"/>
  <c r="N403" i="2" l="1"/>
  <c r="T404" i="2"/>
  <c r="N404" i="2" l="1"/>
  <c r="T405" i="2"/>
  <c r="T406" i="2" l="1"/>
  <c r="N405" i="2"/>
  <c r="N406" i="2" l="1"/>
  <c r="T407" i="2"/>
  <c r="N407" i="2" l="1"/>
  <c r="T408" i="2"/>
  <c r="N408" i="2" l="1"/>
  <c r="T409" i="2"/>
  <c r="T410" i="2" l="1"/>
  <c r="N409" i="2"/>
  <c r="N410" i="2" l="1"/>
  <c r="T411" i="2"/>
  <c r="N411" i="2" l="1"/>
  <c r="T412" i="2"/>
  <c r="N412" i="2" l="1"/>
  <c r="T413" i="2"/>
  <c r="T414" i="2" l="1"/>
  <c r="N413" i="2"/>
  <c r="N414" i="2" l="1"/>
  <c r="T415" i="2"/>
  <c r="N415" i="2" l="1"/>
  <c r="T416" i="2"/>
  <c r="N416" i="2" l="1"/>
  <c r="T417" i="2"/>
  <c r="T418" i="2" l="1"/>
  <c r="N417" i="2"/>
  <c r="N418" i="2" l="1"/>
  <c r="T419" i="2"/>
  <c r="N419" i="2" l="1"/>
  <c r="T420" i="2"/>
  <c r="N420" i="2" l="1"/>
  <c r="T421" i="2"/>
  <c r="T422" i="2" l="1"/>
  <c r="N421" i="2"/>
  <c r="N422" i="2" l="1"/>
  <c r="T423" i="2"/>
  <c r="N423" i="2" l="1"/>
  <c r="T424" i="2"/>
  <c r="N424" i="2" l="1"/>
  <c r="T425" i="2"/>
  <c r="T426" i="2" l="1"/>
  <c r="N425" i="2"/>
  <c r="N426" i="2" l="1"/>
  <c r="T427" i="2"/>
  <c r="N427" i="2" l="1"/>
  <c r="T428" i="2"/>
  <c r="N428" i="2" l="1"/>
  <c r="T429" i="2"/>
  <c r="T430" i="2" l="1"/>
  <c r="N429" i="2"/>
  <c r="N430" i="2" l="1"/>
  <c r="T431" i="2"/>
  <c r="N431" i="2" l="1"/>
  <c r="T432" i="2"/>
  <c r="N432" i="2" l="1"/>
  <c r="T433" i="2"/>
  <c r="T434" i="2" l="1"/>
  <c r="N433" i="2"/>
  <c r="N434" i="2" l="1"/>
  <c r="T435" i="2"/>
  <c r="N435" i="2" l="1"/>
  <c r="T436" i="2"/>
  <c r="N436" i="2" l="1"/>
  <c r="T437" i="2"/>
  <c r="T438" i="2" l="1"/>
  <c r="N437" i="2"/>
  <c r="N438" i="2" l="1"/>
  <c r="T439" i="2"/>
  <c r="N439" i="2" l="1"/>
  <c r="T440" i="2"/>
  <c r="N440" i="2" l="1"/>
  <c r="T441" i="2"/>
  <c r="T442" i="2" l="1"/>
  <c r="N441" i="2"/>
  <c r="N442" i="2" l="1"/>
  <c r="T443" i="2"/>
  <c r="N443" i="2" l="1"/>
  <c r="T444" i="2"/>
  <c r="N444" i="2" l="1"/>
  <c r="T445" i="2"/>
  <c r="T446" i="2" l="1"/>
  <c r="N445" i="2"/>
  <c r="N446" i="2" l="1"/>
  <c r="T447" i="2"/>
  <c r="N447" i="2" l="1"/>
  <c r="T448" i="2"/>
  <c r="N448" i="2" l="1"/>
  <c r="T449" i="2"/>
  <c r="T450" i="2" l="1"/>
  <c r="N449" i="2"/>
  <c r="N450" i="2" l="1"/>
  <c r="T451" i="2"/>
  <c r="N451" i="2" l="1"/>
  <c r="T452" i="2"/>
  <c r="N452" i="2" l="1"/>
  <c r="T453" i="2"/>
  <c r="T454" i="2" l="1"/>
  <c r="N453" i="2"/>
  <c r="N454" i="2" l="1"/>
  <c r="T455" i="2"/>
  <c r="N455" i="2" l="1"/>
  <c r="T456" i="2"/>
  <c r="T457" i="2" l="1"/>
  <c r="N456" i="2"/>
  <c r="N457" i="2" l="1"/>
  <c r="T458" i="2"/>
  <c r="T459" i="2" l="1"/>
  <c r="N458" i="2"/>
  <c r="N459" i="2" l="1"/>
  <c r="T460" i="2"/>
  <c r="N460" i="2" l="1"/>
  <c r="T461" i="2"/>
  <c r="N461" i="2" l="1"/>
  <c r="T462" i="2"/>
  <c r="N462" i="2" l="1"/>
  <c r="T463" i="2"/>
  <c r="N463" i="2" l="1"/>
  <c r="T464" i="2"/>
  <c r="N464" i="2" l="1"/>
  <c r="T465" i="2"/>
  <c r="N465" i="2" l="1"/>
  <c r="T466" i="2"/>
  <c r="N466" i="2" l="1"/>
  <c r="T467" i="2"/>
  <c r="N467" i="2" l="1"/>
  <c r="T468" i="2"/>
  <c r="N468" i="2" l="1"/>
  <c r="T469" i="2"/>
  <c r="N469" i="2" l="1"/>
  <c r="T470" i="2"/>
  <c r="T471" i="2" l="1"/>
  <c r="N470" i="2"/>
  <c r="N471" i="2" l="1"/>
  <c r="T472" i="2"/>
  <c r="T473" i="2" l="1"/>
  <c r="N472" i="2"/>
  <c r="N473" i="2" l="1"/>
  <c r="T474" i="2"/>
  <c r="T475" i="2" l="1"/>
  <c r="N474" i="2"/>
  <c r="N475" i="2" l="1"/>
  <c r="T476" i="2"/>
  <c r="N476" i="2" l="1"/>
  <c r="T477" i="2"/>
  <c r="N477" i="2" l="1"/>
  <c r="T478" i="2"/>
  <c r="N478" i="2" l="1"/>
  <c r="T479" i="2"/>
  <c r="N479" i="2" l="1"/>
  <c r="T480" i="2"/>
  <c r="N480" i="2" l="1"/>
  <c r="T481" i="2"/>
  <c r="N481" i="2" l="1"/>
  <c r="T482" i="2"/>
  <c r="N482" i="2" l="1"/>
  <c r="T483" i="2"/>
  <c r="N483" i="2" l="1"/>
  <c r="T484" i="2"/>
  <c r="N484" i="2" l="1"/>
  <c r="T485" i="2"/>
  <c r="N485" i="2" l="1"/>
  <c r="T486" i="2"/>
  <c r="T487" i="2" l="1"/>
  <c r="N486" i="2"/>
  <c r="N487" i="2" l="1"/>
  <c r="T488" i="2"/>
  <c r="T489" i="2" l="1"/>
  <c r="N488" i="2"/>
  <c r="N489" i="2" l="1"/>
  <c r="T490" i="2"/>
  <c r="T491" i="2" l="1"/>
  <c r="N490" i="2"/>
  <c r="N491" i="2" l="1"/>
  <c r="T492" i="2"/>
  <c r="T493" i="2" l="1"/>
  <c r="N492" i="2"/>
  <c r="N493" i="2" l="1"/>
  <c r="T494" i="2"/>
  <c r="T495" i="2" l="1"/>
  <c r="N494" i="2"/>
  <c r="N495" i="2" l="1"/>
  <c r="T496" i="2"/>
  <c r="T497" i="2" l="1"/>
  <c r="N496" i="2"/>
  <c r="N497" i="2" l="1"/>
  <c r="T498" i="2"/>
  <c r="N498" i="2" l="1"/>
  <c r="T499" i="2"/>
  <c r="N499" i="2" l="1"/>
  <c r="T500" i="2"/>
  <c r="T501" i="2" l="1"/>
  <c r="N500" i="2"/>
  <c r="N501" i="2" l="1"/>
  <c r="T502" i="2"/>
  <c r="T503" i="2" l="1"/>
  <c r="N502" i="2"/>
  <c r="N503" i="2" l="1"/>
  <c r="T504" i="2"/>
  <c r="T505" i="2" l="1"/>
  <c r="N504" i="2"/>
  <c r="N505" i="2" l="1"/>
  <c r="T506" i="2"/>
  <c r="N506" i="2" l="1"/>
  <c r="T507" i="2"/>
  <c r="N507" i="2" l="1"/>
  <c r="T508" i="2"/>
  <c r="T509" i="2" l="1"/>
  <c r="N508" i="2"/>
  <c r="N509" i="2" l="1"/>
  <c r="T510" i="2"/>
  <c r="T511" i="2" l="1"/>
  <c r="N510" i="2"/>
  <c r="N511" i="2" l="1"/>
  <c r="T512" i="2"/>
  <c r="T513" i="2" l="1"/>
  <c r="N512" i="2"/>
  <c r="N513" i="2" l="1"/>
  <c r="T514" i="2"/>
  <c r="N514" i="2" l="1"/>
  <c r="T515" i="2"/>
  <c r="N515" i="2" l="1"/>
  <c r="T516" i="2"/>
  <c r="T517" i="2" l="1"/>
  <c r="N516" i="2"/>
  <c r="N517" i="2" l="1"/>
  <c r="T518" i="2"/>
  <c r="T519" i="2" l="1"/>
  <c r="N518" i="2"/>
  <c r="N519" i="2" l="1"/>
  <c r="T520" i="2"/>
  <c r="T521" i="2" l="1"/>
  <c r="N520" i="2"/>
  <c r="N521" i="2" l="1"/>
  <c r="T522" i="2"/>
  <c r="N522" i="2" l="1"/>
  <c r="T523" i="2"/>
  <c r="N523" i="2" l="1"/>
  <c r="T524" i="2"/>
  <c r="T525" i="2" l="1"/>
  <c r="N524" i="2"/>
  <c r="N525" i="2" l="1"/>
  <c r="T526" i="2"/>
  <c r="T527" i="2" l="1"/>
  <c r="N526" i="2"/>
  <c r="N527" i="2" l="1"/>
  <c r="T528" i="2"/>
  <c r="T529" i="2" l="1"/>
  <c r="N528" i="2"/>
  <c r="N529" i="2" l="1"/>
  <c r="T530" i="2"/>
  <c r="N530" i="2" l="1"/>
  <c r="T531" i="2"/>
  <c r="N531" i="2" l="1"/>
  <c r="T532" i="2"/>
  <c r="T533" i="2" l="1"/>
  <c r="N532" i="2"/>
  <c r="N533" i="2" l="1"/>
  <c r="T534" i="2"/>
  <c r="T535" i="2" l="1"/>
  <c r="N534" i="2"/>
  <c r="N535" i="2" l="1"/>
  <c r="T536" i="2"/>
  <c r="T537" i="2" l="1"/>
  <c r="N536" i="2"/>
  <c r="N537" i="2" l="1"/>
  <c r="T538" i="2"/>
  <c r="N538" i="2" l="1"/>
  <c r="T539" i="2"/>
  <c r="N539" i="2" l="1"/>
  <c r="T540" i="2"/>
  <c r="T541" i="2" l="1"/>
  <c r="N540" i="2"/>
  <c r="N541" i="2" l="1"/>
  <c r="T542" i="2"/>
  <c r="T543" i="2" l="1"/>
  <c r="N542" i="2"/>
  <c r="N543" i="2" l="1"/>
  <c r="T544" i="2"/>
  <c r="T545" i="2" l="1"/>
  <c r="N544" i="2"/>
  <c r="N545" i="2" l="1"/>
  <c r="T546" i="2"/>
  <c r="N546" i="2" l="1"/>
  <c r="T547" i="2"/>
  <c r="N547" i="2" l="1"/>
  <c r="T548" i="2"/>
  <c r="T549" i="2" l="1"/>
  <c r="N548" i="2"/>
  <c r="N549" i="2" l="1"/>
  <c r="T550" i="2"/>
  <c r="T551" i="2" l="1"/>
  <c r="N550" i="2"/>
  <c r="N551" i="2" l="1"/>
  <c r="T552" i="2"/>
  <c r="T553" i="2" l="1"/>
  <c r="N552" i="2"/>
  <c r="N553" i="2" l="1"/>
  <c r="T554" i="2"/>
  <c r="T555" i="2" l="1"/>
  <c r="N554" i="2"/>
  <c r="N555" i="2" l="1"/>
  <c r="T556" i="2"/>
  <c r="T557" i="2" l="1"/>
  <c r="N556" i="2"/>
  <c r="N557" i="2" l="1"/>
  <c r="T558" i="2"/>
  <c r="T559" i="2" l="1"/>
  <c r="N558" i="2"/>
  <c r="N559" i="2" l="1"/>
  <c r="T560" i="2"/>
  <c r="T561" i="2" l="1"/>
  <c r="N560" i="2"/>
  <c r="N561" i="2" l="1"/>
  <c r="T562" i="2"/>
  <c r="T563" i="2" l="1"/>
  <c r="N562" i="2"/>
  <c r="N563" i="2" l="1"/>
  <c r="T564" i="2"/>
  <c r="T565" i="2" l="1"/>
  <c r="N564" i="2"/>
  <c r="N565" i="2" l="1"/>
  <c r="T566" i="2"/>
  <c r="T567" i="2" l="1"/>
  <c r="N566" i="2"/>
  <c r="N567" i="2" l="1"/>
  <c r="T568" i="2"/>
  <c r="T569" i="2" l="1"/>
  <c r="N568" i="2"/>
  <c r="N569" i="2" l="1"/>
  <c r="T570" i="2"/>
  <c r="T571" i="2" l="1"/>
  <c r="N570" i="2"/>
  <c r="N571" i="2" l="1"/>
  <c r="T572" i="2"/>
  <c r="T573" i="2" l="1"/>
  <c r="N572" i="2"/>
  <c r="N573" i="2" l="1"/>
  <c r="T574" i="2"/>
  <c r="T575" i="2" l="1"/>
  <c r="N574" i="2"/>
  <c r="N575" i="2" l="1"/>
  <c r="T576" i="2"/>
  <c r="T577" i="2" l="1"/>
  <c r="N576" i="2"/>
  <c r="N577" i="2" l="1"/>
  <c r="T578" i="2"/>
  <c r="T579" i="2" l="1"/>
  <c r="N578" i="2"/>
  <c r="N579" i="2" l="1"/>
  <c r="T580" i="2"/>
  <c r="T581" i="2" l="1"/>
  <c r="N580" i="2"/>
  <c r="N581" i="2" l="1"/>
  <c r="T582" i="2"/>
  <c r="T583" i="2" l="1"/>
  <c r="N582" i="2"/>
  <c r="N583" i="2" l="1"/>
  <c r="T584" i="2"/>
  <c r="T585" i="2" l="1"/>
  <c r="N584" i="2"/>
  <c r="N585" i="2" l="1"/>
  <c r="T586" i="2"/>
  <c r="T587" i="2" l="1"/>
  <c r="N586" i="2"/>
  <c r="N587" i="2" l="1"/>
  <c r="T588" i="2"/>
  <c r="T589" i="2" l="1"/>
  <c r="N588" i="2"/>
  <c r="N589" i="2" l="1"/>
  <c r="T590" i="2"/>
  <c r="T591" i="2" l="1"/>
  <c r="N590" i="2"/>
  <c r="N591" i="2" l="1"/>
  <c r="T592" i="2"/>
  <c r="T593" i="2" l="1"/>
  <c r="N592" i="2"/>
  <c r="N593" i="2" l="1"/>
  <c r="T594" i="2"/>
  <c r="T595" i="2" l="1"/>
  <c r="N594" i="2"/>
  <c r="N595" i="2" l="1"/>
  <c r="T596" i="2"/>
  <c r="T597" i="2" l="1"/>
  <c r="N596" i="2"/>
  <c r="N597" i="2" l="1"/>
  <c r="T598" i="2"/>
  <c r="T599" i="2" l="1"/>
  <c r="N598" i="2"/>
  <c r="N599" i="2" l="1"/>
  <c r="T600" i="2"/>
  <c r="T601" i="2" l="1"/>
  <c r="N600" i="2"/>
  <c r="N601" i="2" l="1"/>
  <c r="T602" i="2"/>
  <c r="T603" i="2" l="1"/>
  <c r="N602" i="2"/>
  <c r="N603" i="2" l="1"/>
  <c r="T604" i="2"/>
  <c r="T605" i="2" l="1"/>
  <c r="N604" i="2"/>
  <c r="N605" i="2" l="1"/>
  <c r="T606" i="2"/>
  <c r="T607" i="2" l="1"/>
  <c r="N606" i="2"/>
  <c r="N607" i="2" l="1"/>
  <c r="T608" i="2"/>
  <c r="T609" i="2" l="1"/>
  <c r="N608" i="2"/>
  <c r="N609" i="2" l="1"/>
  <c r="T610" i="2"/>
  <c r="T611" i="2" l="1"/>
  <c r="N610" i="2"/>
  <c r="N611" i="2" l="1"/>
  <c r="T612" i="2"/>
  <c r="T613" i="2" l="1"/>
  <c r="N612" i="2"/>
  <c r="N613" i="2" l="1"/>
  <c r="T614" i="2"/>
  <c r="T615" i="2" l="1"/>
  <c r="N614" i="2"/>
  <c r="N615" i="2" l="1"/>
  <c r="T616" i="2"/>
  <c r="T617" i="2" l="1"/>
  <c r="N616" i="2"/>
  <c r="N617" i="2" l="1"/>
  <c r="T618" i="2"/>
  <c r="T619" i="2" l="1"/>
  <c r="N618" i="2"/>
  <c r="N619" i="2" l="1"/>
  <c r="T620" i="2"/>
  <c r="T621" i="2" l="1"/>
  <c r="N620" i="2"/>
  <c r="N621" i="2" l="1"/>
  <c r="T622" i="2"/>
  <c r="N622" i="2" l="1"/>
  <c r="T623" i="2"/>
  <c r="T624" i="2" l="1"/>
  <c r="N623" i="2"/>
  <c r="N624" i="2" l="1"/>
  <c r="T625" i="2"/>
  <c r="N625" i="2" l="1"/>
  <c r="T626" i="2"/>
  <c r="T627" i="2" l="1"/>
  <c r="N626" i="2"/>
  <c r="N627" i="2" l="1"/>
  <c r="T628" i="2"/>
  <c r="N628" i="2" l="1"/>
  <c r="T629" i="2"/>
  <c r="N629" i="2" l="1"/>
  <c r="T630" i="2"/>
  <c r="N630" i="2" l="1"/>
  <c r="T631" i="2"/>
  <c r="N631" i="2" l="1"/>
  <c r="T632" i="2"/>
  <c r="N632" i="2" l="1"/>
  <c r="T633" i="2"/>
  <c r="N633" i="2" l="1"/>
  <c r="T634" i="2"/>
  <c r="N634" i="2" l="1"/>
  <c r="T635" i="2"/>
  <c r="N635" i="2" l="1"/>
  <c r="T636" i="2"/>
  <c r="T637" i="2" l="1"/>
  <c r="N636" i="2"/>
  <c r="N637" i="2" l="1"/>
  <c r="T638" i="2"/>
  <c r="N638" i="2" l="1"/>
  <c r="T639" i="2"/>
  <c r="T640" i="2" l="1"/>
  <c r="N639" i="2"/>
  <c r="T641" i="2" l="1"/>
  <c r="N640" i="2"/>
  <c r="N641" i="2" l="1"/>
  <c r="T642" i="2"/>
  <c r="T643" i="2" l="1"/>
  <c r="N642" i="2"/>
  <c r="T644" i="2" l="1"/>
  <c r="N643" i="2"/>
  <c r="N644" i="2" l="1"/>
  <c r="T645" i="2"/>
  <c r="N645" i="2" l="1"/>
  <c r="T646" i="2"/>
  <c r="T647" i="2" l="1"/>
  <c r="N646" i="2"/>
  <c r="N647" i="2" l="1"/>
  <c r="T648" i="2"/>
  <c r="N648" i="2" l="1"/>
  <c r="T649" i="2"/>
  <c r="N649" i="2" l="1"/>
  <c r="T650" i="2"/>
  <c r="N650" i="2" l="1"/>
  <c r="T651" i="2"/>
  <c r="N651" i="2" l="1"/>
  <c r="T652" i="2"/>
  <c r="T653" i="2" l="1"/>
  <c r="N652" i="2"/>
  <c r="N653" i="2" l="1"/>
  <c r="T654" i="2"/>
  <c r="T655" i="2" l="1"/>
  <c r="N654" i="2"/>
  <c r="T656" i="2" l="1"/>
  <c r="N655" i="2"/>
  <c r="T657" i="2" l="1"/>
  <c r="N656" i="2"/>
  <c r="N657" i="2" l="1"/>
  <c r="T658" i="2"/>
  <c r="T659" i="2" l="1"/>
  <c r="N658" i="2"/>
  <c r="N659" i="2" l="1"/>
  <c r="T660" i="2"/>
  <c r="T661" i="2" l="1"/>
  <c r="N660" i="2"/>
  <c r="N661" i="2" l="1"/>
  <c r="T662" i="2"/>
  <c r="T663" i="2" l="1"/>
  <c r="N662" i="2"/>
  <c r="N663" i="2" l="1"/>
  <c r="T664" i="2"/>
  <c r="T665" i="2" l="1"/>
  <c r="N664" i="2"/>
  <c r="N665" i="2" l="1"/>
  <c r="T666" i="2"/>
  <c r="T667" i="2" l="1"/>
  <c r="N666" i="2"/>
  <c r="N667" i="2" l="1"/>
  <c r="T668" i="2"/>
  <c r="T669" i="2" l="1"/>
  <c r="N668" i="2"/>
  <c r="N669" i="2" l="1"/>
  <c r="T670" i="2"/>
  <c r="T671" i="2" l="1"/>
  <c r="N670" i="2"/>
  <c r="N671" i="2" l="1"/>
  <c r="T672" i="2"/>
  <c r="T673" i="2" l="1"/>
  <c r="N672" i="2"/>
  <c r="N673" i="2" l="1"/>
  <c r="T674" i="2"/>
  <c r="T675" i="2" l="1"/>
  <c r="N674" i="2"/>
  <c r="N675" i="2" l="1"/>
  <c r="T676" i="2"/>
  <c r="T677" i="2" l="1"/>
  <c r="N676" i="2"/>
  <c r="N677" i="2" l="1"/>
  <c r="T678" i="2"/>
  <c r="T679" i="2" l="1"/>
  <c r="N678" i="2"/>
  <c r="N679" i="2" l="1"/>
  <c r="T680" i="2"/>
  <c r="T681" i="2" l="1"/>
  <c r="N680" i="2"/>
  <c r="N681" i="2" l="1"/>
  <c r="T682" i="2"/>
  <c r="T683" i="2" l="1"/>
  <c r="N682" i="2"/>
  <c r="N683" i="2" l="1"/>
  <c r="T684" i="2"/>
  <c r="T685" i="2" l="1"/>
  <c r="N684" i="2"/>
  <c r="N685" i="2" l="1"/>
  <c r="T686" i="2"/>
  <c r="T687" i="2" l="1"/>
  <c r="N686" i="2"/>
  <c r="N687" i="2" l="1"/>
  <c r="T688" i="2"/>
  <c r="T689" i="2" l="1"/>
  <c r="N688" i="2"/>
  <c r="N689" i="2" l="1"/>
  <c r="T690" i="2"/>
  <c r="N690" i="2" l="1"/>
  <c r="T691" i="2"/>
  <c r="N691" i="2" l="1"/>
  <c r="T692" i="2"/>
  <c r="T693" i="2" l="1"/>
  <c r="N692" i="2"/>
  <c r="N693" i="2" l="1"/>
  <c r="T694" i="2"/>
  <c r="N694" i="2" l="1"/>
  <c r="T695" i="2"/>
  <c r="N695" i="2" l="1"/>
  <c r="T696" i="2"/>
  <c r="T697" i="2" l="1"/>
  <c r="N696" i="2"/>
  <c r="N697" i="2" l="1"/>
  <c r="T698" i="2"/>
  <c r="N698" i="2" l="1"/>
  <c r="T699" i="2"/>
  <c r="N699" i="2" l="1"/>
  <c r="T700" i="2"/>
  <c r="T701" i="2" l="1"/>
  <c r="N700" i="2"/>
  <c r="N701" i="2" l="1"/>
  <c r="T702" i="2"/>
  <c r="N702" i="2" l="1"/>
  <c r="T703" i="2"/>
  <c r="N703" i="2" l="1"/>
  <c r="T704" i="2"/>
  <c r="T705" i="2" l="1"/>
  <c r="N704" i="2"/>
  <c r="N705" i="2" l="1"/>
  <c r="T706" i="2"/>
  <c r="N706" i="2" l="1"/>
  <c r="T707" i="2"/>
  <c r="N707" i="2" l="1"/>
  <c r="T708" i="2"/>
  <c r="T709" i="2" l="1"/>
  <c r="N708" i="2"/>
  <c r="N709" i="2" l="1"/>
  <c r="T710" i="2"/>
  <c r="N710" i="2" l="1"/>
  <c r="T711" i="2"/>
  <c r="N711" i="2" l="1"/>
  <c r="T712" i="2"/>
  <c r="T713" i="2" l="1"/>
  <c r="N712" i="2"/>
  <c r="N713" i="2" l="1"/>
  <c r="T714" i="2"/>
  <c r="N714" i="2" l="1"/>
  <c r="T715" i="2"/>
  <c r="N715" i="2" l="1"/>
  <c r="T716" i="2"/>
  <c r="T717" i="2" l="1"/>
  <c r="N716" i="2"/>
  <c r="N717" i="2" l="1"/>
  <c r="T718" i="2"/>
  <c r="N718" i="2" l="1"/>
  <c r="T719" i="2"/>
  <c r="N719" i="2" l="1"/>
  <c r="T720" i="2"/>
  <c r="T721" i="2" l="1"/>
  <c r="N720" i="2"/>
  <c r="N721" i="2" l="1"/>
  <c r="T722" i="2"/>
  <c r="N722" i="2" l="1"/>
  <c r="T723" i="2"/>
  <c r="N723" i="2" l="1"/>
  <c r="T724" i="2"/>
  <c r="N724" i="2" l="1"/>
  <c r="T725" i="2"/>
  <c r="N725" i="2" l="1"/>
  <c r="T726" i="2"/>
  <c r="T727" i="2" l="1"/>
  <c r="N726" i="2"/>
  <c r="N727" i="2" l="1"/>
  <c r="T728" i="2"/>
  <c r="N728" i="2" l="1"/>
  <c r="T729" i="2"/>
  <c r="T730" i="2" l="1"/>
  <c r="N729" i="2"/>
  <c r="N730" i="2" l="1"/>
  <c r="T731" i="2"/>
  <c r="N731" i="2" l="1"/>
  <c r="T732" i="2"/>
  <c r="N732" i="2" l="1"/>
  <c r="T733" i="2"/>
  <c r="N733" i="2" l="1"/>
  <c r="T734" i="2"/>
  <c r="T735" i="2" l="1"/>
  <c r="N734" i="2"/>
  <c r="N735" i="2" l="1"/>
  <c r="T736" i="2"/>
  <c r="N736" i="2" l="1"/>
  <c r="T737" i="2"/>
  <c r="T738" i="2" l="1"/>
  <c r="N737" i="2"/>
  <c r="N738" i="2" l="1"/>
  <c r="T739" i="2"/>
  <c r="N739" i="2" l="1"/>
  <c r="T740" i="2"/>
  <c r="N740" i="2" l="1"/>
  <c r="T741" i="2"/>
  <c r="N741" i="2" l="1"/>
  <c r="T742" i="2"/>
  <c r="T743" i="2" l="1"/>
  <c r="N742" i="2"/>
  <c r="N743" i="2" l="1"/>
  <c r="T744" i="2"/>
  <c r="N744" i="2" l="1"/>
  <c r="T745" i="2"/>
  <c r="T746" i="2" l="1"/>
  <c r="N745" i="2"/>
  <c r="N746" i="2" l="1"/>
  <c r="T747" i="2"/>
  <c r="N747" i="2" l="1"/>
  <c r="T748" i="2"/>
  <c r="N748" i="2" l="1"/>
  <c r="T749" i="2"/>
  <c r="N749" i="2" l="1"/>
  <c r="T750" i="2"/>
  <c r="T751" i="2" l="1"/>
  <c r="N750" i="2"/>
  <c r="N751" i="2" l="1"/>
  <c r="T752" i="2"/>
  <c r="N752" i="2" l="1"/>
  <c r="T753" i="2"/>
  <c r="T754" i="2" l="1"/>
  <c r="N753" i="2"/>
  <c r="N754" i="2" l="1"/>
  <c r="T755" i="2"/>
  <c r="N755" i="2" l="1"/>
  <c r="T756" i="2"/>
  <c r="N756" i="2" l="1"/>
  <c r="T757" i="2"/>
  <c r="N757" i="2" l="1"/>
  <c r="T758" i="2"/>
  <c r="T759" i="2" l="1"/>
  <c r="N758" i="2"/>
  <c r="N759" i="2" l="1"/>
  <c r="T760" i="2"/>
  <c r="N760" i="2" l="1"/>
  <c r="T761" i="2"/>
  <c r="T762" i="2" l="1"/>
  <c r="N761" i="2"/>
  <c r="N762" i="2" l="1"/>
  <c r="T763" i="2"/>
  <c r="N763" i="2" l="1"/>
  <c r="T764" i="2"/>
  <c r="N764" i="2" l="1"/>
  <c r="T765" i="2"/>
  <c r="N765" i="2" l="1"/>
  <c r="T766" i="2"/>
  <c r="T767" i="2" l="1"/>
  <c r="N766" i="2"/>
  <c r="N767" i="2" l="1"/>
  <c r="T768" i="2"/>
  <c r="N768" i="2" l="1"/>
  <c r="T769" i="2"/>
  <c r="T770" i="2" l="1"/>
  <c r="N769" i="2"/>
  <c r="N770" i="2" l="1"/>
  <c r="T771" i="2"/>
  <c r="N771" i="2" l="1"/>
  <c r="T772" i="2"/>
  <c r="N772" i="2" l="1"/>
  <c r="T773" i="2"/>
  <c r="N773" i="2" l="1"/>
  <c r="T774" i="2"/>
  <c r="T775" i="2" l="1"/>
  <c r="N774" i="2"/>
  <c r="N775" i="2" l="1"/>
  <c r="T776" i="2"/>
  <c r="N776" i="2" l="1"/>
  <c r="T777" i="2"/>
  <c r="T778" i="2" l="1"/>
  <c r="N777" i="2"/>
  <c r="N778" i="2" l="1"/>
  <c r="T779" i="2"/>
  <c r="N779" i="2" l="1"/>
  <c r="T780" i="2"/>
  <c r="N780" i="2" l="1"/>
  <c r="T781" i="2"/>
  <c r="N781" i="2" l="1"/>
  <c r="T782" i="2"/>
  <c r="T783" i="2" l="1"/>
  <c r="N782" i="2"/>
  <c r="N783" i="2" l="1"/>
  <c r="T784" i="2"/>
  <c r="N784" i="2" l="1"/>
  <c r="T785" i="2"/>
  <c r="T786" i="2" l="1"/>
  <c r="N785" i="2"/>
  <c r="N786" i="2" l="1"/>
  <c r="T787" i="2"/>
  <c r="N787" i="2" l="1"/>
  <c r="T788" i="2"/>
  <c r="N788" i="2" l="1"/>
  <c r="T789" i="2"/>
  <c r="N789" i="2" l="1"/>
  <c r="T790" i="2"/>
  <c r="T791" i="2" l="1"/>
  <c r="N790" i="2"/>
  <c r="N791" i="2" l="1"/>
  <c r="T792" i="2"/>
  <c r="N792" i="2" l="1"/>
  <c r="T793" i="2"/>
  <c r="T794" i="2" l="1"/>
  <c r="N793" i="2"/>
  <c r="N794" i="2" l="1"/>
  <c r="T795" i="2"/>
  <c r="N795" i="2" l="1"/>
  <c r="T796" i="2"/>
  <c r="N796" i="2" l="1"/>
  <c r="T797" i="2"/>
  <c r="N797" i="2" l="1"/>
  <c r="T798" i="2"/>
  <c r="T799" i="2" l="1"/>
  <c r="N798" i="2"/>
  <c r="N799" i="2" l="1"/>
  <c r="T800" i="2"/>
  <c r="N800" i="2" l="1"/>
  <c r="T801" i="2"/>
  <c r="T802" i="2" l="1"/>
  <c r="N801" i="2"/>
  <c r="N802" i="2" l="1"/>
  <c r="T803" i="2"/>
  <c r="N803" i="2" l="1"/>
  <c r="T804" i="2"/>
  <c r="N804" i="2" l="1"/>
  <c r="T805" i="2"/>
  <c r="N805" i="2" l="1"/>
  <c r="T806" i="2"/>
  <c r="T807" i="2" l="1"/>
  <c r="N806" i="2"/>
  <c r="N807" i="2" l="1"/>
  <c r="T808" i="2"/>
  <c r="N808" i="2" l="1"/>
  <c r="T809" i="2"/>
  <c r="T810" i="2" l="1"/>
  <c r="N809" i="2"/>
  <c r="N810" i="2" l="1"/>
  <c r="T811" i="2"/>
  <c r="N811" i="2" l="1"/>
  <c r="T812" i="2"/>
  <c r="N812" i="2" l="1"/>
  <c r="T813" i="2"/>
  <c r="N813" i="2" l="1"/>
  <c r="T814" i="2"/>
  <c r="T815" i="2" l="1"/>
  <c r="N814" i="2"/>
  <c r="N815" i="2" l="1"/>
  <c r="T816" i="2"/>
  <c r="N816" i="2" l="1"/>
  <c r="T817" i="2"/>
  <c r="T818" i="2" l="1"/>
  <c r="N817" i="2"/>
  <c r="N818" i="2" l="1"/>
  <c r="T819" i="2"/>
  <c r="N819" i="2" l="1"/>
  <c r="T820" i="2"/>
  <c r="N820" i="2" l="1"/>
  <c r="T821" i="2"/>
  <c r="N821" i="2" l="1"/>
  <c r="T822" i="2"/>
  <c r="T823" i="2" l="1"/>
  <c r="N822" i="2"/>
  <c r="N823" i="2" l="1"/>
  <c r="T824" i="2"/>
  <c r="N824" i="2" l="1"/>
  <c r="T825" i="2"/>
  <c r="T826" i="2" l="1"/>
  <c r="N825" i="2"/>
  <c r="N826" i="2" l="1"/>
  <c r="T827" i="2"/>
  <c r="N827" i="2" l="1"/>
  <c r="T828" i="2"/>
  <c r="N828" i="2" l="1"/>
  <c r="T829" i="2"/>
  <c r="N829" i="2" l="1"/>
  <c r="T830" i="2"/>
  <c r="T831" i="2" l="1"/>
  <c r="N830" i="2"/>
  <c r="N831" i="2" l="1"/>
  <c r="T832" i="2"/>
  <c r="N832" i="2" l="1"/>
  <c r="T833" i="2"/>
  <c r="T834" i="2" l="1"/>
  <c r="N833" i="2"/>
  <c r="N834" i="2" l="1"/>
  <c r="T835" i="2"/>
  <c r="N835" i="2" l="1"/>
  <c r="T836" i="2"/>
  <c r="N836" i="2" l="1"/>
  <c r="T837" i="2"/>
  <c r="N837" i="2" l="1"/>
  <c r="T838" i="2"/>
  <c r="T839" i="2" l="1"/>
  <c r="N838" i="2"/>
  <c r="N839" i="2" l="1"/>
  <c r="T840" i="2"/>
  <c r="N840" i="2" l="1"/>
  <c r="T841" i="2"/>
  <c r="T842" i="2" l="1"/>
  <c r="N841" i="2"/>
  <c r="N842" i="2" l="1"/>
  <c r="T843" i="2"/>
  <c r="N843" i="2" l="1"/>
  <c r="T844" i="2"/>
  <c r="N844" i="2" l="1"/>
  <c r="T845" i="2"/>
  <c r="N845" i="2" l="1"/>
  <c r="T846" i="2"/>
  <c r="T847" i="2" l="1"/>
  <c r="N846" i="2"/>
  <c r="N847" i="2" l="1"/>
  <c r="T848" i="2"/>
  <c r="N848" i="2" l="1"/>
  <c r="T849" i="2"/>
  <c r="T850" i="2" l="1"/>
  <c r="N849" i="2"/>
  <c r="N850" i="2" l="1"/>
  <c r="T851" i="2"/>
  <c r="N851" i="2" l="1"/>
  <c r="T852" i="2"/>
  <c r="N852" i="2" l="1"/>
  <c r="T853" i="2"/>
  <c r="N853" i="2" l="1"/>
  <c r="T854" i="2"/>
  <c r="T855" i="2" l="1"/>
  <c r="N854" i="2"/>
  <c r="N855" i="2" l="1"/>
  <c r="T856" i="2"/>
  <c r="T857" i="2" l="1"/>
  <c r="N856" i="2"/>
  <c r="T858" i="2" l="1"/>
  <c r="N857" i="2"/>
  <c r="N858" i="2" l="1"/>
  <c r="T859" i="2"/>
  <c r="N859" i="2" l="1"/>
  <c r="T860" i="2"/>
  <c r="T861" i="2" l="1"/>
  <c r="N860" i="2"/>
  <c r="T862" i="2" l="1"/>
  <c r="N861" i="2"/>
  <c r="N862" i="2" l="1"/>
  <c r="T863" i="2"/>
  <c r="N863" i="2" l="1"/>
  <c r="T864" i="2"/>
  <c r="T865" i="2" l="1"/>
  <c r="N864" i="2"/>
  <c r="T866" i="2" l="1"/>
  <c r="N865" i="2"/>
  <c r="N866" i="2" l="1"/>
  <c r="T867" i="2"/>
  <c r="N867" i="2" l="1"/>
  <c r="T868" i="2"/>
  <c r="T869" i="2" l="1"/>
  <c r="N868" i="2"/>
  <c r="T870" i="2" l="1"/>
  <c r="N869" i="2"/>
  <c r="N870" i="2" l="1"/>
  <c r="T871" i="2"/>
  <c r="N871" i="2" l="1"/>
  <c r="T872" i="2"/>
  <c r="T873" i="2" l="1"/>
  <c r="N872" i="2"/>
  <c r="T874" i="2" l="1"/>
  <c r="N873" i="2"/>
  <c r="T875" i="2" l="1"/>
  <c r="N874" i="2"/>
  <c r="N875" i="2" l="1"/>
  <c r="T876" i="2"/>
  <c r="T877" i="2" l="1"/>
  <c r="N876" i="2"/>
  <c r="T878" i="2" l="1"/>
  <c r="N877" i="2"/>
  <c r="N878" i="2" l="1"/>
  <c r="T879" i="2"/>
  <c r="N879" i="2" l="1"/>
  <c r="T880" i="2"/>
  <c r="N880" i="2" l="1"/>
  <c r="T881" i="2"/>
  <c r="T882" i="2" l="1"/>
  <c r="N881" i="2"/>
  <c r="T883" i="2" l="1"/>
  <c r="N882" i="2"/>
  <c r="N883" i="2" l="1"/>
  <c r="T884" i="2"/>
  <c r="N884" i="2" l="1"/>
  <c r="T885" i="2"/>
  <c r="T886" i="2" l="1"/>
  <c r="N885" i="2"/>
  <c r="N886" i="2" l="1"/>
  <c r="T887" i="2"/>
  <c r="N887" i="2" l="1"/>
  <c r="T888" i="2"/>
  <c r="N888" i="2" l="1"/>
  <c r="T889" i="2"/>
  <c r="T890" i="2" l="1"/>
  <c r="N889" i="2"/>
  <c r="T891" i="2" l="1"/>
  <c r="N890" i="2"/>
  <c r="N891" i="2" l="1"/>
  <c r="T892" i="2"/>
  <c r="N892" i="2" l="1"/>
  <c r="T893" i="2"/>
  <c r="T894" i="2" l="1"/>
  <c r="N893" i="2"/>
  <c r="N894" i="2" l="1"/>
  <c r="T895" i="2"/>
  <c r="N895" i="2" l="1"/>
  <c r="T896" i="2"/>
  <c r="N896" i="2" l="1"/>
  <c r="T897" i="2"/>
  <c r="T898" i="2" l="1"/>
  <c r="N897" i="2"/>
  <c r="T899" i="2" l="1"/>
  <c r="N898" i="2"/>
  <c r="N899" i="2" l="1"/>
  <c r="T900" i="2"/>
  <c r="N900" i="2" l="1"/>
  <c r="T901" i="2"/>
  <c r="T902" i="2" l="1"/>
  <c r="N901" i="2"/>
  <c r="N902" i="2" l="1"/>
  <c r="T903" i="2"/>
  <c r="N903" i="2" l="1"/>
  <c r="T904" i="2"/>
  <c r="N904" i="2" l="1"/>
  <c r="T905" i="2"/>
  <c r="T906" i="2" l="1"/>
  <c r="N905" i="2"/>
  <c r="T907" i="2" l="1"/>
  <c r="N906" i="2"/>
  <c r="N907" i="2" l="1"/>
  <c r="T908" i="2"/>
  <c r="N908" i="2" l="1"/>
  <c r="T909" i="2"/>
  <c r="T910" i="2" l="1"/>
  <c r="N909" i="2"/>
  <c r="N910" i="2" l="1"/>
  <c r="T911" i="2"/>
  <c r="N911" i="2" l="1"/>
  <c r="T912" i="2"/>
  <c r="N912" i="2" l="1"/>
  <c r="T913" i="2"/>
  <c r="T914" i="2" l="1"/>
  <c r="N913" i="2"/>
  <c r="T915" i="2" l="1"/>
  <c r="N914" i="2"/>
  <c r="N915" i="2" l="1"/>
  <c r="T916" i="2"/>
  <c r="N916" i="2" l="1"/>
  <c r="T917" i="2"/>
  <c r="T918" i="2" l="1"/>
  <c r="N917" i="2"/>
  <c r="N918" i="2" l="1"/>
  <c r="T919" i="2"/>
  <c r="N919" i="2" l="1"/>
  <c r="T920" i="2"/>
  <c r="N920" i="2" l="1"/>
  <c r="T921" i="2"/>
  <c r="T922" i="2" l="1"/>
  <c r="N921" i="2"/>
  <c r="T923" i="2" l="1"/>
  <c r="N922" i="2"/>
  <c r="N923" i="2" l="1"/>
  <c r="T924" i="2"/>
  <c r="N924" i="2" l="1"/>
  <c r="T925" i="2"/>
  <c r="T926" i="2" l="1"/>
  <c r="N925" i="2"/>
  <c r="N926" i="2" l="1"/>
  <c r="T927" i="2"/>
  <c r="N927" i="2" l="1"/>
  <c r="T928" i="2"/>
  <c r="N928" i="2" l="1"/>
  <c r="T929" i="2"/>
  <c r="T930" i="2" l="1"/>
  <c r="N929" i="2"/>
  <c r="T931" i="2" l="1"/>
  <c r="N930" i="2"/>
  <c r="N931" i="2" l="1"/>
  <c r="T932" i="2"/>
  <c r="N932" i="2" l="1"/>
  <c r="T933" i="2"/>
  <c r="T934" i="2" l="1"/>
  <c r="N933" i="2"/>
  <c r="N934" i="2" l="1"/>
  <c r="T935" i="2"/>
  <c r="N935" i="2" l="1"/>
  <c r="T936" i="2"/>
  <c r="N936" i="2" l="1"/>
  <c r="T937" i="2"/>
  <c r="T938" i="2" l="1"/>
  <c r="N937" i="2"/>
  <c r="T939" i="2" l="1"/>
  <c r="N938" i="2"/>
  <c r="N939" i="2" l="1"/>
  <c r="T940" i="2"/>
  <c r="N940" i="2" l="1"/>
  <c r="T941" i="2"/>
  <c r="T942" i="2" l="1"/>
  <c r="N941" i="2"/>
  <c r="N942" i="2" l="1"/>
  <c r="T943" i="2"/>
  <c r="N943" i="2" l="1"/>
  <c r="T944" i="2"/>
  <c r="N944" i="2" l="1"/>
  <c r="T945" i="2"/>
  <c r="T946" i="2" l="1"/>
  <c r="N945" i="2"/>
  <c r="T947" i="2" l="1"/>
  <c r="N946" i="2"/>
  <c r="N947" i="2" l="1"/>
  <c r="T948" i="2"/>
  <c r="N948" i="2" l="1"/>
  <c r="T949" i="2"/>
  <c r="T950" i="2" l="1"/>
  <c r="N949" i="2"/>
  <c r="N950" i="2" l="1"/>
  <c r="T951" i="2"/>
  <c r="N951" i="2" l="1"/>
  <c r="T952" i="2"/>
  <c r="N952" i="2" l="1"/>
  <c r="T953" i="2"/>
  <c r="T954" i="2" l="1"/>
  <c r="N953" i="2"/>
  <c r="T955" i="2" l="1"/>
  <c r="N954" i="2"/>
  <c r="N955" i="2" l="1"/>
  <c r="T956" i="2"/>
  <c r="N956" i="2" l="1"/>
  <c r="T957" i="2"/>
  <c r="T958" i="2" l="1"/>
  <c r="N957" i="2"/>
  <c r="N958" i="2" l="1"/>
  <c r="T959" i="2"/>
  <c r="N959" i="2" l="1"/>
  <c r="T960" i="2"/>
  <c r="N960" i="2" l="1"/>
  <c r="T961" i="2"/>
  <c r="T962" i="2" l="1"/>
  <c r="N961" i="2"/>
  <c r="T963" i="2" l="1"/>
  <c r="N962" i="2"/>
  <c r="N963" i="2" l="1"/>
  <c r="T964" i="2"/>
  <c r="N964" i="2" l="1"/>
  <c r="T965" i="2"/>
  <c r="T966" i="2" l="1"/>
  <c r="N965" i="2"/>
  <c r="N966" i="2" l="1"/>
  <c r="T967" i="2"/>
  <c r="N967" i="2" l="1"/>
  <c r="T968" i="2"/>
  <c r="N968" i="2" l="1"/>
  <c r="T969" i="2"/>
  <c r="T970" i="2" l="1"/>
  <c r="N969" i="2"/>
  <c r="T971" i="2" l="1"/>
  <c r="N970" i="2"/>
  <c r="N971" i="2" l="1"/>
  <c r="T972" i="2"/>
  <c r="N972" i="2" l="1"/>
  <c r="T973" i="2"/>
  <c r="T974" i="2" l="1"/>
  <c r="N973" i="2"/>
  <c r="N974" i="2" l="1"/>
  <c r="T975" i="2"/>
  <c r="N975" i="2" l="1"/>
  <c r="T976" i="2"/>
  <c r="N976" i="2" l="1"/>
  <c r="T977" i="2"/>
  <c r="T978" i="2" l="1"/>
  <c r="N977" i="2"/>
  <c r="T979" i="2" l="1"/>
  <c r="N978" i="2"/>
  <c r="N979" i="2" l="1"/>
  <c r="T980" i="2"/>
  <c r="N980" i="2" l="1"/>
  <c r="T981" i="2"/>
  <c r="T982" i="2" l="1"/>
  <c r="N981" i="2"/>
  <c r="N982" i="2" l="1"/>
  <c r="T983" i="2"/>
  <c r="N983" i="2" l="1"/>
  <c r="T984" i="2"/>
  <c r="N984" i="2" l="1"/>
  <c r="T985" i="2"/>
  <c r="T986" i="2" l="1"/>
  <c r="N985" i="2"/>
  <c r="T987" i="2" l="1"/>
  <c r="N986" i="2"/>
  <c r="N987" i="2" l="1"/>
  <c r="T988" i="2"/>
  <c r="N98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 of attempted crafts, with the last one being a success and all ones before being failures. A successful craft resets the number of attempted crafts back to 0.</t>
        </r>
      </text>
    </comment>
    <comment ref="B1" authorId="0" shapeId="0" xr:uid="{00000000-0006-0000-0100-000002000000}">
      <text>
        <r>
          <rPr>
            <sz val="10"/>
            <color rgb="FF000000"/>
            <rFont val="Arial"/>
            <scheme val="minor"/>
          </rPr>
          <t>This measures the percent chance a craft will succeed.</t>
        </r>
      </text>
    </comment>
    <comment ref="I1" authorId="0" shapeId="0" xr:uid="{00000000-0006-0000-0100-000003000000}">
      <text>
        <r>
          <rPr>
            <sz val="10"/>
            <color rgb="FF000000"/>
            <rFont val="Arial"/>
            <scheme val="minor"/>
          </rPr>
          <t>This is the chance that each individual attempt has of being the successful attempt. Unlike the chance of each attempt, this takes into account the possibility you will never reach an attempt due to a previous successful craft.</t>
        </r>
      </text>
    </comment>
    <comment ref="O1" authorId="0" shapeId="0" xr:uid="{00000000-0006-0000-0100-000004000000}">
      <text>
        <r>
          <rPr>
            <sz val="10"/>
            <color rgb="FF000000"/>
            <rFont val="Arial"/>
            <scheme val="minor"/>
          </rPr>
          <t>This measures the chance you will have had a successful craft after a certain number of attempted crafts, assuming all prior ones are failures. Once a successful craft occurs, this resets back to attempt 1.
100% is not 100% until the chance for the attempt reaches 100%. However, due to rounding, it shows as 100%. If you manage to have not gotten it by then, congrats, you were luckily unlucky.</t>
        </r>
      </text>
    </comment>
    <comment ref="U1" authorId="0" shapeId="0" xr:uid="{00000000-0006-0000-0100-000005000000}">
      <text>
        <r>
          <rPr>
            <sz val="10"/>
            <color rgb="FF000000"/>
            <rFont val="Arial"/>
            <scheme val="minor"/>
          </rPr>
          <t xml:space="preserve">Assuming you get lucky and lose 1 petal per craft. </t>
        </r>
      </text>
    </comment>
    <comment ref="V1" authorId="0" shapeId="0" xr:uid="{00000000-0006-0000-0100-000006000000}">
      <text>
        <r>
          <rPr>
            <sz val="10"/>
            <color rgb="FF000000"/>
            <rFont val="Arial"/>
            <scheme val="minor"/>
          </rPr>
          <t>This measures the average number of petals you'll need to make a certain number of attempted crafts, assuming that only the last attempt is a successful craft. Use this in conjunction with the information to the left to approximate how many petals you'd need to obtain a certain chance of a successful craft.
An average of 2.5 petals are destroyed per fail.
5 petals are consumed upon success.</t>
        </r>
      </text>
    </comment>
    <comment ref="W1" authorId="0" shapeId="0" xr:uid="{00000000-0006-0000-0100-000007000000}">
      <text>
        <r>
          <rPr>
            <sz val="10"/>
            <color rgb="FF000000"/>
            <rFont val="Arial"/>
            <scheme val="minor"/>
          </rPr>
          <t>Assuming you get unlucky and lose 4 petals per craft.</t>
        </r>
      </text>
    </comment>
    <comment ref="X1" authorId="0" shapeId="0" xr:uid="{00000000-0006-0000-0100-000008000000}">
      <text>
        <r>
          <rPr>
            <sz val="10"/>
            <color rgb="FF000000"/>
            <rFont val="Arial"/>
            <scheme val="minor"/>
          </rPr>
          <t>Chance of success on that attempt multiplied by petals you'd need for that attempt, all summed up.
In simple terms, do: 100/[craft chance, percentage removed]. Then, find that attempt number and the petals needed for it. That is your average.</t>
        </r>
      </text>
    </comment>
    <comment ref="AG1" authorId="0" shapeId="0" xr:uid="{00000000-0006-0000-0100-000009000000}">
      <text>
        <r>
          <rPr>
            <sz val="10"/>
            <color rgb="FF000000"/>
            <rFont val="Arial"/>
            <scheme val="minor"/>
          </rPr>
          <t>This measures the percent chance a craft will succeed.</t>
        </r>
      </text>
    </comment>
    <comment ref="AK1" authorId="0" shapeId="0" xr:uid="{00000000-0006-0000-0100-00000A000000}">
      <text>
        <r>
          <rPr>
            <sz val="10"/>
            <color rgb="FF000000"/>
            <rFont val="Arial"/>
            <scheme val="minor"/>
          </rPr>
          <t>This is the chance that each individual attempt has of being the successful attempt. Unlike the chance of each attempt, this takes into account the possibility you will never reach an attempt due to a previous successful craft.</t>
        </r>
      </text>
    </comment>
    <comment ref="AO1" authorId="0" shapeId="0" xr:uid="{00000000-0006-0000-0100-00000B000000}">
      <text>
        <r>
          <rPr>
            <sz val="10"/>
            <color rgb="FF000000"/>
            <rFont val="Arial"/>
            <scheme val="minor"/>
          </rPr>
          <t>This measures the chance you will have had a successful craft after a certain number of attempted crafts, assuming all prior ones are failures. Once a successful craft occurs, this resets back to attempt 1.
100% is not 100% until the chance for the attempt reaches 100%. However, due to rounding, it shows as 100%. If you manage to have not gotten it by then, congrats, you were luckily unlucky.</t>
        </r>
      </text>
    </comment>
    <comment ref="AS1" authorId="0" shapeId="0" xr:uid="{00000000-0006-0000-0100-00000C000000}">
      <text>
        <r>
          <rPr>
            <sz val="10"/>
            <color rgb="FF000000"/>
            <rFont val="Arial"/>
            <scheme val="minor"/>
          </rPr>
          <t>Chance of success on that attempt multiplied by petals you'd need for that attempt, all summed up.
In simple terms, do: 100/[craft chance, percentage removed]. Then, find that attempt number and the petals needed for it. That is your average.</t>
        </r>
      </text>
    </comment>
    <comment ref="BA1" authorId="0" shapeId="0" xr:uid="{00000000-0006-0000-0100-00000D000000}">
      <text>
        <r>
          <rPr>
            <sz val="10"/>
            <color rgb="FF000000"/>
            <rFont val="Arial"/>
            <scheme val="minor"/>
          </rPr>
          <t>The value in each cell shows how much more likely it is that you would've gotten a petal by a certain craft under the pseudo random system compared to the true random system. Percentages listed here are additive, not multiplicative.
This number is calculated by subtracting the pseudo random chance for that craft by the true random chance for that craft. 
A negative number indicates that, at that point, it is more likely for you to have gotten a petal under the true random system that the pseudo random one. 
If the number is positive, the opposite is true, you're more likely to have gotten it under the pseudo random system.
The average chances are the same for both systems.</t>
        </r>
      </text>
    </comment>
    <comment ref="B2" authorId="0" shapeId="0" xr:uid="{00000000-0006-0000-0100-00000E000000}">
      <text>
        <r>
          <rPr>
            <sz val="10"/>
            <color rgb="FF000000"/>
            <rFont val="Arial"/>
            <scheme val="minor"/>
          </rPr>
          <t>60% average chance</t>
        </r>
      </text>
    </comment>
    <comment ref="C2" authorId="0" shapeId="0" xr:uid="{00000000-0006-0000-0100-00000F000000}">
      <text>
        <r>
          <rPr>
            <sz val="10"/>
            <color rgb="FF000000"/>
            <rFont val="Arial"/>
            <scheme val="minor"/>
          </rPr>
          <t>40% average chance</t>
        </r>
      </text>
    </comment>
    <comment ref="D2" authorId="0" shapeId="0" xr:uid="{00000000-0006-0000-0100-000010000000}">
      <text>
        <r>
          <rPr>
            <sz val="10"/>
            <color rgb="FF000000"/>
            <rFont val="Arial"/>
            <scheme val="minor"/>
          </rPr>
          <t>20% average chance</t>
        </r>
      </text>
    </comment>
    <comment ref="E2" authorId="0" shapeId="0" xr:uid="{00000000-0006-0000-0100-000011000000}">
      <text>
        <r>
          <rPr>
            <sz val="10"/>
            <color rgb="FF000000"/>
            <rFont val="Arial"/>
            <scheme val="minor"/>
          </rPr>
          <t>10% average chance</t>
        </r>
      </text>
    </comment>
    <comment ref="F2" authorId="0" shapeId="0" xr:uid="{00000000-0006-0000-0100-000012000000}">
      <text>
        <r>
          <rPr>
            <sz val="10"/>
            <color rgb="FF000000"/>
            <rFont val="Arial"/>
            <scheme val="minor"/>
          </rPr>
          <t>3% average chance</t>
        </r>
      </text>
    </comment>
    <comment ref="G2" authorId="0" shapeId="0" xr:uid="{00000000-0006-0000-0100-000013000000}">
      <text>
        <r>
          <rPr>
            <sz val="10"/>
            <color rgb="FF000000"/>
            <rFont val="Arial"/>
            <scheme val="minor"/>
          </rPr>
          <t>1% average chance</t>
        </r>
      </text>
    </comment>
    <comment ref="AC2" authorId="0" shapeId="0" xr:uid="{00000000-0006-0000-0100-000014000000}">
      <text>
        <r>
          <rPr>
            <sz val="10"/>
            <color rgb="FF000000"/>
            <rFont val="Arial"/>
            <scheme val="minor"/>
          </rPr>
          <t>Assumes the 10 ultras for 1 mythic ratio. Keep in mind that you need 5 mythics to do this, so to see how many petals you'll need to make ultras, multiply the values under mythic by 5.</t>
        </r>
      </text>
    </comment>
    <comment ref="AG2" authorId="0" shapeId="0" xr:uid="{00000000-0006-0000-0100-000015000000}">
      <text>
        <r>
          <rPr>
            <sz val="10"/>
            <color rgb="FF000000"/>
            <rFont val="Arial"/>
            <scheme val="minor"/>
          </rPr>
          <t>60% average chance</t>
        </r>
      </text>
    </comment>
    <comment ref="AH2" authorId="0" shapeId="0" xr:uid="{00000000-0006-0000-0100-000016000000}">
      <text>
        <r>
          <rPr>
            <sz val="10"/>
            <color rgb="FF000000"/>
            <rFont val="Arial"/>
            <scheme val="minor"/>
          </rPr>
          <t>40% average chance</t>
        </r>
      </text>
    </comment>
    <comment ref="AI2" authorId="0" shapeId="0" xr:uid="{00000000-0006-0000-0100-000017000000}">
      <text>
        <r>
          <rPr>
            <sz val="10"/>
            <color rgb="FF000000"/>
            <rFont val="Arial"/>
            <scheme val="minor"/>
          </rPr>
          <t>20% average chance</t>
        </r>
      </text>
    </comment>
    <comment ref="AJ2" authorId="0" shapeId="0" xr:uid="{00000000-0006-0000-0100-000018000000}">
      <text>
        <r>
          <rPr>
            <sz val="10"/>
            <color rgb="FF000000"/>
            <rFont val="Arial"/>
            <scheme val="minor"/>
          </rPr>
          <t>10% average chance</t>
        </r>
      </text>
    </comment>
    <comment ref="X15" authorId="0" shapeId="0" xr:uid="{00000000-0006-0000-0100-000019000000}">
      <text>
        <r>
          <rPr>
            <sz val="10"/>
            <color rgb="FF000000"/>
            <rFont val="Arial"/>
            <scheme val="minor"/>
          </rPr>
          <t># of petals of lower rarity you need to have a 50% chance of having succeeded in crafting. This is different from the average, which is higher due to the decent possibility of failing many crafts in a row.
Although the probability is never exactly 50%, the two values closest to 50% are used in calculations, with the exception of unusual crafting since you cannot succeed with 0 crafts.</t>
        </r>
      </text>
    </comment>
    <comment ref="AS15" authorId="0" shapeId="0" xr:uid="{00000000-0006-0000-0100-00001A000000}">
      <text>
        <r>
          <rPr>
            <sz val="10"/>
            <color rgb="FF000000"/>
            <rFont val="Arial"/>
            <scheme val="minor"/>
          </rPr>
          <t># of petals of lower rarity you need to have a 50% chance of having succeeded in crafting. This is different from the average, which is higher due to the decent possibility of failing many crafts in a row.
Although the probability is never exactly 50%, the two values closest to 50% are used in calculations, with the exception of unusual crafting since you cannot succeed with 0 crafts.</t>
        </r>
      </text>
    </comment>
    <comment ref="X19" authorId="0" shapeId="0" xr:uid="{00000000-0006-0000-0100-00001B000000}">
      <text>
        <r>
          <rPr>
            <sz val="10"/>
            <color rgb="FF000000"/>
            <rFont val="Arial"/>
            <scheme val="minor"/>
          </rPr>
          <t xml:space="preserve">Shows how many petals away from the mean (row 3) the typical number of petals needed to craft will be. </t>
        </r>
      </text>
    </comment>
    <comment ref="AS19" authorId="0" shapeId="0" xr:uid="{00000000-0006-0000-0100-00001C000000}">
      <text>
        <r>
          <rPr>
            <sz val="10"/>
            <color rgb="FF000000"/>
            <rFont val="Arial"/>
            <scheme val="minor"/>
          </rPr>
          <t xml:space="preserve">Shows how many petals away from the mean (row 3) the typical number of petals needed to craft will be.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Player's level</t>
        </r>
      </text>
    </comment>
    <comment ref="B1" authorId="0" shapeId="0" xr:uid="{00000000-0006-0000-0200-000002000000}">
      <text>
        <r>
          <rPr>
            <sz val="10"/>
            <color rgb="FF000000"/>
            <rFont val="Arial"/>
            <scheme val="minor"/>
          </rPr>
          <t>XP needed to level up</t>
        </r>
      </text>
    </comment>
    <comment ref="C1" authorId="0" shapeId="0" xr:uid="{00000000-0006-0000-0200-000003000000}">
      <text>
        <r>
          <rPr>
            <sz val="10"/>
            <color rgb="FF000000"/>
            <rFont val="Arial"/>
            <scheme val="minor"/>
          </rPr>
          <t>Total XP needed to surpass a level</t>
        </r>
      </text>
    </comment>
    <comment ref="D1" authorId="0" shapeId="0" xr:uid="{00000000-0006-0000-0200-000004000000}">
      <text>
        <r>
          <rPr>
            <sz val="10"/>
            <color rgb="FF000000"/>
            <rFont val="Arial"/>
            <scheme val="minor"/>
          </rPr>
          <t>Skill points awarded for a level up</t>
        </r>
      </text>
    </comment>
    <comment ref="E1" authorId="0" shapeId="0" xr:uid="{00000000-0006-0000-0200-000005000000}">
      <text>
        <r>
          <rPr>
            <sz val="10"/>
            <color rgb="FF000000"/>
            <rFont val="Arial"/>
            <scheme val="minor"/>
          </rPr>
          <t>Total skill points earned</t>
        </r>
      </text>
    </comment>
    <comment ref="F1" authorId="0" shapeId="0" xr:uid="{00000000-0006-0000-0200-000006000000}">
      <text>
        <r>
          <rPr>
            <sz val="10"/>
            <color rgb="FF000000"/>
            <rFont val="Arial"/>
            <scheme val="minor"/>
          </rPr>
          <t>Base HP at the level, assuming no skill points in health</t>
        </r>
      </text>
    </comment>
    <comment ref="G1" authorId="0" shapeId="0" xr:uid="{00000000-0006-0000-0200-000007000000}">
      <text>
        <r>
          <rPr>
            <sz val="10"/>
            <color rgb="FF000000"/>
            <rFont val="Arial"/>
            <scheme val="minor"/>
          </rPr>
          <t>XP given per petal absorbed.
Note: Absorbing a petal destroys it.</t>
        </r>
      </text>
    </comment>
    <comment ref="I1" authorId="0" shapeId="0" xr:uid="{00000000-0006-0000-0200-000008000000}">
      <text>
        <r>
          <rPr>
            <sz val="10"/>
            <color rgb="FF000000"/>
            <rFont val="Arial"/>
            <scheme val="minor"/>
          </rPr>
          <t># of petals needed to obtain a certain level, rounded to the nearest integer. Uses cumulative XP.</t>
        </r>
      </text>
    </comment>
    <comment ref="Q1" authorId="0" shapeId="0" xr:uid="{00000000-0006-0000-0200-000009000000}">
      <text>
        <r>
          <rPr>
            <sz val="10"/>
            <color rgb="FF000000"/>
            <rFont val="Arial"/>
            <scheme val="minor"/>
          </rPr>
          <t>Power ups you can purchase using skill points.
All power ups will require the power up of lower rarity to be purchased beforehand. Additionally requirements are listed if applicable.</t>
        </r>
      </text>
    </comment>
    <comment ref="Q2" authorId="0" shapeId="0" xr:uid="{00000000-0006-0000-0200-00000A000000}">
      <text>
        <r>
          <rPr>
            <sz val="10"/>
            <color rgb="FF000000"/>
            <rFont val="Arial"/>
            <scheme val="minor"/>
          </rPr>
          <t>Allows you to craft petals into higher rarities</t>
        </r>
      </text>
    </comment>
    <comment ref="T2" authorId="0" shapeId="0" xr:uid="{00000000-0006-0000-0200-00000B000000}">
      <text>
        <r>
          <rPr>
            <sz val="10"/>
            <color rgb="FF000000"/>
            <rFont val="Arial"/>
            <scheme val="minor"/>
          </rPr>
          <t>Increases the number of slots to equip petals</t>
        </r>
      </text>
    </comment>
    <comment ref="W2" authorId="0" shapeId="0" xr:uid="{00000000-0006-0000-0200-00000C000000}">
      <text>
        <r>
          <rPr>
            <sz val="10"/>
            <color rgb="FF000000"/>
            <rFont val="Arial"/>
            <scheme val="minor"/>
          </rPr>
          <t>Increases the max health of the user</t>
        </r>
      </text>
    </comment>
    <comment ref="Z2" authorId="0" shapeId="0" xr:uid="{00000000-0006-0000-0200-00000D000000}">
      <text>
        <r>
          <rPr>
            <sz val="10"/>
            <color rgb="FF000000"/>
            <rFont val="Arial"/>
            <scheme val="minor"/>
          </rPr>
          <t>Increases the rarity of mobs, allowing for better petal drops.</t>
        </r>
      </text>
    </comment>
    <comment ref="AC2" authorId="0" shapeId="0" xr:uid="{00000000-0006-0000-0200-00000E000000}">
      <text>
        <r>
          <rPr>
            <sz val="10"/>
            <color rgb="FF000000"/>
            <rFont val="Arial"/>
            <scheme val="minor"/>
          </rPr>
          <t>Increases the strength of your healing petals, including healing to others and ally mobs. Does not affect shells since they don't count as healing.</t>
        </r>
      </text>
    </comment>
    <comment ref="AF2" authorId="0" shapeId="0" xr:uid="{00000000-0006-0000-0200-00000F000000}">
      <text>
        <r>
          <rPr>
            <sz val="10"/>
            <color rgb="FF000000"/>
            <rFont val="Arial"/>
            <scheme val="minor"/>
          </rPr>
          <t>Increases the health of mobs spawned by eggs and sandstorms.</t>
        </r>
      </text>
    </comment>
    <comment ref="AI2" authorId="0" shapeId="0" xr:uid="{00000000-0006-0000-0200-000010000000}">
      <text>
        <r>
          <rPr>
            <sz val="10"/>
            <color rgb="FF000000"/>
            <rFont val="Arial"/>
            <scheme val="minor"/>
          </rPr>
          <t>Decreases reload time and initial respawn time for swapped petals (cannot decrease reload time below the petal's actual reload time)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xml:space="preserve">ALL VALUES HERE ARE THE VALUES DISPLAYED IN-GAME. MATHEMATICAL VALUES MAY DIFFER SLIGHTLY!
Petal descriptions can be accessed by hovering over the petal cell in this column. The first set of text is the petal description. </t>
        </r>
      </text>
    </comment>
    <comment ref="B1" authorId="0" shapeId="0" xr:uid="{00000000-0006-0000-0300-000002000000}">
      <text>
        <r>
          <rPr>
            <sz val="10"/>
            <color rgb="FF000000"/>
            <rFont val="Arial"/>
            <scheme val="minor"/>
          </rPr>
          <t>Bolded text indicates this doesn't drop and is unobtainable via crafting. Its row is also highlighted in grey.
Mythic petals are not obtainable from mob drops, instead requiring crafting.
Ultra petals are also not obtainable via mob drops. 50 can be made from 5 mythics but are temporary, only lasting one game (including PvP)
A number in parenthesis next to the petal indicates there are multiple petals</t>
        </r>
      </text>
    </comment>
    <comment ref="C1" authorId="0" shapeId="0" xr:uid="{00000000-0006-0000-0300-000003000000}">
      <text>
        <r>
          <rPr>
            <sz val="10"/>
            <color rgb="FF000000"/>
            <rFont val="Arial"/>
            <scheme val="minor"/>
          </rPr>
          <t>Petal's ID in game, based on when they were added (including legacy florr).</t>
        </r>
      </text>
    </comment>
    <comment ref="E1" authorId="0" shapeId="0" xr:uid="{00000000-0006-0000-0300-000004000000}">
      <text>
        <r>
          <rPr>
            <sz val="10"/>
            <color rgb="FF000000"/>
            <rFont val="Arial"/>
            <scheme val="minor"/>
          </rPr>
          <t>All values rounded to the nearest integer.</t>
        </r>
      </text>
    </comment>
    <comment ref="F1" authorId="0" shapeId="0" xr:uid="{00000000-0006-0000-0300-000005000000}">
      <text>
        <r>
          <rPr>
            <sz val="10"/>
            <color rgb="FF000000"/>
            <rFont val="Arial"/>
            <scheme val="minor"/>
          </rPr>
          <t>All values rounded to the nearest integer.</t>
        </r>
      </text>
    </comment>
    <comment ref="G1" authorId="0" shapeId="0" xr:uid="{00000000-0006-0000-0300-000006000000}">
      <text>
        <r>
          <rPr>
            <sz val="10"/>
            <color rgb="FF000000"/>
            <rFont val="Arial"/>
            <scheme val="minor"/>
          </rPr>
          <t xml:space="preserve">All values in seconds. Some petals use the format "A + B." The A is the primary recharge time, listed here. It is the time it takes the petal to respawn after dying or after a certain action has been completed. </t>
        </r>
      </text>
    </comment>
    <comment ref="H1" authorId="0" shapeId="0" xr:uid="{00000000-0006-0000-0300-000007000000}">
      <text>
        <r>
          <rPr>
            <sz val="10"/>
            <color rgb="FF000000"/>
            <rFont val="Arial"/>
            <scheme val="minor"/>
          </rPr>
          <t>All values in seconds. Some petals use the format "A + B." The B is the time it takes after recharge for the petal's effect to activate/become useable, listed here. (Ex. Eggs have a 4 + 2 respawn, so after taking 4 seconds to respawn, it takes 2 seconds to hatch).</t>
        </r>
      </text>
    </comment>
    <comment ref="I1" authorId="0" shapeId="0" xr:uid="{00000000-0006-0000-0300-000008000000}">
      <text>
        <r>
          <rPr>
            <sz val="10"/>
            <color rgb="FF000000"/>
            <rFont val="Arial"/>
            <scheme val="minor"/>
          </rPr>
          <t>THEORETICAL DPS, the DPS of a petal under ideal circumstances. Does not take into account special abilities unless otherwise noted.
DPS is the damage per second a petal can deal given ideal circumstances. Edit the value under "Enemy Damage" based on the enemy's DPS. This will give you a DPS for that enemy. Edit the value under "Quick Hands Skills" to modify the respawn time based on your skill tree.
The default DPS is for flowers which have a body damage of 25. 
If there are multiple petals, DPS is multiplied by the number of petals.
All values rounded to the nearest thousandth.</t>
        </r>
      </text>
    </comment>
    <comment ref="J1" authorId="0" shapeId="0" xr:uid="{00000000-0006-0000-0300-000009000000}">
      <text>
        <r>
          <rPr>
            <sz val="10"/>
            <color rgb="FF000000"/>
            <rFont val="Arial"/>
            <scheme val="minor"/>
          </rPr>
          <t>The name of any special stats a petal has. If there are multiple, they are separated by a semicolon.</t>
        </r>
      </text>
    </comment>
    <comment ref="K1" authorId="0" shapeId="0" xr:uid="{00000000-0006-0000-0300-00000A000000}">
      <text>
        <r>
          <rPr>
            <sz val="10"/>
            <color rgb="FF000000"/>
            <rFont val="Arial"/>
            <scheme val="minor"/>
          </rPr>
          <t>Includes data given when hovering over the petal. Other special properties are explained in "Notes."
Some values are rounded to match their in-game display.</t>
        </r>
      </text>
    </comment>
    <comment ref="L1" authorId="0" shapeId="0" xr:uid="{00000000-0006-0000-0300-00000B000000}">
      <text>
        <r>
          <rPr>
            <sz val="10"/>
            <color rgb="FF000000"/>
            <rFont val="Arial"/>
            <scheme val="minor"/>
          </rPr>
          <t>If there is more than one special stat, the value for it is displayed here. Numbers are displayed in the order the stat names are listed.</t>
        </r>
      </text>
    </comment>
    <comment ref="M1" authorId="0" shapeId="0" xr:uid="{00000000-0006-0000-0300-00000C000000}">
      <text>
        <r>
          <rPr>
            <sz val="10"/>
            <color rgb="FF000000"/>
            <rFont val="Arial"/>
            <scheme val="minor"/>
          </rPr>
          <t>Action the petal takes upon attacking. By default, the petal moves further away from the flower.</t>
        </r>
      </text>
    </comment>
    <comment ref="N1" authorId="0" shapeId="0" xr:uid="{00000000-0006-0000-0300-00000D000000}">
      <text>
        <r>
          <rPr>
            <sz val="10"/>
            <color rgb="FF000000"/>
            <rFont val="Arial"/>
            <scheme val="minor"/>
          </rPr>
          <t>Action the petal takes upon defending. By default, the petal moves closer to the flower.</t>
        </r>
      </text>
    </comment>
    <comment ref="Q1" authorId="0" shapeId="0" xr:uid="{00000000-0006-0000-0300-00000E000000}">
      <text>
        <r>
          <rPr>
            <sz val="10"/>
            <color rgb="FF000000"/>
            <rFont val="Arial"/>
            <scheme val="minor"/>
          </rPr>
          <t>Modes the petal drops in, ranked in order of ease of obtaining</t>
        </r>
      </text>
    </comment>
    <comment ref="R1" authorId="0" shapeId="0" xr:uid="{00000000-0006-0000-0300-00000F000000}">
      <text>
        <r>
          <rPr>
            <sz val="10"/>
            <color rgb="FF000000"/>
            <rFont val="Arial"/>
            <scheme val="minor"/>
          </rPr>
          <t xml:space="preserve">Modifiable Stats, you may edit the cells in green (MAKE A COPY OF THIS SHEET TO USE THIS FEATURE)
</t>
        </r>
      </text>
    </comment>
    <comment ref="A2" authorId="0" shapeId="0" xr:uid="{00000000-0006-0000-0300-000010000000}">
      <text>
        <r>
          <rPr>
            <sz val="10"/>
            <color rgb="FF000000"/>
            <rFont val="Arial"/>
            <scheme val="minor"/>
          </rPr>
          <t>It's literally nothing.</t>
        </r>
      </text>
    </comment>
    <comment ref="R8" authorId="0" shapeId="0" xr:uid="{00000000-0006-0000-0300-000011000000}">
      <text>
        <r>
          <rPr>
            <sz val="10"/>
            <color rgb="FF000000"/>
            <rFont val="Arial"/>
            <scheme val="minor"/>
          </rPr>
          <t>This number is used to calculate the DPS. It is the body damage of the entity you want to calculate, as this determines how much damage the petal takes. By default, it is 25 for flowers.
Please make a copy of this sheet to use this feature.</t>
        </r>
      </text>
    </comment>
    <comment ref="A10" authorId="0" shapeId="0" xr:uid="{00000000-0006-0000-0300-000012000000}">
      <text>
        <r>
          <rPr>
            <sz val="10"/>
            <color rgb="FF000000"/>
            <rFont val="Arial"/>
            <scheme val="minor"/>
          </rPr>
          <t>Allows your flower to sense foes farther away. Does not stack.</t>
        </r>
      </text>
    </comment>
    <comment ref="X10" authorId="0" shapeId="0" xr:uid="{00000000-0006-0000-0300-000013000000}">
      <text>
        <r>
          <rPr>
            <sz val="10"/>
            <color rgb="FF000000"/>
            <rFont val="Arial"/>
            <scheme val="minor"/>
          </rPr>
          <t>Respawn modifier. Takes into account time needed to get into orbit for a petal.</t>
        </r>
      </text>
    </comment>
    <comment ref="R16" authorId="0" shapeId="0" xr:uid="{00000000-0006-0000-0300-000014000000}">
      <text>
        <r>
          <rPr>
            <sz val="10"/>
            <color rgb="FF000000"/>
            <rFont val="Arial"/>
            <scheme val="minor"/>
          </rPr>
          <t>Number of Reload skills bought</t>
        </r>
      </text>
    </comment>
    <comment ref="A18" authorId="0" shapeId="0" xr:uid="{00000000-0006-0000-0300-000015000000}">
      <text>
        <r>
          <rPr>
            <sz val="10"/>
            <color rgb="FF000000"/>
            <rFont val="Arial"/>
            <scheme val="minor"/>
          </rPr>
          <t>A nice petal, not too strong but not too weak.</t>
        </r>
      </text>
    </comment>
    <comment ref="R24" authorId="0" shapeId="0" xr:uid="{00000000-0006-0000-0300-000016000000}">
      <text>
        <r>
          <rPr>
            <sz val="10"/>
            <color rgb="FF000000"/>
            <rFont val="Arial"/>
            <scheme val="minor"/>
          </rPr>
          <t>Number of Medic skills bought</t>
        </r>
      </text>
    </comment>
    <comment ref="A26" authorId="0" shapeId="0" xr:uid="{00000000-0006-0000-0300-000017000000}">
      <text>
        <r>
          <rPr>
            <sz val="10"/>
            <color rgb="FF000000"/>
            <rFont val="Arial"/>
            <scheme val="minor"/>
          </rPr>
          <t>Increases all healing received.</t>
        </r>
      </text>
    </comment>
    <comment ref="R32" authorId="0" shapeId="0" xr:uid="{00000000-0006-0000-0300-000018000000}">
      <text>
        <r>
          <rPr>
            <sz val="10"/>
            <color rgb="FF000000"/>
            <rFont val="Arial"/>
            <scheme val="minor"/>
          </rPr>
          <t>Number of Medic skills bought</t>
        </r>
      </text>
    </comment>
    <comment ref="A34" authorId="0" shapeId="0" xr:uid="{00000000-0006-0000-0300-000019000000}">
      <text>
        <r>
          <rPr>
            <sz val="10"/>
            <color rgb="FF000000"/>
            <rFont val="Arial"/>
            <scheme val="minor"/>
          </rPr>
          <t>Physics are for the weak.</t>
        </r>
      </text>
    </comment>
    <comment ref="A42" authorId="0" shapeId="0" xr:uid="{00000000-0006-0000-0300-00001A000000}">
      <text>
        <r>
          <rPr>
            <sz val="10"/>
            <color rgb="FF000000"/>
            <rFont val="Arial"/>
            <scheme val="minor"/>
          </rPr>
          <t>Not very strong, but somehow increases your maximum health.</t>
        </r>
      </text>
    </comment>
    <comment ref="A50" authorId="0" shapeId="0" xr:uid="{00000000-0006-0000-0300-00001B000000}">
      <text>
        <r>
          <rPr>
            <sz val="10"/>
            <color rgb="FF000000"/>
            <rFont val="Arial"/>
            <scheme val="minor"/>
          </rPr>
          <t>Deals extra damage if victim is above 80% health. -50% damage versus other flowers.</t>
        </r>
      </text>
    </comment>
    <comment ref="I50" authorId="0" shapeId="0" xr:uid="{00000000-0006-0000-0300-00001C000000}">
      <text>
        <r>
          <rPr>
            <sz val="10"/>
            <color rgb="FF000000"/>
            <rFont val="Arial"/>
            <scheme val="minor"/>
          </rPr>
          <t>Base damage only</t>
        </r>
      </text>
    </comment>
    <comment ref="A58" authorId="0" shapeId="0" xr:uid="{00000000-0006-0000-0300-00001D000000}">
      <text>
        <r>
          <rPr>
            <sz val="10"/>
            <color rgb="FF000000"/>
            <rFont val="Arial"/>
            <scheme val="minor"/>
          </rPr>
          <t>Increases your luck. Does not stack with itself. Higher luck increases the chance of finding rarer mobs.</t>
        </r>
      </text>
    </comment>
    <comment ref="A66" authorId="0" shapeId="0" xr:uid="{00000000-0006-0000-0300-00001E000000}">
      <text>
        <r>
          <rPr>
            <sz val="10"/>
            <color rgb="FF000000"/>
            <rFont val="Arial"/>
            <scheme val="minor"/>
          </rPr>
          <t>Takes a long time to spawn, but has a lot of health.</t>
        </r>
      </text>
    </comment>
    <comment ref="A74" authorId="0" shapeId="0" xr:uid="{00000000-0006-0000-0300-00001F000000}">
      <text>
        <r>
          <rPr>
            <sz val="10"/>
            <color rgb="FF000000"/>
            <rFont val="Arial"/>
            <scheme val="minor"/>
          </rPr>
          <t>A friend used to own this... now it's time for revenge. Increases body damage. Does not stack.</t>
        </r>
      </text>
    </comment>
    <comment ref="A82" authorId="0" shapeId="0" xr:uid="{00000000-0006-0000-0300-000020000000}">
      <text>
        <r>
          <rPr>
            <sz val="10"/>
            <color rgb="FF000000"/>
            <rFont val="Arial"/>
            <scheme val="minor"/>
          </rPr>
          <t>A small amount of heal but fairly consistent.</t>
        </r>
      </text>
    </comment>
    <comment ref="A90" authorId="0" shapeId="0" xr:uid="{00000000-0006-0000-0300-000021000000}">
      <text>
        <r>
          <rPr>
            <sz val="10"/>
            <color rgb="FF000000"/>
            <rFont val="Arial"/>
            <scheme val="minor"/>
          </rPr>
          <t>Its interesting properties inhibit healing effects on affected units. Affected units have their healing reduced by 20%. Stacks with itself</t>
        </r>
      </text>
    </comment>
    <comment ref="A98" authorId="0" shapeId="0" xr:uid="{00000000-0006-0000-0300-000022000000}">
      <text>
        <r>
          <rPr>
            <sz val="10"/>
            <color rgb="FF000000"/>
            <rFont val="Arial"/>
            <scheme val="minor"/>
          </rPr>
          <t>Something interesting might pop out of this.</t>
        </r>
      </text>
    </comment>
    <comment ref="I98" authorId="0" shapeId="0" xr:uid="{00000000-0006-0000-0300-000023000000}">
      <text>
        <r>
          <rPr>
            <sz val="10"/>
            <color rgb="FF000000"/>
            <rFont val="Arial"/>
            <scheme val="minor"/>
          </rPr>
          <t>DPS of the petal, not mob</t>
        </r>
      </text>
    </comment>
    <comment ref="A106" authorId="0" shapeId="0" xr:uid="{00000000-0006-0000-0300-000024000000}">
      <text>
        <r>
          <rPr>
            <sz val="10"/>
            <color rgb="FF000000"/>
            <rFont val="Arial"/>
            <scheme val="minor"/>
          </rPr>
          <t>Heals based on damage dealt by this petal.</t>
        </r>
      </text>
    </comment>
    <comment ref="A114" authorId="0" shapeId="0" xr:uid="{00000000-0006-0000-0300-000025000000}">
      <text>
        <r>
          <rPr>
            <sz val="10"/>
            <color rgb="FF000000"/>
            <rFont val="Arial"/>
            <scheme val="minor"/>
          </rPr>
          <t>It's so light it makes your other petals spin faster.</t>
        </r>
      </text>
    </comment>
    <comment ref="O114" authorId="0" shapeId="0" xr:uid="{00000000-0006-0000-0300-000026000000}">
      <text>
        <r>
          <rPr>
            <sz val="10"/>
            <color rgb="FF000000"/>
            <rFont val="Arial"/>
            <scheme val="minor"/>
          </rPr>
          <t>Base rotation speed is 2.5rad/sec.</t>
        </r>
      </text>
    </comment>
    <comment ref="A122" authorId="0" shapeId="0" xr:uid="{00000000-0006-0000-0300-000027000000}">
      <text>
        <r>
          <rPr>
            <sz val="10"/>
            <color rgb="FF000000"/>
            <rFont val="Arial"/>
            <scheme val="minor"/>
          </rPr>
          <t>4 in 1 deal. Now with a secret ingredient: poison.</t>
        </r>
      </text>
    </comment>
    <comment ref="I122" authorId="0" shapeId="0" xr:uid="{00000000-0006-0000-0300-000028000000}">
      <text>
        <r>
          <rPr>
            <sz val="10"/>
            <color rgb="FF000000"/>
            <rFont val="Arial"/>
            <scheme val="minor"/>
          </rPr>
          <t>Takes into account poison but not shooting</t>
        </r>
      </text>
    </comment>
    <comment ref="A130" authorId="0" shapeId="0" xr:uid="{00000000-0006-0000-0300-000029000000}">
      <text>
        <r>
          <rPr>
            <sz val="10"/>
            <color rgb="FF000000"/>
            <rFont val="Arial"/>
            <scheme val="minor"/>
          </rPr>
          <t>This thing is so heavy that nothing gets in the way. Slows down petal rotation speed when equipped.</t>
        </r>
      </text>
    </comment>
    <comment ref="A138" authorId="0" shapeId="0" xr:uid="{00000000-0006-0000-0300-00002A000000}">
      <text>
        <r>
          <rPr>
            <sz val="10"/>
            <color rgb="FF000000"/>
            <rFont val="Arial"/>
            <scheme val="minor"/>
          </rPr>
          <t>Mobs love this. Attracts mobs to it in a large radius. Mobs will prioritize this over flowers.</t>
        </r>
      </text>
    </comment>
    <comment ref="A146" authorId="0" shapeId="0" xr:uid="{00000000-0006-0000-0300-00002B000000}">
      <text>
        <r>
          <rPr>
            <sz val="10"/>
            <color rgb="FF000000"/>
            <rFont val="Arial"/>
            <scheme val="minor"/>
          </rPr>
          <t>Very poisonous, but takes a little while to do its work.</t>
        </r>
      </text>
    </comment>
    <comment ref="I146" authorId="0" shapeId="0" xr:uid="{00000000-0006-0000-0300-00002C000000}">
      <text>
        <r>
          <rPr>
            <sz val="10"/>
            <color rgb="FF000000"/>
            <rFont val="Arial"/>
            <scheme val="minor"/>
          </rPr>
          <t>Poison DPS is counted</t>
        </r>
      </text>
    </comment>
    <comment ref="A154" authorId="0" shapeId="0" xr:uid="{00000000-0006-0000-0300-00002D000000}">
      <text>
        <r>
          <rPr>
            <sz val="10"/>
            <color rgb="FF000000"/>
            <rFont val="Arial"/>
            <scheme val="minor"/>
          </rPr>
          <t>No one likes touching this.</t>
        </r>
      </text>
    </comment>
    <comment ref="A162" authorId="0" shapeId="0" xr:uid="{00000000-0006-0000-0300-00002E000000}">
      <text>
        <r>
          <rPr>
            <sz val="10"/>
            <color rgb="FF000000"/>
            <rFont val="Arial"/>
            <scheme val="minor"/>
          </rPr>
          <t>Gathers energy from the sun to heal your flower passively. Can be eaten by friendly mobs to heal.</t>
        </r>
      </text>
    </comment>
    <comment ref="A170" authorId="0" shapeId="0" xr:uid="{00000000-0006-0000-0300-00002F000000}">
      <text>
        <r>
          <rPr>
            <sz val="10"/>
            <color rgb="FF000000"/>
            <rFont val="Arial"/>
            <scheme val="minor"/>
          </rPr>
          <t>Weaker than most petals, but recharges very quickly.</t>
        </r>
      </text>
    </comment>
    <comment ref="A178" authorId="0" shapeId="0" xr:uid="{00000000-0006-0000-0300-000030000000}">
      <text>
        <r>
          <rPr>
            <sz val="10"/>
            <color rgb="FF000000"/>
            <rFont val="Arial"/>
            <scheme val="minor"/>
          </rPr>
          <t>Strikes several nearby enemies.
Health is always 1 and does not scale with rarity.</t>
        </r>
      </text>
    </comment>
    <comment ref="I178" authorId="0" shapeId="0" xr:uid="{00000000-0006-0000-0300-000031000000}">
      <text>
        <r>
          <rPr>
            <sz val="10"/>
            <color rgb="FF000000"/>
            <rFont val="Arial"/>
            <scheme val="minor"/>
          </rPr>
          <t>Includes bounces</t>
        </r>
      </text>
    </comment>
    <comment ref="A186" authorId="0" shapeId="0" xr:uid="{00000000-0006-0000-0300-000032000000}">
      <text>
        <r>
          <rPr>
            <sz val="10"/>
            <color rgb="FF000000"/>
            <rFont val="Arial"/>
            <scheme val="minor"/>
          </rPr>
          <t>Increases drop pickup range. Does not stack with itself.</t>
        </r>
      </text>
    </comment>
    <comment ref="A194" authorId="0" shapeId="0" xr:uid="{00000000-0006-0000-0300-000033000000}">
      <text>
        <r>
          <rPr>
            <sz val="10"/>
            <color rgb="FF000000"/>
            <rFont val="Arial"/>
            <scheme val="minor"/>
          </rPr>
          <t>You can actually shoot this one.</t>
        </r>
      </text>
    </comment>
    <comment ref="A202" authorId="0" shapeId="0" xr:uid="{00000000-0006-0000-0300-000034000000}">
      <text>
        <r>
          <rPr>
            <sz val="10"/>
            <color rgb="FF000000"/>
            <rFont val="Arial"/>
            <scheme val="minor"/>
          </rPr>
          <t>A sweet citrus fruit.</t>
        </r>
      </text>
    </comment>
    <comment ref="A210" authorId="0" shapeId="0" xr:uid="{00000000-0006-0000-0300-000035000000}">
      <text>
        <r>
          <rPr>
            <sz val="10"/>
            <color rgb="FF000000"/>
            <rFont val="Arial"/>
            <scheme val="minor"/>
          </rPr>
          <t>Just drop it off somewhere and use your kinetic powers so you don't lose it.</t>
        </r>
      </text>
    </comment>
    <comment ref="A218" authorId="0" shapeId="0" xr:uid="{00000000-0006-0000-0300-000036000000}">
      <text>
        <r>
          <rPr>
            <sz val="10"/>
            <color rgb="FF000000"/>
            <rFont val="Arial"/>
            <scheme val="minor"/>
          </rPr>
          <t>4 in 1 deal</t>
        </r>
      </text>
    </comment>
    <comment ref="I218" authorId="0" shapeId="0" xr:uid="{00000000-0006-0000-0300-000037000000}">
      <text>
        <r>
          <rPr>
            <sz val="10"/>
            <color rgb="FF000000"/>
            <rFont val="Arial"/>
            <scheme val="minor"/>
          </rPr>
          <t>Does not take into account shooting</t>
        </r>
      </text>
    </comment>
    <comment ref="A226" authorId="0" shapeId="0" xr:uid="{00000000-0006-0000-0300-000038000000}">
      <text>
        <r>
          <rPr>
            <sz val="10"/>
            <color rgb="FF000000"/>
            <rFont val="Arial"/>
            <scheme val="minor"/>
          </rPr>
          <t>Debilitates enemies temporarily, reducing their movement speed.</t>
        </r>
      </text>
    </comment>
    <comment ref="A234" authorId="0" shapeId="0" xr:uid="{00000000-0006-0000-0300-000039000000}">
      <text>
        <r>
          <rPr>
            <sz val="10"/>
            <color rgb="FF000000"/>
            <rFont val="Arial"/>
            <scheme val="minor"/>
          </rPr>
          <t>Asthmatics beware.</t>
        </r>
      </text>
    </comment>
    <comment ref="A242" authorId="0" shapeId="0" xr:uid="{00000000-0006-0000-0300-00003A000000}">
      <text>
        <r>
          <rPr>
            <sz val="10"/>
            <color rgb="FF000000"/>
            <rFont val="Arial"/>
            <scheme val="minor"/>
          </rPr>
          <t>Mythic-: Increases movement speed but decreases max health. Does not stack.
Ultra+: Increases movement speed. Does not stack.</t>
        </r>
      </text>
    </comment>
    <comment ref="A250" authorId="0" shapeId="0" xr:uid="{00000000-0006-0000-0300-00003B000000}">
      <text>
        <r>
          <rPr>
            <sz val="10"/>
            <color rgb="FF000000"/>
            <rFont val="Arial"/>
            <scheme val="minor"/>
          </rPr>
          <t>Spawns instantly, but not very strong.</t>
        </r>
      </text>
    </comment>
    <comment ref="A258" authorId="0" shapeId="0" xr:uid="{00000000-0006-0000-0300-00003C000000}">
      <text>
        <r>
          <rPr>
            <sz val="10"/>
            <color rgb="FF000000"/>
            <rFont val="Arial"/>
            <scheme val="minor"/>
          </rPr>
          <t>Extremely durable, but takes a long time to recharge.</t>
        </r>
      </text>
    </comment>
    <comment ref="A266" authorId="0" shapeId="0" xr:uid="{00000000-0006-0000-0300-00003D000000}">
      <text>
        <r>
          <rPr>
            <sz val="10"/>
            <color rgb="FF000000"/>
            <rFont val="Arial"/>
            <scheme val="minor"/>
          </rPr>
          <t>Its healing properties are amazing. Not so good at combat though.</t>
        </r>
      </text>
    </comment>
    <comment ref="A274" authorId="0" shapeId="0" xr:uid="{00000000-0006-0000-0300-00003E000000}">
      <text>
        <r>
          <rPr>
            <sz val="10"/>
            <color rgb="FF000000"/>
            <rFont val="Arial"/>
            <scheme val="minor"/>
          </rPr>
          <t>Reflects some of the damage you take back to the enemy that dealt it. Reflected damage is reduced by 70% against flowers.</t>
        </r>
      </text>
    </comment>
    <comment ref="A282" authorId="0" shapeId="0" xr:uid="{00000000-0006-0000-0300-00003F000000}">
      <text>
        <r>
          <rPr>
            <sz val="10"/>
            <color rgb="FF000000"/>
            <rFont val="Arial"/>
            <scheme val="minor"/>
          </rPr>
          <t>A bunch of sand particles.</t>
        </r>
      </text>
    </comment>
    <comment ref="A290" authorId="0" shapeId="0" xr:uid="{00000000-0006-0000-0300-000040000000}">
      <text>
        <r>
          <rPr>
            <sz val="10"/>
            <color rgb="FF000000"/>
            <rFont val="Arial"/>
            <scheme val="minor"/>
          </rPr>
          <t>Adds a temporary shield to yourself or allies.</t>
        </r>
      </text>
    </comment>
    <comment ref="A298" authorId="0" shapeId="0" xr:uid="{00000000-0006-0000-0300-000041000000}">
      <text>
        <r>
          <rPr>
            <sz val="10"/>
            <color rgb="FF000000"/>
            <rFont val="Arial"/>
            <scheme val="minor"/>
          </rPr>
          <t>Increases health, but also increases flower size and decreases movement speed.</t>
        </r>
      </text>
    </comment>
    <comment ref="A306" authorId="0" shapeId="0" xr:uid="{00000000-0006-0000-0300-000042000000}">
      <text>
        <r>
          <rPr>
            <sz val="10"/>
            <color rgb="FF000000"/>
            <rFont val="Arial"/>
            <scheme val="minor"/>
          </rPr>
          <t>Spreads 90% of the damage taken by the flower over a period of time. If destroyed, will deal remaining damage all at once.</t>
        </r>
      </text>
    </comment>
    <comment ref="A314" authorId="0" shapeId="0" xr:uid="{00000000-0006-0000-0300-000043000000}">
      <text>
        <r>
          <rPr>
            <sz val="10"/>
            <color rgb="FF000000"/>
            <rFont val="Arial"/>
            <scheme val="minor"/>
          </rPr>
          <t>This shape... it looks familiar...
Not owned by anyone. Only accessible via the game's files.</t>
        </r>
      </text>
    </comment>
    <comment ref="A322" authorId="0" shapeId="0" xr:uid="{00000000-0006-0000-0300-000044000000}">
      <text>
        <r>
          <rPr>
            <sz val="10"/>
            <color rgb="FF000000"/>
            <rFont val="Arial"/>
            <scheme val="minor"/>
          </rPr>
          <t>Increases health regen while below 50% health.</t>
        </r>
      </text>
    </comment>
    <comment ref="A330" authorId="0" shapeId="0" xr:uid="{00000000-0006-0000-0300-000045000000}">
      <text>
        <r>
          <rPr>
            <sz val="10"/>
            <color rgb="FF000000"/>
            <rFont val="Arial"/>
            <scheme val="minor"/>
          </rPr>
          <t>A mysterious stick that summons the forces of wind.</t>
        </r>
      </text>
    </comment>
    <comment ref="A338" authorId="0" shapeId="0" xr:uid="{00000000-0006-0000-0300-000046000000}">
      <text>
        <r>
          <rPr>
            <sz val="10"/>
            <color rgb="FF000000"/>
            <rFont val="Arial"/>
            <scheme val="minor"/>
          </rPr>
          <t>It really hurts, but its very fragile.</t>
        </r>
      </text>
    </comment>
    <comment ref="A346" authorId="0" shapeId="0" xr:uid="{00000000-0006-0000-0300-000047000000}">
      <text>
        <r>
          <rPr>
            <sz val="10"/>
            <color rgb="FF000000"/>
            <rFont val="Arial"/>
            <scheme val="minor"/>
          </rPr>
          <t>Allows your flower to control your petals directly</t>
        </r>
      </text>
    </comment>
    <comment ref="A354" authorId="0" shapeId="0" xr:uid="{00000000-0006-0000-0300-000048000000}">
      <text>
        <r>
          <rPr>
            <sz val="10"/>
            <color rgb="FF000000"/>
            <rFont val="Arial"/>
            <scheme val="minor"/>
          </rPr>
          <t>Periodically releases radiation in a large radius. Causes even the most passive mobs to become very aggressive. Stronger the closer the victim is to the source. -75% damage versus other flowers.</t>
        </r>
      </text>
    </comment>
    <comment ref="A362" authorId="0" shapeId="0" xr:uid="{00000000-0006-0000-0300-000049000000}">
      <text>
        <r>
          <rPr>
            <sz val="10"/>
            <color rgb="FF000000"/>
            <rFont val="Arial"/>
            <scheme val="minor"/>
          </rPr>
          <t>It's really sticky.</t>
        </r>
      </text>
    </comment>
    <comment ref="A370" authorId="0" shapeId="0" xr:uid="{00000000-0006-0000-0300-00004A000000}">
      <text>
        <r>
          <rPr>
            <sz val="10"/>
            <color rgb="FF000000"/>
            <rFont val="Arial"/>
            <scheme val="minor"/>
          </rPr>
          <t>It comes and goes.</t>
        </r>
      </text>
    </comment>
    <comment ref="A378" authorId="0" shapeId="0" xr:uid="{00000000-0006-0000-0300-00004B000000}">
      <text>
        <r>
          <rPr>
            <sz val="10"/>
            <color rgb="FF000000"/>
            <rFont val="Arial"/>
            <scheme val="minor"/>
          </rPr>
          <t>A dried leaf from the Yggdrasil tree. Rumored to be able to bring the fallen back to life.</t>
        </r>
      </text>
    </comment>
    <comment ref="A386" authorId="0" shapeId="0" xr:uid="{00000000-0006-0000-0300-00004C000000}">
      <text>
        <r>
          <rPr>
            <sz val="10"/>
            <color rgb="FF000000"/>
            <rFont val="Arial"/>
            <scheme val="minor"/>
          </rPr>
          <t>This mysterious petal affects the rotation of your petals in unpredictable ways</t>
        </r>
      </text>
    </comment>
    <comment ref="A394" authorId="0" shapeId="0" xr:uid="{00000000-0006-0000-0300-00004D000000}">
      <text>
        <r>
          <rPr>
            <sz val="10"/>
            <color rgb="FF000000"/>
            <rFont val="Arial"/>
            <scheme val="minor"/>
          </rPr>
          <t>Heals your flower but only while in the defensive position.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scheme val="minor"/>
          </rPr>
          <t>THIS PART OF THE SHEET IS CURRENTLY UNDERGOING RENOVATION. EXPECT INACCURACY AND MISSING INFO
In-game mob descriptions can be accessed by hovering over the petal cell in this column. The first set of text is the mob description.
A mob with an orange background means that as the player gets further from the spawn, these mobs tend to spawn more than the other ones.</t>
        </r>
      </text>
    </comment>
    <comment ref="B1" authorId="0" shapeId="0" xr:uid="{00000000-0006-0000-0400-000002000000}">
      <text>
        <r>
          <rPr>
            <sz val="10"/>
            <color rgb="FF000000"/>
            <rFont val="Arial"/>
            <scheme val="minor"/>
          </rPr>
          <t xml:space="preserve">Bolded text indicates this doesn't spawn. Rarity increases the further from the spawn you go. Higher rarity mobs have increased size and are resistant to knockback and slowing effects (mythics by 50%, ultras by 90%)
Ultras spawn very rarely and serve as bosses. When one appears nearby, its health bar shows up at the top of the screen. </t>
        </r>
      </text>
    </comment>
    <comment ref="C1" authorId="0" shapeId="0" xr:uid="{00000000-0006-0000-0400-000003000000}">
      <text>
        <r>
          <rPr>
            <sz val="10"/>
            <color rgb="FF000000"/>
            <rFont val="Arial"/>
            <scheme val="minor"/>
          </rPr>
          <t>Mob's ID in game, based on when they were added (including legacy florr).</t>
        </r>
      </text>
    </comment>
    <comment ref="E1" authorId="0" shapeId="0" xr:uid="{00000000-0006-0000-0400-000004000000}">
      <text>
        <r>
          <rPr>
            <sz val="10"/>
            <color rgb="FF000000"/>
            <rFont val="Arial"/>
            <scheme val="minor"/>
          </rPr>
          <t>Modes the mob spawns in</t>
        </r>
      </text>
    </comment>
    <comment ref="F1" authorId="0" shapeId="0" xr:uid="{00000000-0006-0000-0400-000005000000}">
      <text>
        <r>
          <rPr>
            <sz val="10"/>
            <color rgb="FF000000"/>
            <rFont val="Arial"/>
            <scheme val="minor"/>
          </rPr>
          <t>Special areas are areas where this mob has increased spawn rate (exclusive) or is the only one that spawns. Note contains the typical rarities found there.
Biome maps are also located here. The small dot indicates the spawning area. The area outlined in red indicates roughly where the special zone is.</t>
        </r>
      </text>
    </comment>
    <comment ref="I1" authorId="0" shapeId="0" xr:uid="{00000000-0006-0000-0400-000006000000}">
      <text>
        <r>
          <rPr>
            <sz val="10"/>
            <color rgb="FF000000"/>
            <rFont val="Arial"/>
            <scheme val="minor"/>
          </rPr>
          <t>Health of the mob. For mobs with varying health within a rarity, min health is listed.</t>
        </r>
      </text>
    </comment>
    <comment ref="J1" authorId="0" shapeId="0" xr:uid="{00000000-0006-0000-0400-000007000000}">
      <text>
        <r>
          <rPr>
            <sz val="10"/>
            <color rgb="FF000000"/>
            <rFont val="Arial"/>
            <scheme val="minor"/>
          </rPr>
          <t>For mobs with varying health within a rarity, max health is listed here. Otherwise it is blank.</t>
        </r>
      </text>
    </comment>
    <comment ref="K1" authorId="0" shapeId="0" xr:uid="{00000000-0006-0000-0400-000008000000}">
      <text>
        <r>
          <rPr>
            <sz val="10"/>
            <color rgb="FF000000"/>
            <rFont val="Arial"/>
            <scheme val="minor"/>
          </rPr>
          <t>WIP
A blank cell means the value is unknown</t>
        </r>
      </text>
    </comment>
    <comment ref="L1" authorId="0" shapeId="0" xr:uid="{00000000-0006-0000-0400-000009000000}">
      <text>
        <r>
          <rPr>
            <sz val="10"/>
            <color rgb="FF000000"/>
            <rFont val="Arial"/>
            <scheme val="minor"/>
          </rPr>
          <t>The max speed of a mob, typically seen when mob is aggressive. Flower speed is 2.5 units/sec.
Blank cells are unknown</t>
        </r>
      </text>
    </comment>
    <comment ref="M1" authorId="0" shapeId="0" xr:uid="{00000000-0006-0000-0400-00000A000000}">
      <text>
        <r>
          <rPr>
            <sz val="10"/>
            <color rgb="FF000000"/>
            <rFont val="Arial"/>
            <scheme val="minor"/>
          </rPr>
          <t>The name of any special stats a mob has. If there are multiple, they are separated by a semicolon.</t>
        </r>
      </text>
    </comment>
    <comment ref="N1" authorId="0" shapeId="0" xr:uid="{00000000-0006-0000-0400-00000B000000}">
      <text>
        <r>
          <rPr>
            <sz val="10"/>
            <color rgb="FF000000"/>
            <rFont val="Arial"/>
            <scheme val="minor"/>
          </rPr>
          <t>Includes data given when hovering over the mob. Other special properties are explained in "Special."</t>
        </r>
      </text>
    </comment>
    <comment ref="O1" authorId="0" shapeId="0" xr:uid="{00000000-0006-0000-0400-00000C000000}">
      <text>
        <r>
          <rPr>
            <sz val="10"/>
            <color rgb="FF000000"/>
            <rFont val="Arial"/>
            <scheme val="minor"/>
          </rPr>
          <t>If there is more than one special stat, the value for it is displayed here. Numbers are displayed in the order the stat names are listed.</t>
        </r>
      </text>
    </comment>
    <comment ref="P1" authorId="0" shapeId="0" xr:uid="{00000000-0006-0000-0400-00000D000000}">
      <text>
        <r>
          <rPr>
            <sz val="10"/>
            <color rgb="FF000000"/>
            <rFont val="Arial"/>
            <scheme val="minor"/>
          </rPr>
          <t>Green - No movement
Light Green - Movement, no aggression
Yellow - Aggressive upon touch, but only above a certain rarity (see note)
Orange - Aggressive upon touch
Dark Orange - Aggressive from a distance. Note, aggro ranges increase the longer the mob is alive.
Dark Grey - Always aggressive.</t>
        </r>
      </text>
    </comment>
    <comment ref="Q1" authorId="0" shapeId="0" xr:uid="{00000000-0006-0000-0400-00000E000000}">
      <text>
        <r>
          <rPr>
            <sz val="10"/>
            <color rgb="FF000000"/>
            <rFont val="Arial"/>
            <scheme val="minor"/>
          </rPr>
          <t>Some stuff is in the note in the "Mobs" or under "Movement/Speed" column</t>
        </r>
      </text>
    </comment>
    <comment ref="R1" authorId="0" shapeId="0" xr:uid="{00000000-0006-0000-0400-00000F000000}">
      <text>
        <r>
          <rPr>
            <sz val="10"/>
            <color rgb="FF000000"/>
            <rFont val="Arial"/>
            <scheme val="minor"/>
          </rPr>
          <t>Overview of petal drops. Percentages are to the right.
The top four people who dealt the most damage to a mob, if their damage was over 5%, get the drops. Other squadmates will get the drops too if they are nearby.</t>
        </r>
      </text>
    </comment>
    <comment ref="U1" authorId="0" shapeId="0" xr:uid="{00000000-0006-0000-0400-000010000000}">
      <text>
        <r>
          <rPr>
            <sz val="10"/>
            <color rgb="FF000000"/>
            <rFont val="Arial"/>
            <scheme val="minor"/>
          </rPr>
          <t>Letter below corresponds to petal rarity</t>
        </r>
      </text>
    </comment>
    <comment ref="A3" authorId="0" shapeId="0" xr:uid="{00000000-0006-0000-0400-000011000000}">
      <text>
        <r>
          <rPr>
            <sz val="10"/>
            <color rgb="FF000000"/>
            <rFont val="Arial"/>
            <scheme val="minor"/>
          </rPr>
          <t>DON'T TOUCH IT</t>
        </r>
      </text>
    </comment>
    <comment ref="D3" authorId="0" shapeId="0" xr:uid="{00000000-0006-0000-0400-000012000000}">
      <text>
        <r>
          <rPr>
            <sz val="10"/>
            <color rgb="FF000000"/>
            <rFont val="Arial"/>
            <scheme val="minor"/>
          </rPr>
          <t>Black BG due to the mob not showing on a white background</t>
        </r>
      </text>
    </comment>
    <comment ref="A10" authorId="0" shapeId="0" xr:uid="{00000000-0006-0000-0400-000013000000}">
      <text>
        <r>
          <rPr>
            <sz val="10"/>
            <color rgb="FF000000"/>
            <rFont val="Arial"/>
            <scheme val="minor"/>
          </rPr>
          <t>Ants come in and come out. Can't explain that.</t>
        </r>
      </text>
    </comment>
    <comment ref="I12" authorId="0" shapeId="0" xr:uid="{00000000-0006-0000-0400-000014000000}">
      <text>
        <r>
          <rPr>
            <sz val="10"/>
            <color rgb="FF000000"/>
            <rFont val="Arial"/>
            <scheme val="minor"/>
          </rPr>
          <t>Can't be damaged</t>
        </r>
      </text>
    </comment>
    <comment ref="K12" authorId="0" shapeId="0" xr:uid="{00000000-0006-0000-0400-000015000000}">
      <text>
        <r>
          <rPr>
            <sz val="10"/>
            <color rgb="FF000000"/>
            <rFont val="Arial"/>
            <scheme val="minor"/>
          </rPr>
          <t>Can't damage player</t>
        </r>
      </text>
    </comment>
    <comment ref="A17" authorId="0" shapeId="0" xr:uid="{00000000-0006-0000-0400-000016000000}">
      <text>
        <r>
          <rPr>
            <sz val="10"/>
            <color rgb="FF000000"/>
            <rFont val="Arial"/>
            <scheme val="minor"/>
          </rPr>
          <t>Weak and defenseless, but big dreams.</t>
        </r>
      </text>
    </comment>
    <comment ref="A24" authorId="0" shapeId="0" xr:uid="{00000000-0006-0000-0400-000017000000}">
      <text>
        <r>
          <rPr>
            <sz val="10"/>
            <color rgb="FF000000"/>
            <rFont val="Arial"/>
            <scheme val="minor"/>
          </rPr>
          <t>It stings. Don't touch it.</t>
        </r>
      </text>
    </comment>
    <comment ref="F24" authorId="0" shapeId="0" xr:uid="{00000000-0006-0000-0400-000018000000}">
      <text>
        <r>
          <rPr>
            <sz val="10"/>
            <color rgb="FF000000"/>
            <rFont val="Arial"/>
            <scheme val="minor"/>
          </rPr>
          <t>Exclusive. Epic-Legendary</t>
        </r>
      </text>
    </comment>
    <comment ref="P24" authorId="0" shapeId="0" xr:uid="{00000000-0006-0000-0400-000019000000}">
      <text>
        <r>
          <rPr>
            <sz val="10"/>
            <color rgb="FF000000"/>
            <rFont val="Arial"/>
            <scheme val="minor"/>
          </rPr>
          <t>Rare+ is aggressive upon touch</t>
        </r>
      </text>
    </comment>
    <comment ref="A31" authorId="0" shapeId="0" xr:uid="{00000000-0006-0000-0400-00001A000000}">
      <text>
        <r>
          <rPr>
            <sz val="10"/>
            <color rgb="FF000000"/>
            <rFont val="Arial"/>
            <scheme val="minor"/>
          </rPr>
          <t>It's hungry and flowers are its favorite meal.</t>
        </r>
      </text>
    </comment>
    <comment ref="F31" authorId="0" shapeId="0" xr:uid="{00000000-0006-0000-0400-00001B000000}">
      <text>
        <r>
          <rPr>
            <sz val="10"/>
            <color rgb="FF000000"/>
            <rFont val="Arial"/>
            <scheme val="minor"/>
          </rPr>
          <t>Exclusive, with scorpions. Legendary.</t>
        </r>
      </text>
    </comment>
    <comment ref="A38" authorId="0" shapeId="0" xr:uid="{00000000-0006-0000-0400-00001C000000}">
      <text>
        <r>
          <rPr>
            <sz val="10"/>
            <color rgb="FF000000"/>
            <rFont val="Arial"/>
            <scheme val="minor"/>
          </rPr>
          <t>Pop</t>
        </r>
      </text>
    </comment>
    <comment ref="F38" authorId="0" shapeId="0" xr:uid="{00000000-0006-0000-0400-00001D000000}">
      <text>
        <r>
          <rPr>
            <sz val="10"/>
            <color rgb="FF000000"/>
            <rFont val="Arial"/>
            <scheme val="minor"/>
          </rPr>
          <t>Increased rate. Rare-Epic.</t>
        </r>
      </text>
    </comment>
    <comment ref="A45" authorId="0" shapeId="0" xr:uid="{00000000-0006-0000-0400-00001E000000}">
      <text>
        <r>
          <rPr>
            <sz val="10"/>
            <color rgb="FF000000"/>
            <rFont val="Arial"/>
            <scheme val="minor"/>
          </rPr>
          <t>Avoid touching it, it hurts</t>
        </r>
      </text>
    </comment>
    <comment ref="F45" authorId="0" shapeId="0" xr:uid="{00000000-0006-0000-0400-00001F000000}">
      <text>
        <r>
          <rPr>
            <sz val="10"/>
            <color rgb="FF000000"/>
            <rFont val="Arial"/>
            <scheme val="minor"/>
          </rPr>
          <t>Exclusive. Unusual</t>
        </r>
      </text>
    </comment>
    <comment ref="A52" authorId="0" shapeId="0" xr:uid="{00000000-0006-0000-0400-000020000000}">
      <text>
        <r>
          <rPr>
            <sz val="10"/>
            <color rgb="FF000000"/>
            <rFont val="Arial"/>
            <scheme val="minor"/>
          </rPr>
          <t>It's just there doing its thing.</t>
        </r>
      </text>
    </comment>
    <comment ref="C52" authorId="0" shapeId="0" xr:uid="{00000000-0006-0000-0400-000021000000}">
      <text>
        <r>
          <rPr>
            <sz val="10"/>
            <color rgb="FF000000"/>
            <rFont val="Arial"/>
            <scheme val="minor"/>
          </rPr>
          <t>The head segment is ID 12 and the body segments are ID 13.</t>
        </r>
      </text>
    </comment>
    <comment ref="I52" authorId="0" shapeId="0" xr:uid="{00000000-0006-0000-0400-000022000000}">
      <text>
        <r>
          <rPr>
            <sz val="10"/>
            <color rgb="FF000000"/>
            <rFont val="Arial"/>
            <scheme val="minor"/>
          </rPr>
          <t>Per segment</t>
        </r>
      </text>
    </comment>
    <comment ref="P52" authorId="0" shapeId="0" xr:uid="{00000000-0006-0000-0400-000023000000}">
      <text>
        <r>
          <rPr>
            <sz val="10"/>
            <color rgb="FF000000"/>
            <rFont val="Arial"/>
            <scheme val="minor"/>
          </rPr>
          <t>Epic+ is aggressive upon touching the head segment (or any front segment)</t>
        </r>
      </text>
    </comment>
    <comment ref="A59" authorId="0" shapeId="0" xr:uid="{00000000-0006-0000-0400-000024000000}">
      <text>
        <r>
          <rPr>
            <sz val="10"/>
            <color rgb="FF000000"/>
            <rFont val="Arial"/>
            <scheme val="minor"/>
          </rPr>
          <t>Mr. Crab</t>
        </r>
      </text>
    </comment>
    <comment ref="A66" authorId="0" shapeId="0" xr:uid="{00000000-0006-0000-0400-000025000000}">
      <text>
        <r>
          <rPr>
            <sz val="10"/>
            <color rgb="FF000000"/>
            <rFont val="Arial"/>
            <scheme val="minor"/>
          </rPr>
          <t>Puffy</t>
        </r>
      </text>
    </comment>
    <comment ref="A73" authorId="0" shapeId="0" xr:uid="{00000000-0006-0000-0400-000026000000}">
      <text>
        <r>
          <rPr>
            <sz val="10"/>
            <color rgb="FF000000"/>
            <rFont val="Arial"/>
            <scheme val="minor"/>
          </rPr>
          <t>Gotta go fast.</t>
        </r>
      </text>
    </comment>
    <comment ref="C73" authorId="0" shapeId="0" xr:uid="{00000000-0006-0000-0400-000027000000}">
      <text>
        <r>
          <rPr>
            <sz val="10"/>
            <color rgb="FF000000"/>
            <rFont val="Arial"/>
            <scheme val="minor"/>
          </rPr>
          <t>The head segment is ID 16 and the body segments are ID 17.</t>
        </r>
      </text>
    </comment>
    <comment ref="P73" authorId="0" shapeId="0" xr:uid="{00000000-0006-0000-0400-000028000000}">
      <text>
        <r>
          <rPr>
            <sz val="10"/>
            <color rgb="FF000000"/>
            <rFont val="Arial"/>
            <scheme val="minor"/>
          </rPr>
          <t>Epic+ is aggressive upon touching the head segment (or any front segment)</t>
        </r>
      </text>
    </comment>
    <comment ref="A80" authorId="0" shapeId="0" xr:uid="{00000000-0006-0000-0400-000029000000}">
      <text>
        <r>
          <rPr>
            <sz val="10"/>
            <color rgb="FF000000"/>
            <rFont val="Arial"/>
            <scheme val="minor"/>
          </rPr>
          <t>Wrong game, bud.</t>
        </r>
      </text>
    </comment>
    <comment ref="A87" authorId="0" shapeId="0" xr:uid="{00000000-0006-0000-0400-00002A000000}">
      <text>
        <r>
          <rPr>
            <sz val="10"/>
            <color rgb="FF000000"/>
            <rFont val="Arial"/>
            <scheme val="minor"/>
          </rPr>
          <t>This one loves flowers.</t>
        </r>
      </text>
    </comment>
    <comment ref="C87" authorId="0" shapeId="0" xr:uid="{00000000-0006-0000-0400-00002B000000}">
      <text>
        <r>
          <rPr>
            <sz val="10"/>
            <color rgb="FF000000"/>
            <rFont val="Arial"/>
            <scheme val="minor"/>
          </rPr>
          <t>The head segment is ID 14 and the body segments are ID 15.</t>
        </r>
      </text>
    </comment>
    <comment ref="I87" authorId="0" shapeId="0" xr:uid="{00000000-0006-0000-0400-00002C000000}">
      <text>
        <r>
          <rPr>
            <sz val="10"/>
            <color rgb="FF000000"/>
            <rFont val="Arial"/>
            <scheme val="minor"/>
          </rPr>
          <t>Per segment</t>
        </r>
      </text>
    </comment>
    <comment ref="P87" authorId="0" shapeId="0" xr:uid="{00000000-0006-0000-0400-00002D000000}">
      <text>
        <r>
          <rPr>
            <sz val="10"/>
            <color rgb="FF000000"/>
            <rFont val="Arial"/>
            <scheme val="minor"/>
          </rPr>
          <t>Aggro range and triggering is determined by where the head is or any front segment of the centipede.</t>
        </r>
      </text>
    </comment>
    <comment ref="A94" authorId="0" shapeId="0" xr:uid="{00000000-0006-0000-0400-00002E000000}">
      <text>
        <r>
          <rPr>
            <sz val="10"/>
            <color rgb="FF000000"/>
            <rFont val="Arial"/>
            <scheme val="minor"/>
          </rPr>
          <t>This ant is on fireeeeeeeeeeeeee.</t>
        </r>
      </text>
    </comment>
    <comment ref="A101" authorId="0" shapeId="0" xr:uid="{00000000-0006-0000-0400-00002F000000}">
      <text>
        <r>
          <rPr>
            <sz val="10"/>
            <color rgb="FF000000"/>
            <rFont val="Arial"/>
            <scheme val="minor"/>
          </rPr>
          <t>What could be in here?</t>
        </r>
      </text>
    </comment>
    <comment ref="F101" authorId="0" shapeId="0" xr:uid="{00000000-0006-0000-0400-000030000000}">
      <text>
        <r>
          <rPr>
            <sz val="10"/>
            <color rgb="FF000000"/>
            <rFont val="Arial"/>
            <scheme val="minor"/>
          </rPr>
          <t>Increased rate. Mythic-Ultra</t>
        </r>
      </text>
    </comment>
    <comment ref="I101" authorId="0" shapeId="0" xr:uid="{00000000-0006-0000-0400-000031000000}">
      <text>
        <r>
          <rPr>
            <sz val="10"/>
            <color rgb="FF000000"/>
            <rFont val="Arial"/>
            <scheme val="minor"/>
          </rPr>
          <t>Can't be damaged. Mathematical value.</t>
        </r>
      </text>
    </comment>
    <comment ref="K101" authorId="0" shapeId="0" xr:uid="{00000000-0006-0000-0400-000032000000}">
      <text>
        <r>
          <rPr>
            <sz val="10"/>
            <color rgb="FF000000"/>
            <rFont val="Arial"/>
            <scheme val="minor"/>
          </rPr>
          <t>Can't damage player. Mathematical value.</t>
        </r>
      </text>
    </comment>
    <comment ref="A108" authorId="0" shapeId="0" xr:uid="{00000000-0006-0000-0400-000033000000}">
      <text>
        <r>
          <rPr>
            <sz val="10"/>
            <color rgb="FF000000"/>
            <rFont val="Arial"/>
            <scheme val="minor"/>
          </rPr>
          <t>These aren't quite as nice as the little bees.</t>
        </r>
      </text>
    </comment>
    <comment ref="A115" authorId="0" shapeId="0" xr:uid="{00000000-0006-0000-0400-000034000000}">
      <text>
        <r>
          <rPr>
            <sz val="10"/>
            <color rgb="FF000000"/>
            <rFont val="Arial"/>
            <scheme val="minor"/>
          </rPr>
          <t>Makes the most delicious jam</t>
        </r>
      </text>
    </comment>
    <comment ref="F115" authorId="0" shapeId="0" xr:uid="{00000000-0006-0000-0400-000035000000}">
      <text>
        <r>
          <rPr>
            <sz val="10"/>
            <color rgb="FF000000"/>
            <rFont val="Arial"/>
            <scheme val="minor"/>
          </rPr>
          <t>Exclusive. Mythic</t>
        </r>
      </text>
    </comment>
    <comment ref="G115" authorId="0" shapeId="0" xr:uid="{00000000-0006-0000-0400-000036000000}">
      <text>
        <r>
          <rPr>
            <sz val="10"/>
            <color rgb="FF000000"/>
            <rFont val="Arial"/>
            <scheme val="minor"/>
          </rPr>
          <t>Exclusive. Legendary-Mythic</t>
        </r>
      </text>
    </comment>
    <comment ref="H115" authorId="0" shapeId="0" xr:uid="{00000000-0006-0000-0400-000037000000}">
      <text>
        <r>
          <rPr>
            <sz val="10"/>
            <color rgb="FF000000"/>
            <rFont val="Arial"/>
            <scheme val="minor"/>
          </rPr>
          <t>Increased rate. Rare</t>
        </r>
      </text>
    </comment>
    <comment ref="A122" authorId="0" shapeId="0" xr:uid="{00000000-0006-0000-0400-000038000000}">
      <text>
        <r>
          <rPr>
            <sz val="10"/>
            <color rgb="FF000000"/>
            <rFont val="Arial"/>
            <scheme val="minor"/>
          </rPr>
          <t>Cute and harmless.</t>
        </r>
      </text>
    </comment>
    <comment ref="F122" authorId="0" shapeId="0" xr:uid="{00000000-0006-0000-0400-000039000000}">
      <text>
        <r>
          <rPr>
            <sz val="10"/>
            <color rgb="FF000000"/>
            <rFont val="Arial"/>
            <scheme val="minor"/>
          </rPr>
          <t>Exclusive. Epic-Legendary-Mythic</t>
        </r>
      </text>
    </comment>
    <comment ref="P122" authorId="0" shapeId="0" xr:uid="{00000000-0006-0000-0400-00003A000000}">
      <text>
        <r>
          <rPr>
            <sz val="10"/>
            <color rgb="FF000000"/>
            <rFont val="Arial"/>
            <scheme val="minor"/>
          </rPr>
          <t>Rare+ is aggressive upon touch</t>
        </r>
      </text>
    </comment>
    <comment ref="A129" authorId="0" shapeId="0" xr:uid="{00000000-0006-0000-0400-00003B000000}">
      <text>
        <r>
          <rPr>
            <sz val="10"/>
            <color rgb="FF000000"/>
            <rFont val="Arial"/>
            <scheme val="minor"/>
          </rPr>
          <t>Cute and harmless... if left unprovoked.</t>
        </r>
      </text>
    </comment>
    <comment ref="A136" authorId="0" shapeId="0" xr:uid="{00000000-0006-0000-0400-00003C000000}">
      <text>
        <r>
          <rPr>
            <sz val="10"/>
            <color rgb="FF000000"/>
            <rFont val="Arial"/>
            <scheme val="minor"/>
          </rPr>
          <t>Shiny, cute and mostly harmless.</t>
        </r>
      </text>
    </comment>
    <comment ref="A143" authorId="0" shapeId="0" xr:uid="{00000000-0006-0000-0400-00003D000000}">
      <text>
        <r>
          <rPr>
            <sz val="10"/>
            <color rgb="FF000000"/>
            <rFont val="Arial"/>
            <scheme val="minor"/>
          </rPr>
          <t>Slurp slurp.</t>
        </r>
      </text>
    </comment>
    <comment ref="C143" authorId="0" shapeId="0" xr:uid="{00000000-0006-0000-0400-00003E000000}">
      <text>
        <r>
          <rPr>
            <sz val="10"/>
            <color rgb="FF000000"/>
            <rFont val="Arial"/>
            <scheme val="minor"/>
          </rPr>
          <t>The head segment is ID 34 and the body segments are ID 35.</t>
        </r>
      </text>
    </comment>
    <comment ref="F143" authorId="0" shapeId="0" xr:uid="{00000000-0006-0000-0400-00003F000000}">
      <text>
        <r>
          <rPr>
            <sz val="10"/>
            <color rgb="FF000000"/>
            <rFont val="Arial"/>
            <scheme val="minor"/>
          </rPr>
          <t>Increased rate, with starfish. Epic-Legendary.</t>
        </r>
      </text>
    </comment>
    <comment ref="A150" authorId="0" shapeId="0" xr:uid="{00000000-0006-0000-0400-000040000000}">
      <text>
        <r>
          <rPr>
            <sz val="10"/>
            <color rgb="FF000000"/>
            <rFont val="Arial"/>
            <scheme val="minor"/>
          </rPr>
          <t>You must have done something really bad if she's chasing you.</t>
        </r>
      </text>
    </comment>
    <comment ref="A157" authorId="0" shapeId="0" xr:uid="{00000000-0006-0000-0400-000041000000}">
      <text>
        <r>
          <rPr>
            <sz val="10"/>
            <color rgb="FF000000"/>
            <rFont val="Arial"/>
            <scheme val="minor"/>
          </rPr>
          <t>A rock. It doesn't do much.</t>
        </r>
      </text>
    </comment>
    <comment ref="A164" authorId="0" shapeId="0" xr:uid="{00000000-0006-0000-0400-000042000000}">
      <text>
        <r>
          <rPr>
            <sz val="10"/>
            <color rgb="FF000000"/>
            <rFont val="Arial"/>
            <scheme val="minor"/>
          </rPr>
          <t>Darude (1999)</t>
        </r>
      </text>
    </comment>
    <comment ref="F164" authorId="0" shapeId="0" xr:uid="{00000000-0006-0000-0400-000043000000}">
      <text>
        <r>
          <rPr>
            <sz val="10"/>
            <color rgb="FF000000"/>
            <rFont val="Arial"/>
            <scheme val="minor"/>
          </rPr>
          <t>Exclusive. Legendary-Mythic.</t>
        </r>
      </text>
    </comment>
    <comment ref="A171" authorId="0" shapeId="0" xr:uid="{00000000-0006-0000-0400-000044000000}">
      <text>
        <r>
          <rPr>
            <sz val="10"/>
            <color rgb="FF000000"/>
            <rFont val="Arial"/>
            <scheme val="minor"/>
          </rPr>
          <t>IT STINGS</t>
        </r>
      </text>
    </comment>
    <comment ref="F171" authorId="0" shapeId="0" xr:uid="{00000000-0006-0000-0400-000045000000}">
      <text>
        <r>
          <rPr>
            <sz val="10"/>
            <color rgb="FF000000"/>
            <rFont val="Arial"/>
            <scheme val="minor"/>
          </rPr>
          <t>Exclusive, with beetles. Legendary</t>
        </r>
      </text>
    </comment>
    <comment ref="A178" authorId="0" shapeId="0" xr:uid="{00000000-0006-0000-0400-000046000000}">
      <text>
        <r>
          <rPr>
            <sz val="10"/>
            <color rgb="FF000000"/>
            <rFont val="Arial"/>
            <scheme val="minor"/>
          </rPr>
          <t>Not an advertisement</t>
        </r>
      </text>
    </comment>
    <comment ref="F178" authorId="0" shapeId="0" xr:uid="{00000000-0006-0000-0400-000047000000}">
      <text>
        <r>
          <rPr>
            <sz val="10"/>
            <color rgb="FF000000"/>
            <rFont val="Arial"/>
            <scheme val="minor"/>
          </rPr>
          <t>Exclusive. Epic-Legendary</t>
        </r>
      </text>
    </comment>
    <comment ref="A185" authorId="0" shapeId="0" xr:uid="{00000000-0006-0000-0400-000048000000}">
      <text>
        <r>
          <rPr>
            <sz val="10"/>
            <color rgb="FF000000"/>
            <rFont val="Arial"/>
            <scheme val="minor"/>
          </rPr>
          <t>It's got wings and it's ready to use them.</t>
        </r>
      </text>
    </comment>
    <comment ref="A192" authorId="0" shapeId="0" xr:uid="{00000000-0006-0000-0400-000049000000}">
      <text>
        <r>
          <rPr>
            <sz val="10"/>
            <color rgb="FF000000"/>
            <rFont val="Arial"/>
            <scheme val="minor"/>
          </rPr>
          <t>Spooky.</t>
        </r>
      </text>
    </comment>
    <comment ref="F192" authorId="0" shapeId="0" xr:uid="{00000000-0006-0000-0400-00004A000000}">
      <text>
        <r>
          <rPr>
            <sz val="10"/>
            <color rgb="FF000000"/>
            <rFont val="Arial"/>
            <scheme val="minor"/>
          </rPr>
          <t>Exclusive. Rare-Epic-Legendary</t>
        </r>
      </text>
    </comment>
    <comment ref="A199" authorId="0" shapeId="0" xr:uid="{00000000-0006-0000-0400-00004B000000}">
      <text>
        <r>
          <rPr>
            <sz val="10"/>
            <color rgb="FF000000"/>
            <rFont val="Arial"/>
            <scheme val="minor"/>
          </rPr>
          <t>Bob</t>
        </r>
      </text>
    </comment>
    <comment ref="F199" authorId="0" shapeId="0" xr:uid="{00000000-0006-0000-0400-00004C000000}">
      <text>
        <r>
          <rPr>
            <sz val="10"/>
            <color rgb="FF000000"/>
            <rFont val="Arial"/>
            <scheme val="minor"/>
          </rPr>
          <t>Exclusive. Mythic</t>
        </r>
      </text>
    </comment>
    <comment ref="B204" authorId="0" shapeId="0" xr:uid="{00000000-0006-0000-0400-00004D000000}">
      <text>
        <r>
          <rPr>
            <sz val="10"/>
            <color rgb="FF000000"/>
            <rFont val="Arial"/>
            <scheme val="minor"/>
          </rPr>
          <t>Currently unknown if this exists</t>
        </r>
      </text>
    </comment>
    <comment ref="A206" authorId="0" shapeId="0" xr:uid="{00000000-0006-0000-0400-00004E000000}">
      <text>
        <r>
          <rPr>
            <sz val="10"/>
            <color rgb="FF000000"/>
            <rFont val="Arial"/>
            <scheme val="minor"/>
          </rPr>
          <t>This shape... it looks familiar...</t>
        </r>
      </text>
    </comment>
    <comment ref="A213" authorId="0" shapeId="0" xr:uid="{00000000-0006-0000-0400-00004F000000}">
      <text>
        <r>
          <rPr>
            <sz val="10"/>
            <color rgb="FF000000"/>
            <rFont val="Arial"/>
            <scheme val="minor"/>
          </rPr>
          <t>His name is Patrick</t>
        </r>
      </text>
    </comment>
    <comment ref="F213" authorId="0" shapeId="0" xr:uid="{00000000-0006-0000-0400-000050000000}">
      <text>
        <r>
          <rPr>
            <sz val="10"/>
            <color rgb="FF000000"/>
            <rFont val="Arial"/>
            <scheme val="minor"/>
          </rPr>
          <t>Increased rate, with leech. Epic-Legendary.</t>
        </r>
      </text>
    </comment>
    <comment ref="A220" authorId="0" shapeId="0" xr:uid="{00000000-0006-0000-0400-000051000000}">
      <text>
        <r>
          <rPr>
            <sz val="10"/>
            <color rgb="FF000000"/>
            <rFont val="Arial"/>
            <scheme val="minor"/>
          </rPr>
          <t>It's a bit temperamental, probably from working all the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scheme val="minor"/>
          </rPr>
          <t>Includes spawn areas and special zones. A '*' indicates that it's increased rarity. Otherwise it is exclusive.
The ultra sign shows where ultras are most likely to spawn and is the area with the highest difficulty.</t>
        </r>
      </text>
    </comment>
    <comment ref="A4" authorId="0" shapeId="0" xr:uid="{00000000-0006-0000-0500-000002000000}">
      <text>
        <r>
          <rPr>
            <sz val="10"/>
            <color rgb="FF000000"/>
            <rFont val="Arial"/>
            <scheme val="minor"/>
          </rPr>
          <t>Listed from ones that tend to spawn by the start to ones that tend to spawn away from the start.</t>
        </r>
      </text>
    </comment>
    <comment ref="A6" authorId="0" shapeId="0" xr:uid="{00000000-0006-0000-0500-000003000000}">
      <text>
        <r>
          <rPr>
            <sz val="10"/>
            <color rgb="FF000000"/>
            <rFont val="Arial"/>
            <scheme val="minor"/>
          </rPr>
          <t>Listed from ones that tend to spawn by the start to ones that tend to spawn away from the start.</t>
        </r>
      </text>
    </comment>
    <comment ref="A8" authorId="0" shapeId="0" xr:uid="{00000000-0006-0000-0500-000004000000}">
      <text>
        <r>
          <rPr>
            <sz val="10"/>
            <color rgb="FF000000"/>
            <rFont val="Arial"/>
            <scheme val="minor"/>
          </rPr>
          <t>Listed from ones that tend to spawn by the start to ones that tend to spawn away from the start.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Term used by the community as shorthand for things in game.</t>
        </r>
      </text>
    </comment>
    <comment ref="B1" authorId="0" shapeId="0" xr:uid="{00000000-0006-0000-0600-000002000000}">
      <text>
        <r>
          <rPr>
            <sz val="10"/>
            <color rgb="FF000000"/>
            <rFont val="Arial"/>
            <scheme val="minor"/>
          </rPr>
          <t>What the abbreviation means.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700-000001000000}">
      <text>
        <r>
          <rPr>
            <sz val="10"/>
            <color rgb="FF000000"/>
            <rFont val="Arial"/>
            <scheme val="minor"/>
          </rPr>
          <t>Green cells are editable</t>
        </r>
      </text>
    </comment>
    <comment ref="A5" authorId="0" shapeId="0" xr:uid="{00000000-0006-0000-0700-000002000000}">
      <text>
        <r>
          <rPr>
            <sz val="10"/>
            <color rgb="FF000000"/>
            <rFont val="Arial"/>
            <scheme val="minor"/>
          </rPr>
          <t>Green cells are editable</t>
        </r>
      </text>
    </comment>
    <comment ref="A9" authorId="0" shapeId="0" xr:uid="{00000000-0006-0000-0700-000003000000}">
      <text>
        <r>
          <rPr>
            <sz val="10"/>
            <color rgb="FF000000"/>
            <rFont val="Arial"/>
            <scheme val="minor"/>
          </rPr>
          <t>Every petal has two primary stats that scale with rarity: Damage and Health. For each petal, one of these follows the "Strong" scaling and one of these follows the "Weak" scaling, depending on whether the petal is meant for offense or defense.
An offensive petal's "strong stat" is damage and the "weak stat" is health. The opposite is true for defensive petals</t>
        </r>
      </text>
    </comment>
    <comment ref="C9" authorId="0" shapeId="0" xr:uid="{00000000-0006-0000-0700-000004000000}">
      <text>
        <r>
          <rPr>
            <sz val="10"/>
            <color rgb="FF000000"/>
            <rFont val="Arial"/>
            <scheme val="minor"/>
          </rPr>
          <t>Italics - Button in the main lobby</t>
        </r>
      </text>
    </comment>
    <comment ref="E34" authorId="0" shapeId="0" xr:uid="{00000000-0006-0000-0700-000005000000}">
      <text>
        <r>
          <rPr>
            <sz val="10"/>
            <color rgb="FF000000"/>
            <rFont val="Arial"/>
            <scheme val="minor"/>
          </rPr>
          <t>JOKE SECTION
Florr.io now has a black market where you can sell petals. Here are the prices.
Prices subject to change randomly.</t>
        </r>
      </text>
    </comment>
  </commentList>
</comments>
</file>

<file path=xl/sharedStrings.xml><?xml version="1.0" encoding="utf-8"?>
<sst xmlns="http://schemas.openxmlformats.org/spreadsheetml/2006/main" count="2373" uniqueCount="761">
  <si>
    <r>
      <rPr>
        <b/>
        <sz val="36"/>
        <rFont val="Ubuntu"/>
      </rPr>
      <t>Welcome to the Unofficial Florr Data Spreadsheet!</t>
    </r>
    <r>
      <rPr>
        <sz val="36"/>
        <rFont val="Ubuntu"/>
      </rPr>
      <t xml:space="preserve">
</t>
    </r>
    <r>
      <rPr>
        <u/>
        <sz val="24"/>
        <rFont val="Ubuntu"/>
      </rPr>
      <t>Creator: TheDarkMeme</t>
    </r>
    <r>
      <rPr>
        <sz val="36"/>
        <rFont val="Ubuntu"/>
      </rPr>
      <t xml:space="preserve">
</t>
    </r>
    <r>
      <rPr>
        <sz val="13"/>
        <rFont val="Ubuntu"/>
      </rPr>
      <t xml:space="preserve">This is meant to serve as a place to view florr.io statistics and information. As more updates to the game occur, parts of this sheet may become obsolete, so keep in mind that data may not be 100% accurate. If you have any questions/comments/suggestions or notice any errors, use this form: </t>
    </r>
    <r>
      <rPr>
        <u/>
        <sz val="13"/>
        <color rgb="FF1155CC"/>
        <rFont val="Ubuntu"/>
      </rPr>
      <t>https://forms.gle/1Duo64Pv8PT8trP76</t>
    </r>
    <r>
      <rPr>
        <sz val="13"/>
        <rFont val="Ubuntu"/>
      </rPr>
      <t xml:space="preserve"> 
</t>
    </r>
    <r>
      <rPr>
        <sz val="18"/>
        <rFont val="Ubuntu"/>
      </rPr>
      <t xml:space="preserve">Good news! This sheet has a discord server now: </t>
    </r>
    <r>
      <rPr>
        <u/>
        <sz val="18"/>
        <color rgb="FF1155CC"/>
        <rFont val="Ubuntu"/>
      </rPr>
      <t>https://discord.gg/dAJ6z8mNKk</t>
    </r>
    <r>
      <rPr>
        <sz val="18"/>
        <rFont val="Ubuntu"/>
      </rPr>
      <t xml:space="preserve"> </t>
    </r>
  </si>
  <si>
    <r>
      <rPr>
        <sz val="36"/>
        <color theme="1"/>
        <rFont val="Ubuntu"/>
      </rPr>
      <t>Contents</t>
    </r>
    <r>
      <rPr>
        <sz val="14"/>
        <color theme="1"/>
        <rFont val="Ubuntu"/>
      </rPr>
      <t xml:space="preserve">
</t>
    </r>
    <r>
      <rPr>
        <b/>
        <u/>
        <sz val="14"/>
        <color theme="1"/>
        <rFont val="Ubuntu"/>
      </rPr>
      <t>Title</t>
    </r>
    <r>
      <rPr>
        <sz val="14"/>
        <color theme="1"/>
        <rFont val="Ubuntu"/>
      </rPr>
      <t xml:space="preserve"> - This page
</t>
    </r>
    <r>
      <rPr>
        <b/>
        <u/>
        <sz val="14"/>
        <color theme="1"/>
        <rFont val="Ubuntu"/>
      </rPr>
      <t>Crafting</t>
    </r>
    <r>
      <rPr>
        <sz val="14"/>
        <color theme="1"/>
        <rFont val="Ubuntu"/>
      </rPr>
      <t xml:space="preserve"> - Crafting percentages for each attempt, average # of petals needed for a successful craft
</t>
    </r>
    <r>
      <rPr>
        <b/>
        <u/>
        <sz val="14"/>
        <color theme="1"/>
        <rFont val="Ubuntu"/>
      </rPr>
      <t>Leveling</t>
    </r>
    <r>
      <rPr>
        <sz val="14"/>
        <color theme="1"/>
        <rFont val="Ubuntu"/>
      </rPr>
      <t xml:space="preserve"> - XP for leveling, skill points, petal absorption and skill trees
</t>
    </r>
    <r>
      <rPr>
        <b/>
        <u/>
        <sz val="14"/>
        <color theme="1"/>
        <rFont val="Ubuntu"/>
      </rPr>
      <t>Petals</t>
    </r>
    <r>
      <rPr>
        <sz val="14"/>
        <color theme="1"/>
        <rFont val="Ubuntu"/>
      </rPr>
      <t xml:space="preserve"> - Basic petal stats (damage, health, respawn) and functions for each rarity
</t>
    </r>
    <r>
      <rPr>
        <b/>
        <u/>
        <sz val="14"/>
        <color theme="1"/>
        <rFont val="Ubuntu"/>
      </rPr>
      <t>Mobs</t>
    </r>
    <r>
      <rPr>
        <sz val="14"/>
        <color theme="1"/>
        <rFont val="Ubuntu"/>
      </rPr>
      <t xml:space="preserve"> - Basic mob stats, petal drop rates
</t>
    </r>
    <r>
      <rPr>
        <b/>
        <u/>
        <sz val="14"/>
        <color theme="1"/>
        <rFont val="Ubuntu"/>
      </rPr>
      <t>Biomes</t>
    </r>
    <r>
      <rPr>
        <sz val="14"/>
        <color theme="1"/>
        <rFont val="Ubuntu"/>
      </rPr>
      <t xml:space="preserve"> - Biome maps, special zones, mobs and petals for each biome
</t>
    </r>
    <r>
      <rPr>
        <b/>
        <u/>
        <sz val="14"/>
        <color theme="1"/>
        <rFont val="Ubuntu"/>
      </rPr>
      <t>Terms</t>
    </r>
    <r>
      <rPr>
        <sz val="14"/>
        <color theme="1"/>
        <rFont val="Ubuntu"/>
      </rPr>
      <t xml:space="preserve"> - For newer players. Terms and text formats often used by the community
</t>
    </r>
    <r>
      <rPr>
        <b/>
        <u/>
        <sz val="14"/>
        <color theme="1"/>
        <rFont val="Ubuntu"/>
      </rPr>
      <t>Misc</t>
    </r>
    <r>
      <rPr>
        <sz val="14"/>
        <color theme="1"/>
        <rFont val="Ubuntu"/>
      </rPr>
      <t xml:space="preserve"> - Random facts and info about the game, external links, calculator sheets
</t>
    </r>
    <r>
      <rPr>
        <b/>
        <u/>
        <sz val="14"/>
        <color theme="1"/>
        <rFont val="Ubuntu"/>
      </rPr>
      <t>Changelog</t>
    </r>
    <r>
      <rPr>
        <sz val="14"/>
        <color theme="1"/>
        <rFont val="Ubuntu"/>
      </rPr>
      <t xml:space="preserve"> - A list of changes to the spreadsheet
</t>
    </r>
    <r>
      <rPr>
        <b/>
        <u/>
        <sz val="14"/>
        <color theme="1"/>
        <rFont val="Ubuntu"/>
      </rPr>
      <t>Credit</t>
    </r>
    <r>
      <rPr>
        <sz val="14"/>
        <color theme="1"/>
        <rFont val="Ubuntu"/>
      </rPr>
      <t xml:space="preserve"> - Credit to those that have helped me</t>
    </r>
  </si>
  <si>
    <t>Attempt</t>
  </si>
  <si>
    <t>Chance for each attempt</t>
  </si>
  <si>
    <t>Chance that succesful craft will occur on a certain attempt</t>
  </si>
  <si>
    <t>Probability of crafting a petal by a certain attempt</t>
  </si>
  <si>
    <t>Min # of petals needed to craft</t>
  </si>
  <si>
    <t>Average # of petals needed to craft</t>
  </si>
  <si>
    <t>Max # of petals needed to craft</t>
  </si>
  <si>
    <r>
      <rPr>
        <i/>
        <sz val="10"/>
        <color theme="1"/>
        <rFont val="Ubuntu"/>
      </rPr>
      <t xml:space="preserve">Average </t>
    </r>
    <r>
      <rPr>
        <b/>
        <i/>
        <sz val="10"/>
        <color theme="1"/>
        <rFont val="Ubuntu"/>
      </rPr>
      <t>(Mean)</t>
    </r>
    <r>
      <rPr>
        <i/>
        <sz val="10"/>
        <color theme="1"/>
        <rFont val="Ubuntu"/>
      </rPr>
      <t xml:space="preserve"> # of petals of lower type needed to craft</t>
    </r>
  </si>
  <si>
    <r>
      <rPr>
        <i/>
        <sz val="10"/>
        <color theme="1"/>
        <rFont val="Ubuntu"/>
      </rPr>
      <t xml:space="preserve">Average </t>
    </r>
    <r>
      <rPr>
        <b/>
        <i/>
        <sz val="10"/>
        <color theme="1"/>
        <rFont val="Ubuntu"/>
      </rPr>
      <t>(Mean)</t>
    </r>
    <r>
      <rPr>
        <i/>
        <sz val="10"/>
        <color theme="1"/>
        <rFont val="Ubuntu"/>
      </rPr>
      <t xml:space="preserve"> # of petals of lower type needed to craft</t>
    </r>
  </si>
  <si>
    <r>
      <rPr>
        <i/>
        <sz val="10"/>
        <color theme="1"/>
        <rFont val="Ubuntu"/>
      </rPr>
      <t xml:space="preserve">All stuff to the right are crafting chances </t>
    </r>
    <r>
      <rPr>
        <b/>
        <i/>
        <sz val="10"/>
        <color theme="1"/>
        <rFont val="Ubuntu"/>
      </rPr>
      <t>assuming a true random distribution rather than a pseudo random one</t>
    </r>
  </si>
  <si>
    <t>Pseudo random vs true random crafting chance</t>
  </si>
  <si>
    <t>Unusual</t>
  </si>
  <si>
    <t>Rare</t>
  </si>
  <si>
    <t>Epic</t>
  </si>
  <si>
    <t>Legendary</t>
  </si>
  <si>
    <t>Mythic</t>
  </si>
  <si>
    <t>Ultra</t>
  </si>
  <si>
    <t>Super</t>
  </si>
  <si>
    <t>Ultra/Super</t>
  </si>
  <si>
    <r>
      <rPr>
        <sz val="10"/>
        <color theme="1"/>
        <rFont val="Ubuntu"/>
      </rPr>
      <t xml:space="preserve">Chances to the right are crafting chances assuming you have purchased </t>
    </r>
    <r>
      <rPr>
        <b/>
        <sz val="10"/>
        <color theme="1"/>
        <rFont val="Ubuntu"/>
      </rPr>
      <t>Skilled Crafting</t>
    </r>
    <r>
      <rPr>
        <sz val="10"/>
        <color theme="1"/>
        <rFont val="Ubuntu"/>
      </rPr>
      <t>.</t>
    </r>
  </si>
  <si>
    <t>Average # of a certain rarity (top) needed to craft another rarity (left)</t>
  </si>
  <si>
    <t>Common</t>
  </si>
  <si>
    <r>
      <rPr>
        <b/>
        <i/>
        <sz val="10"/>
        <color theme="1"/>
        <rFont val="Ubuntu"/>
      </rPr>
      <t>Median</t>
    </r>
    <r>
      <rPr>
        <i/>
        <sz val="10"/>
        <color theme="1"/>
        <rFont val="Ubuntu"/>
      </rPr>
      <t xml:space="preserve"> # of petals of lower type needed to craft</t>
    </r>
  </si>
  <si>
    <r>
      <rPr>
        <b/>
        <i/>
        <sz val="10"/>
        <color theme="1"/>
        <rFont val="Ubuntu"/>
      </rPr>
      <t>Median</t>
    </r>
    <r>
      <rPr>
        <i/>
        <sz val="10"/>
        <color theme="1"/>
        <rFont val="Ubuntu"/>
      </rPr>
      <t xml:space="preserve"> # of petals of lower type needed to craft</t>
    </r>
  </si>
  <si>
    <r>
      <rPr>
        <b/>
        <i/>
        <sz val="10"/>
        <color theme="1"/>
        <rFont val="Ubuntu"/>
      </rPr>
      <t>Standard Deviation</t>
    </r>
    <r>
      <rPr>
        <i/>
        <sz val="10"/>
        <color theme="1"/>
        <rFont val="Ubuntu"/>
      </rPr>
      <t xml:space="preserve"> of petals of lower type needed to craft</t>
    </r>
  </si>
  <si>
    <r>
      <rPr>
        <b/>
        <i/>
        <sz val="10"/>
        <color theme="1"/>
        <rFont val="Ubuntu"/>
      </rPr>
      <t>Standard Deviation</t>
    </r>
    <r>
      <rPr>
        <i/>
        <sz val="10"/>
        <color theme="1"/>
        <rFont val="Ubuntu"/>
      </rPr>
      <t xml:space="preserve"> of petals of lower type needed to craft</t>
    </r>
  </si>
  <si>
    <t>M28</t>
  </si>
  <si>
    <t>Other funny #</t>
  </si>
  <si>
    <t>Level</t>
  </si>
  <si>
    <t>XP Required</t>
  </si>
  <si>
    <t>Cumulative XP Required</t>
  </si>
  <si>
    <t>Skill Points</t>
  </si>
  <si>
    <t>Cumulative Skill Points</t>
  </si>
  <si>
    <t>Base HP</t>
  </si>
  <si>
    <t>XP Per Petal</t>
  </si>
  <si>
    <t># of petals to achieve a level</t>
  </si>
  <si>
    <t>Skill Tree</t>
  </si>
  <si>
    <t>C</t>
  </si>
  <si>
    <t>U</t>
  </si>
  <si>
    <t>R</t>
  </si>
  <si>
    <t>E</t>
  </si>
  <si>
    <t>L</t>
  </si>
  <si>
    <t>M</t>
  </si>
  <si>
    <t>Ul</t>
  </si>
  <si>
    <t>S</t>
  </si>
  <si>
    <t>Crafting</t>
  </si>
  <si>
    <t>Loadout</t>
  </si>
  <si>
    <t>Health</t>
  </si>
  <si>
    <t>Skilled Crafting</t>
  </si>
  <si>
    <t>Medic</t>
  </si>
  <si>
    <t>Summoner</t>
  </si>
  <si>
    <t>Reload</t>
  </si>
  <si>
    <t>Rarity</t>
  </si>
  <si>
    <t>SP</t>
  </si>
  <si>
    <t>Description</t>
  </si>
  <si>
    <r>
      <rPr>
        <b/>
        <sz val="10"/>
        <color theme="1"/>
        <rFont val="Ubuntu"/>
      </rPr>
      <t xml:space="preserve">Required first skill from tutorial
</t>
    </r>
    <r>
      <rPr>
        <sz val="10"/>
        <color theme="1"/>
        <rFont val="Ubuntu"/>
      </rPr>
      <t>Unlocks the ability to craft unusual petals</t>
    </r>
  </si>
  <si>
    <t>Enables a 6th loadout slot to equip petals</t>
  </si>
  <si>
    <t>Increases flower health by 25% (25% total)</t>
  </si>
  <si>
    <r>
      <rPr>
        <b/>
        <sz val="10"/>
        <color theme="1"/>
        <rFont val="Ubuntu"/>
      </rPr>
      <t xml:space="preserve">Requires Rare Crafting
</t>
    </r>
    <r>
      <rPr>
        <sz val="10"/>
        <color theme="1"/>
        <rFont val="Ubuntu"/>
      </rPr>
      <t>Common to unusual crafting chance from 60% to 90%
Unusual to rare crafting chance from 40% to 60%</t>
    </r>
  </si>
  <si>
    <t>Increases healing from your petals by 10%. Affects allies healed by your petals. (10% total bonus)</t>
  </si>
  <si>
    <t>Increases health of summoned mobs by 10%. (10% total bonus)</t>
  </si>
  <si>
    <t>Decreases reload time for petals by 7% (7% total)
Decreases minimum reload time when swapping petals from 2.5s to 2.0s.</t>
  </si>
  <si>
    <t>Unlocks the ability to craft rare petals</t>
  </si>
  <si>
    <t>Enables a 7th loadout slot to equip petals</t>
  </si>
  <si>
    <t>Increases flower health by 25% (50% total)</t>
  </si>
  <si>
    <r>
      <rPr>
        <b/>
        <sz val="10"/>
        <color theme="1"/>
        <rFont val="Ubuntu"/>
      </rPr>
      <t>Requires Legendary Crafting</t>
    </r>
    <r>
      <rPr>
        <sz val="10"/>
        <color theme="1"/>
        <rFont val="Ubuntu"/>
      </rPr>
      <t xml:space="preserve">
Rare to epic crafting chance from 20% to 30%
Epic to legendary crafting chance from 10% to 15%</t>
    </r>
  </si>
  <si>
    <t>Increases healing from your petals by 10%. Affects allies healed by your petals. (20% total bonus)</t>
  </si>
  <si>
    <t>Increases health of summoned mobs by 10%. (20% total bonus)</t>
  </si>
  <si>
    <t>Decreases reload time for petals by 7% (14% total)
Decreases minimum reload time when swapping petals from 2.0s to 1.5s.</t>
  </si>
  <si>
    <t>Unlocks the ability to craft epic petals</t>
  </si>
  <si>
    <t>Enables a 8th loadout slot to equip petals</t>
  </si>
  <si>
    <t>Increases flower health by 25% (75% total)</t>
  </si>
  <si>
    <t>Increases healing from your petals by 10%. Affects allies healed by your petals. (30% total bonus)</t>
  </si>
  <si>
    <t>Increases health of summoned mobs by 10%. (30% total bonus)</t>
  </si>
  <si>
    <t>Decreases reload time for petals by 7% (21% total)
Decreases minimum reload time when swapping petals from 1.5s to 1.0s.</t>
  </si>
  <si>
    <t>Unlocks the ability to craft legendary petals</t>
  </si>
  <si>
    <t>Enables a 9th loadout slot to equip petals</t>
  </si>
  <si>
    <t>Increases flower health by 25% (100% total)</t>
  </si>
  <si>
    <t>Increases healing from your petals by 10%. Affects allies healed by your petals. (40% total bonus)</t>
  </si>
  <si>
    <t>Increases health of summoned mobs by 10%. (40% total bonus)</t>
  </si>
  <si>
    <t>Decreases reload time for petals by 7% (28% total)
Decreases minimum reload time when swapping petals from 1.0s to 0.5s.</t>
  </si>
  <si>
    <t>Unlocks the ability to craft mythic petals</t>
  </si>
  <si>
    <t>Enables a 10th loadout slot to equip petals</t>
  </si>
  <si>
    <t>Increases flower health by 25% (125% total)</t>
  </si>
  <si>
    <t>Increases healing from your petals by 10%. Affects allies healed by your petals. (50% total bonus)</t>
  </si>
  <si>
    <t>Increases health of summoned mobs by 10%. (50% total bonus)</t>
  </si>
  <si>
    <t>Decreases reload time for petals by 7% (35% total)
Decreases minimum reload time when swapping petals from 0.5s to 0s.</t>
  </si>
  <si>
    <t xml:space="preserve">Unlocks the ability to craft ultra petals </t>
  </si>
  <si>
    <t>Increases healing from your petals by 10%. Affects allies healed by your petals. (60% total bonus)</t>
  </si>
  <si>
    <t>Decreases reload time for petals by 7% (42% total)</t>
  </si>
  <si>
    <t>Unlocks the ability to craft super petals</t>
  </si>
  <si>
    <t>Increases healing from your petals by 10%. Affects allies healed by your petals. (70% total bonus)</t>
  </si>
  <si>
    <t>Decreases reload time for petals by 7% (49% total)</t>
  </si>
  <si>
    <t>Total</t>
  </si>
  <si>
    <t>Overall Total</t>
  </si>
  <si>
    <t>Petal</t>
  </si>
  <si>
    <t>ID</t>
  </si>
  <si>
    <t>Photo</t>
  </si>
  <si>
    <t>Damage</t>
  </si>
  <si>
    <t>Primary Respawn</t>
  </si>
  <si>
    <t>Usage Respawn</t>
  </si>
  <si>
    <t>DPS</t>
  </si>
  <si>
    <t>Special Stat Name</t>
  </si>
  <si>
    <t>Special Stat 1</t>
  </si>
  <si>
    <t>Special Stat 2</t>
  </si>
  <si>
    <t>Attack Action</t>
  </si>
  <si>
    <t>Defend Action</t>
  </si>
  <si>
    <t>Notes</t>
  </si>
  <si>
    <t>Mob Drops</t>
  </si>
  <si>
    <t>Mode Drops</t>
  </si>
  <si>
    <t>Modifiable Stats</t>
  </si>
  <si>
    <t>Formulas</t>
  </si>
  <si>
    <t>Air</t>
  </si>
  <si>
    <t>N/A</t>
  </si>
  <si>
    <t>M28's April Fool's joke in November.
Serves as an empty slot. There is no petal here.</t>
  </si>
  <si>
    <t>Bubble</t>
  </si>
  <si>
    <t>Ocean</t>
  </si>
  <si>
    <t>Enemy Damage</t>
  </si>
  <si>
    <t>Antennae</t>
  </si>
  <si>
    <t>Extra Vision</t>
  </si>
  <si>
    <t>Does not orbit the user, instead appears on their head. This change is visible in the UI at the top left. Grants a bonus to the user's FoV. Does not stack.</t>
  </si>
  <si>
    <t>Hornet</t>
  </si>
  <si>
    <t>Garden
PvP</t>
  </si>
  <si>
    <t>Reload Skills</t>
  </si>
  <si>
    <t>Basic</t>
  </si>
  <si>
    <t>Far</t>
  </si>
  <si>
    <t>Close</t>
  </si>
  <si>
    <t>5 commons are provided upon for free when first playing. Common basics can't be crafted. If slots are left empty when starting, they will automatically be filled with common basics. Basics can't be absorbed. Mythic basics will have a tail of particles behind them, referencing the unique basics in old florr.</t>
  </si>
  <si>
    <t>Players, based on the points they had when they died. Only applies in PvP. Commons don't drop.</t>
  </si>
  <si>
    <t>PvP</t>
  </si>
  <si>
    <t>Medic Skills</t>
  </si>
  <si>
    <t>Basil</t>
  </si>
  <si>
    <t>Awaiting photo</t>
  </si>
  <si>
    <t>Healing Bonus</t>
  </si>
  <si>
    <t>Increases all healing received from yourself or other players by 40%, stacking additively (shells do not count as healing). If bonus healing from this outweighs the healing debuff from dandelions, the flower won't turn pale. The heal bonus from this is calculated before the healing debuff from dandelions.
Note: This is different from medic healing.
Medic: Buffs You-&gt;Ally
Basil: Buffs Ally-&gt;You
Both: Buff You-&gt;You</t>
  </si>
  <si>
    <t>Queen Ant</t>
  </si>
  <si>
    <t>None</t>
  </si>
  <si>
    <t>Speed Boost</t>
  </si>
  <si>
    <t>Upon defending, boosts your flower in the direction opposite the bubble is facing. Petal goes on respawn afterward.</t>
  </si>
  <si>
    <t>Cactus</t>
  </si>
  <si>
    <t>Flower Health</t>
  </si>
  <si>
    <t>Increases the max health of the user. Stacks.
Health is increased (or decreased when unequipped) in such a way so that the percentage of health stays the same. 
Ex. Equipping a legendary cactus at 50% health gives the user 40 HP.</t>
  </si>
  <si>
    <t>Desert</t>
  </si>
  <si>
    <t>Claw</t>
  </si>
  <si>
    <t>Extra Damage</t>
  </si>
  <si>
    <t>Deals more damage on top of base damage, as determined by the extra damage stat, if the target is above 80% health. Otherwise deals base damage.</t>
  </si>
  <si>
    <t>Crab</t>
  </si>
  <si>
    <t>Clover</t>
  </si>
  <si>
    <t>Luck</t>
  </si>
  <si>
    <t>Increases the luck stat, doesn't stack individually but stacks if multiple people use it, doesn't work in PvP
Luck increases the rarity of mobs that spawn around you. Luck caps out at 4 for an area.</t>
  </si>
  <si>
    <t>Soldier Ant</t>
  </si>
  <si>
    <t>Corn</t>
  </si>
  <si>
    <t>Worker Ant</t>
  </si>
  <si>
    <t>Cutter</t>
  </si>
  <si>
    <t>Body Damage</t>
  </si>
  <si>
    <t>Does not orbit the user, instead appear on their flower. This change is visible in the UI at the top left. Grants a bonus to the user's body damage. Does not stack.</t>
  </si>
  <si>
    <t>Digger</t>
  </si>
  <si>
    <t>Desert
Garden</t>
  </si>
  <si>
    <t>Dahlia</t>
  </si>
  <si>
    <t>Common (3)</t>
  </si>
  <si>
    <t>Heal</t>
  </si>
  <si>
    <t>Does not extend upon attacking.
If the user or a nearby player (PvE) is not at full health, the rose gets absorbed by that player and goes on respawn. 
Heal stat is for each individual petal.</t>
  </si>
  <si>
    <t>Ladybug (Dark)
Ladybug (Yellow)</t>
  </si>
  <si>
    <t>Garden
PvP
Desert</t>
  </si>
  <si>
    <t>Unusual (3)</t>
  </si>
  <si>
    <t>Rare (3)</t>
  </si>
  <si>
    <t>Epic (3)</t>
  </si>
  <si>
    <t>Legendary (3)</t>
  </si>
  <si>
    <t>Mythic (3)</t>
  </si>
  <si>
    <t>Ultra (3)</t>
  </si>
  <si>
    <t>Super (3)</t>
  </si>
  <si>
    <t>Dandelion</t>
  </si>
  <si>
    <t>Duration</t>
  </si>
  <si>
    <t>Shoots</t>
  </si>
  <si>
    <t xml:space="preserve">
Upon attacking, shoots in a straight line away from the flower. Enemies it hits have their healing reduced by 20% for the duration listed (shells do not count as healing and are thus not affected). Stacks multiplicatively. Flowers hit by this turn a pale yellow.
If there are multiple petals, petals do not occupy the same spot, instead forming a line of petals. This decreases the distance between petals.
</t>
  </si>
  <si>
    <t>Garden</t>
  </si>
  <si>
    <t>Mythic (2)</t>
  </si>
  <si>
    <t>Ultra (2)</t>
  </si>
  <si>
    <t>Super (2)</t>
  </si>
  <si>
    <t>Egg</t>
  </si>
  <si>
    <t>Contents</t>
  </si>
  <si>
    <t>Beetle (Common)</t>
  </si>
  <si>
    <t>Does not extend upon attacking nor contract upon defending.
Spawns a friendly mob that will follow the user and attack nearby non-stationary mobs or enemy flowers. It cannot damage the user or flowers in PvE. They are still able to interact with the friendly mob, pushing it around. Enemy mobs will act hostile toward friendly mobs. Friendly mobs appear yellow instead of their normal color. The petal's health bar will reflect the friendly mob's health. Summoned mobs can damage other summoned mobs from non-squad members.</t>
  </si>
  <si>
    <t>Beetle</t>
  </si>
  <si>
    <t>Desert
PvP
Garden</t>
  </si>
  <si>
    <t>Beetle (Unusual)</t>
  </si>
  <si>
    <t>Beetle (Rare)</t>
  </si>
  <si>
    <t>Beetle (Epic)</t>
  </si>
  <si>
    <t>Beetle (Epic) x2</t>
  </si>
  <si>
    <t>Beetle (Legendary)</t>
  </si>
  <si>
    <t>Fangs</t>
  </si>
  <si>
    <t>Damage Healed</t>
  </si>
  <si>
    <t xml:space="preserve">Half the damage this petal deals heals the flower. </t>
  </si>
  <si>
    <t xml:space="preserve">
Leech
</t>
  </si>
  <si>
    <t>Faster</t>
  </si>
  <si>
    <t>Rotation Speed (rad/s)</t>
  </si>
  <si>
    <t>Very Far</t>
  </si>
  <si>
    <t>Increases the speed at which petals rotate around the user. Stacks with other fasters.
1 rad ≈ 57.3°
Moves erratically in its orbit, wildly jumping in and out.</t>
  </si>
  <si>
    <t xml:space="preserve">
Spider
Queen Ant
Leech</t>
  </si>
  <si>
    <t>Garden
Ocean
PvP</t>
  </si>
  <si>
    <t>Grapes</t>
  </si>
  <si>
    <t>Poison</t>
  </si>
  <si>
    <t>Upon attacking, splits off in 4 directions at 90 degree angles, moving in a straight line away from their release point. The grapes' orientation does not effect the direction it moves.
Health of the projectile is 1/4 the health of the petal as a whole. Petal and projectiles poison enemy upon contact for 11/15 of a second.</t>
  </si>
  <si>
    <t>Evil Centipede</t>
  </si>
  <si>
    <t>Heavy</t>
  </si>
  <si>
    <t>Somewhat Far</t>
  </si>
  <si>
    <t>Slows down petal rotation speed, stacking with other heavies
Does not fully extend upon attacking, extending only partially. Does not contract upon defending. Can push opponents around, even pushing stationary mobs (except Ant Holes).
When near an enemy mob, it will retreat from its orbit toward the enemy, dragging adjacent petals with it. It will stick to this enemy until the enemy dies, the petal dies or the user is far away from the enemy.</t>
  </si>
  <si>
    <t>Rock</t>
  </si>
  <si>
    <t>Honey</t>
  </si>
  <si>
    <t>Max Mob Rarity</t>
  </si>
  <si>
    <t>Shoots - Lays down</t>
  </si>
  <si>
    <t>Shoots out upon attack or defend. Mobs at or below the rarity specified by the petal will prioritize attacking the laid down honey if nearby, doing so until the honey is destroyed or the honey disappears after a short duration. When destroyed, the petal goes on respawn. Not effective on hornets and bees.</t>
  </si>
  <si>
    <t>Bee</t>
  </si>
  <si>
    <t>Iris</t>
  </si>
  <si>
    <t>Deals 15 dps (45 for mythic, 135 for ultra, 405 for super), with value effecting duration. To receive the duration, in seconds, divide the value by 15 (45 for mythic, 135 for ultra, 405 for super). Does not stack.
Flowers effected by poison are purple.</t>
  </si>
  <si>
    <t>Scorpion
Evil Centipede</t>
  </si>
  <si>
    <t>Jelly</t>
  </si>
  <si>
    <t>Knockback</t>
  </si>
  <si>
    <t>Upon contact, repels whatever it touched by the knockback distance, with the strength decreasing the further one is away from the petal.</t>
  </si>
  <si>
    <t>Jellyfish</t>
  </si>
  <si>
    <t>Leaf</t>
  </si>
  <si>
    <t>Heal (per sec); Mob Heal</t>
  </si>
  <si>
    <t xml:space="preserve">Heals the user at a constant rate (usage respawn doesn't apply to this). Stacks with other healing petals.
If a nearby friendly mob is not at full health, the leaf gets absorbed by that mob, heals them and goes on respawn. </t>
  </si>
  <si>
    <r>
      <rPr>
        <sz val="10"/>
        <color rgb="FF000000"/>
        <rFont val="Ubuntu"/>
      </rPr>
      <t>Baby Ant
Worker Ant</t>
    </r>
    <r>
      <rPr>
        <sz val="10"/>
        <color rgb="FF000000"/>
        <rFont val="Ubuntu"/>
      </rPr>
      <t xml:space="preserve">
</t>
    </r>
    <r>
      <rPr>
        <sz val="10"/>
        <color rgb="FF000000"/>
        <rFont val="Ubuntu"/>
      </rPr>
      <t>Centipede</t>
    </r>
  </si>
  <si>
    <t>Light</t>
  </si>
  <si>
    <t>If there are multiple petals, petals do not occupy the same spot, instead forming a line of petals. This decreases the distance between petals.
Goes out further than other petals upon attacking.</t>
  </si>
  <si>
    <t>Ladybug
Baby Ant</t>
  </si>
  <si>
    <t>Unusual (2)</t>
  </si>
  <si>
    <t>Rare (2)</t>
  </si>
  <si>
    <t>Mythic (5)</t>
  </si>
  <si>
    <t>Ultra (5)</t>
  </si>
  <si>
    <t>Super (5)</t>
  </si>
  <si>
    <t>Lightning</t>
  </si>
  <si>
    <t>Bounces</t>
  </si>
  <si>
    <t>Activates upon contact with enemy mobs or flowers. Can bounce to nearby enemies up to the indicated number of times by the bounce stat. All entities struck by it have their velocity set to 0 for an instant.
If it attacks a player with a Magnet equipped, it will damage the magnet instead of them.</t>
  </si>
  <si>
    <t>Magnet</t>
  </si>
  <si>
    <t>Pickup Range</t>
  </si>
  <si>
    <t xml:space="preserve">Increases the range at which the user collects petals. Does not stack. Effect is not active if petal is on cooldown or in PvP.
Negates damage and bouncing from electrical attacks, causing this petal to be damaged instead of the user. Electrical attacks will prioritize hitting a magnet over anything else if nearby. </t>
  </si>
  <si>
    <t>Fire Ant Burrow
Shell</t>
  </si>
  <si>
    <t>Desert
Ocean</t>
  </si>
  <si>
    <t>Missile</t>
  </si>
  <si>
    <t>Upon attacking, shoots in a straight line away from the flower.
Mythic+ missile can change its angle slightly to target nearby entities.</t>
  </si>
  <si>
    <t>Orange</t>
  </si>
  <si>
    <t>Has 3 petals that form a large triangle in their orbit.</t>
  </si>
  <si>
    <t>Pearl</t>
  </si>
  <si>
    <t>Shoots - Lays Down.
If already laid down, repelled by the player if nearby. Follows the player if far away.</t>
  </si>
  <si>
    <t>None. Returns to the player if laid down.</t>
  </si>
  <si>
    <t>Upon attacking, goes outward for a short distance before stopping in place. The user can cause the petal to return to them by defending or by going far enough away if neutral. The petal does not return if attacking, though it will start to follow the user if they get far enough. Getting too close while attacking pushes the petal away. If the user attacks while defending, the petal goes out slightly further.</t>
  </si>
  <si>
    <t>Shell</t>
  </si>
  <si>
    <t>Peas</t>
  </si>
  <si>
    <t>Upon attacking, splits off in 4 directions at 90 degree angles, moving in a straight line away from their release point. The peas' orientation does not effect the direction it moves.
Health of the projectile is 1/4 the health of the petal as a whole.</t>
  </si>
  <si>
    <t>Centipede</t>
  </si>
  <si>
    <t>Pincer</t>
  </si>
  <si>
    <t>Poison; Duration</t>
  </si>
  <si>
    <r>
      <rPr>
        <sz val="10"/>
        <color theme="1"/>
        <rFont val="Ubuntu"/>
      </rPr>
      <t xml:space="preserve">Inflicts poison damage and slows down enemies it hits.
See </t>
    </r>
    <r>
      <rPr>
        <i/>
        <sz val="10"/>
        <color theme="1"/>
        <rFont val="Ubuntu"/>
      </rPr>
      <t xml:space="preserve">iris </t>
    </r>
    <r>
      <rPr>
        <sz val="10"/>
        <color theme="1"/>
        <rFont val="Ubuntu"/>
      </rPr>
      <t>for information on poison. Poison rate differs slightly per rarity with the poison damage being dished out over the entire length of the duration stat.
Duration determines slowdown time. Slowdown is by 80% and stacks with webs. Shells are immune to the slowdown effect, high rarity mobs resist it.</t>
    </r>
  </si>
  <si>
    <t>Scorpion</t>
  </si>
  <si>
    <t>Pollen</t>
  </si>
  <si>
    <t>Far - Lays Down</t>
  </si>
  <si>
    <t>Close - Lays Down</t>
  </si>
  <si>
    <t>Upon attacking, petals move outward as normal but drop in place instead of continuing to rotate around the flower. The petals will also spread out a bit.
Upon defending, the same occurs but the petals move inward and get closer to each other.
If there are multiple petals, petals do not occupy the same spot, instead forming a line of petals. This decreases the distance between petals.</t>
  </si>
  <si>
    <t>Powder</t>
  </si>
  <si>
    <t>Flower Health; Movement Speed</t>
  </si>
  <si>
    <t>Increases movement speed but also decreases maximum health by the specified amount, calculated after other health bonuses. Doesn't stack.</t>
  </si>
  <si>
    <t>Desert Centipede</t>
  </si>
  <si>
    <t>N/A [0%]</t>
  </si>
  <si>
    <t>Rice</t>
  </si>
  <si>
    <t>The petal needs time to move from the flower to its orbit, reducing its practical DPS.</t>
  </si>
  <si>
    <t>Baby Ant</t>
  </si>
  <si>
    <t>Somewhat Close</t>
  </si>
  <si>
    <t>Rose</t>
  </si>
  <si>
    <t xml:space="preserve">If the user or a nearby player (PvE) is not at full health, the rose gets absorbed by that player, heals them and goes on respawn. </t>
  </si>
  <si>
    <t>Ladybug (Light)</t>
  </si>
  <si>
    <t>Salt</t>
  </si>
  <si>
    <t>Damage Reflection</t>
  </si>
  <si>
    <t xml:space="preserve">If a mob or flower damages the user (damaging a shell's shield or a magnet doesn't count), they take a percentage of that damage too. Stacks with other salts additively. Damage reflected back at flowers is 25% that of mobs. Damage reflection is disabled if Sponge is used simultaneously. Damage reflection shown is for mobs. </t>
  </si>
  <si>
    <t>Desert Centipede
Starfish</t>
  </si>
  <si>
    <t>Sand</t>
  </si>
  <si>
    <t>Common (4)</t>
  </si>
  <si>
    <t>Sandstorm
Starfish
Crab</t>
  </si>
  <si>
    <t>Unusual (4)</t>
  </si>
  <si>
    <t>Rare (4)</t>
  </si>
  <si>
    <t>Epic (4)</t>
  </si>
  <si>
    <t>Legendary (4)</t>
  </si>
  <si>
    <t>Mythic (4)</t>
  </si>
  <si>
    <t>Ultra (4)</t>
  </si>
  <si>
    <t>Super (4)</t>
  </si>
  <si>
    <t>Shield</t>
  </si>
  <si>
    <t>Grants a shield when absorbed by the user or a nearby player, at which point it goes on respawn. The shield is in addition to normal health and serves as extra HP. All incoming damage applies to the shield before the player. The shield slowly decays while active. The shell will always favor the person with a lower shield when deciding who to get absorbed by. The shield's decay rate is correlated with the shield's HP, meaning a higher shield value decays faster. It takes 50 seconds for a full shield of 150 HP to decay for an average decay of 3HP/s.
The shield is not considered healing, and as such, still works under the influence of a dandelion but is not affected by the medic skill.</t>
  </si>
  <si>
    <t>Soil</t>
  </si>
  <si>
    <t>Increases the max health of the user and increases the petal orbital distance but makes their hitbox larger and decreases movement speed. Petal orbit is changed in such a way so that the distance the petals are from the flower remains the same. Stacks.
Orbital distance, hitbox and movement speed changes are the same no matter the petal's rarity.
Health is increased (or decreased when unequipped) in such a way so that the percentage of health stays the same. 
Each soil petal increases size by 3 units with the base size being 9 units.</t>
  </si>
  <si>
    <t>Ant Hole</t>
  </si>
  <si>
    <t>Sponge</t>
  </si>
  <si>
    <t>Period (sec)</t>
  </si>
  <si>
    <t>Initially absorbs 90% of incoming damage. This damage is dealt over time as designated by the period stat. If the petal dies, all damage yet to be dealt is dealt instantly. Doesn't stack, though all sponges must die for damage to be dealt instantly.
If used against flowers, pairing this with a salt only causes the instant 10% of damage to be reflected. However, against mobs, all incoming damage is still reflected.</t>
  </si>
  <si>
    <t>Square</t>
  </si>
  <si>
    <t xml:space="preserve">Spawns as an ally square mob of equal rarity. </t>
  </si>
  <si>
    <t>Starfish</t>
  </si>
  <si>
    <t>Heal (per sec)</t>
  </si>
  <si>
    <t>Heals the user at a constant rate but only if the user is below 50% HP.  Stacks with other healing petals.</t>
  </si>
  <si>
    <t>Stick</t>
  </si>
  <si>
    <t>Spawn</t>
  </si>
  <si>
    <t>x2 Sandstorm (Common)</t>
  </si>
  <si>
    <t>Spawns a friendly sandstorm every few seconds as determined by the Usage Respawn value (petal must be alive). These sandstorms have normal sandstorm AI (can't be aggressive). Can spawn a maximum of 2 sandstorms. If the petal dies, its respective sandstorms die. Summoned mobs can damage other summoned mobs from non-squad members.</t>
  </si>
  <si>
    <t>Sandstorm</t>
  </si>
  <si>
    <t>x2 Sandstorm (Unusual)</t>
  </si>
  <si>
    <t>x2 Sandstorm (Rare)</t>
  </si>
  <si>
    <t>x2 Sandstorm (Epic)</t>
  </si>
  <si>
    <t>x2 Sandstorm (Legendary)</t>
  </si>
  <si>
    <t>Stinger</t>
  </si>
  <si>
    <t>Third Eye</t>
  </si>
  <si>
    <t>Does not orbit the user, instead appears on their flower. This change is visible in the UI at the top left. Petals now follow your mouse.</t>
  </si>
  <si>
    <t>Acid Bubble</t>
  </si>
  <si>
    <t>Uranium</t>
  </si>
  <si>
    <t xml:space="preserve">Damages all hostile flowers and mobs and the user in a large radius (extends past the standard FoV) every second, with damage decreasing the further from the petal the entity is (the user takes the full damage). Damage is dealt through poison over the course of a second. Stacks.
Turns all mobile mobs aggressive (except sandstorm and bubble), even ones that normally can't be, if they were passive before. </t>
  </si>
  <si>
    <t>Web</t>
  </si>
  <si>
    <t>Duration; Radius</t>
  </si>
  <si>
    <t>Shoots - Lays Down</t>
  </si>
  <si>
    <t>Lays down in place</t>
  </si>
  <si>
    <t>Upon attacking, shoots in a straight line away from the flower for a short distance before stopping and laying down a web on the ground. Upon defending, the petal lays a web on the ground where it is. The web slows down hostile mobs (except Spiders and Shells, and high rarity mobs are partially resistant) and flowers that wander over it by 75%, not stacking with other webs. Once a web is laid down, the petal goes on respawn, allowing each web petal to accumulate multiple webs on the ground. Webs don't deal damage once on the ground.</t>
  </si>
  <si>
    <t>Spider</t>
  </si>
  <si>
    <t>Wing</t>
  </si>
  <si>
    <t>Far to Extremely Far</t>
  </si>
  <si>
    <t>Upon attacking, moves away from the flower before going back in, effectively increasing the petal's range.</t>
  </si>
  <si>
    <t>Soldier Ant
Fire Ant
Queen Ant</t>
  </si>
  <si>
    <t>Desert
Garden
PvP</t>
  </si>
  <si>
    <t>Yggdrasil</t>
  </si>
  <si>
    <t>Automatically revives any dead players nearby, putting them at 50% HP. Petal goes on respawn afterward.</t>
  </si>
  <si>
    <t>Ladybug (Yellow)</t>
  </si>
  <si>
    <t>Yin Yang</t>
  </si>
  <si>
    <t xml:space="preserve">Changes petal rotation patterns based on the number equipped, attempting to group petals into clumps
</t>
  </si>
  <si>
    <t>Ladybug (Dark)</t>
  </si>
  <si>
    <t>Yucca</t>
  </si>
  <si>
    <t>Close - Heals</t>
  </si>
  <si>
    <t>Heals the user at a constant rate but only if the user is defending. Stacks with other healing petals.</t>
  </si>
  <si>
    <t>Fire Ant</t>
  </si>
  <si>
    <t>Mob</t>
  </si>
  <si>
    <t>Mode</t>
  </si>
  <si>
    <t>Special Zones</t>
  </si>
  <si>
    <t>Health/Min Health</t>
  </si>
  <si>
    <t>Max Health</t>
  </si>
  <si>
    <t>Max Speed</t>
  </si>
  <si>
    <t>Movement/Speed</t>
  </si>
  <si>
    <t>Special</t>
  </si>
  <si>
    <t>Petal Drops</t>
  </si>
  <si>
    <t>Petal 1</t>
  </si>
  <si>
    <t>Table ID</t>
  </si>
  <si>
    <t>Drop Frequency</t>
  </si>
  <si>
    <t>Petal 2</t>
  </si>
  <si>
    <t>Petal 3</t>
  </si>
  <si>
    <t>Data Table Storage</t>
  </si>
  <si>
    <t>Doesn't Spawn</t>
  </si>
  <si>
    <t>Straight until it hits a wall, at which point it turns randomly. Very slow</t>
  </si>
  <si>
    <t>Pushes nearby players, friendly mobs and dropped petals away upon being killed</t>
  </si>
  <si>
    <t>Stationary</t>
  </si>
  <si>
    <t>Spawns ants when damaged. 
If it's rare or higher, the hole can't be damaged, instead being entered upon touch. All ants are rare except for the queen who matches the hole's rarity. 
Each hole counts as a separate area. Living squad mates not in the same area as the player show up with a question mark (dead ones show up as dead). Players in the hole may only leave after all ants in the hole have been killed. Moving to a new area grants 1 second of invincibility.
Rare+ Ant Holes will die after 90 seconds if ants have been spawned, releasing everything inside (except petals with a laydown ability).</t>
  </si>
  <si>
    <t>Garden, PvP</t>
  </si>
  <si>
    <t>Random straight lines for a few tiles before stopping and changing directions. Slow</t>
  </si>
  <si>
    <t>Some automatically spawn with Ant Holes and when the Ant Hole is damaged.</t>
  </si>
  <si>
    <t>Leaf
Rice
Light</t>
  </si>
  <si>
    <t>Passive - Random curved lines for a few tiles before stopping and changing directions. Slow
Aggressive - Toward the player. Moderate speed</t>
  </si>
  <si>
    <t>Immune to honey.</t>
  </si>
  <si>
    <t>Stinger
Pollen
Honey</t>
  </si>
  <si>
    <t>Desert, PvP</t>
  </si>
  <si>
    <t>Passive - Random straight lines for a few tiles before stopping and changing directions. Slow
Aggressive - Towards the player. Moderate speed</t>
  </si>
  <si>
    <t>Bubble
Air</t>
  </si>
  <si>
    <t>Spawns with varying sizes/HP, even among the same rarity. May be pushed around slowly by other mobs and certain petals.</t>
  </si>
  <si>
    <t>Passive - Straight while slightly turning. Turns randomly if it hits a wall. If a segment dies, any new front segment that's formed turns sharply. Very slow.
Aggressive - Toward the player. Moderate speed.</t>
  </si>
  <si>
    <t xml:space="preserve">Typically spawns with 10 segments, but has a rare chance of spawning with 50.  </t>
  </si>
  <si>
    <t>Peas
Leaf</t>
  </si>
  <si>
    <t>Passive - Random curved lines for a few tiles before stopping and changing directions. Slow
Aggressive - Toward the player but attempts to stay a distance away by running in circles around the player. Charges at the player if they're fleeing or may do it randomly. Fast</t>
  </si>
  <si>
    <t>Claw
Sand</t>
  </si>
  <si>
    <t>Shoots out 10 dandelions upon first damage, shooting out one a time until the full circle is released. Each dandelion projectile may be destroyed by contact before it is shot. Dandelions reduce healing by 20%, stacking multiplicatively, for 30 seconds.</t>
  </si>
  <si>
    <t>16-17</t>
  </si>
  <si>
    <t>Passive - Straight while slightly turning. If it hits a wall, it'll turn in a random direction. If a segment dies, any new front segment that's formed turns sharply in a random direction. Very fast.
Aggressive - Toward the player. Very fast.</t>
  </si>
  <si>
    <t>Salt
Powder</t>
  </si>
  <si>
    <t>Passive - Wanders in straight lines, turning randomly when hitting a wall. Moderate speed.
Aggressive - Toward hostile mobs or players. Moderate speed.
Defensive - Away from hostile mobs or players. Moderate speed. Regens health.</t>
  </si>
  <si>
    <t>Small chance of spawning in a rare+ Ant Hole/Fire Ant Burrow when the first player enters it, matching the mobs's rarity (however, mythic/ultra ant holes usually spawn legendary diggers with a small chance of mythic diggers). Does not appear on wave display. Diggers enter defensive mode if low on health, slowing regening health. May target and damage both players and mobs.</t>
  </si>
  <si>
    <t>Cutter
Uranium</t>
  </si>
  <si>
    <t>Garden, Desert</t>
  </si>
  <si>
    <t>14-15</t>
  </si>
  <si>
    <t>Passive - Straight while slightly turning. Turns randomly if it hits a wall. If a segment dies, any new front segment that's formed turns sharply. Very slow.
Aggressive - Toward the player. Moderate speed.</t>
  </si>
  <si>
    <t>Typically spawns with 10 segments, but has a rare chance of spawning with 50.</t>
  </si>
  <si>
    <t>Grapes
Iris</t>
  </si>
  <si>
    <t>Passive - Random straight lines for a few tiles before stopping and changing directions. Slow
Aggressive - Towards the player. Moderate speed</t>
  </si>
  <si>
    <t>Mass spawns after a Fire Ant Burrow has been "provoked."</t>
  </si>
  <si>
    <t>Wing
Yucca</t>
  </si>
  <si>
    <t>Fire Ant Burrow</t>
  </si>
  <si>
    <t>Spawns fire ants in mass when approached, dying upon doing so.
If it's rare or higher, the hole doesn't release ants, instead being entered upon touch. Ants' rarity is min rare and max rarity of the hole.
Each hole counts as a separate area. Living squad mates not in the same area as the player show up with a question mark (dead ones show up as dead). Players in the hole may only leave after all ants in the hole have been killed. Moving to a new area grants 1 second of invincibility.
Rare+ Ant Holes will die after 90 seconds if ants have been spawned, releasing everything inside (except petals with a laydown ability).</t>
  </si>
  <si>
    <t>Missile Health; Missile Damage</t>
  </si>
  <si>
    <t>Passive - Random curved lines for a few tiles before stopping and changing directions. Slow
Aggressive - Toward the player. Moderate speed. Stops ~5 tiles away from the player. Shoots missiles toward the player if they're nearby</t>
  </si>
  <si>
    <t>Fires missiles at the player.
Some may spawn as "Einstein" hornets that shoot based on the predicted location of the player. Higher rarities are more likely to be Einstein hornets. Immune to honey.</t>
  </si>
  <si>
    <t>Missile
Orange
Antennae</t>
  </si>
  <si>
    <t>Lightning; Bounces</t>
  </si>
  <si>
    <t>Passive - Circles. Slow with slight changes in movement and wobbling.
Aggressive - Toward the player. Slow</t>
  </si>
  <si>
    <t>Shoots lightning that can hit multiple opponents at once, including mobs spawned by eggs.</t>
  </si>
  <si>
    <t>Lightning
Jelly</t>
  </si>
  <si>
    <t>Passive - Random straight lines for a few tiles before stopping and changing directions. Slow
Aggressive - Toward the player. Moderate speed</t>
  </si>
  <si>
    <t>Rose
Light</t>
  </si>
  <si>
    <t>Passive - Random straight lines for a few tiles before stopping and changing directions. Slow
Aggressive - Toward the player. Moderate speed</t>
  </si>
  <si>
    <t>Dahlia
Yin Yang</t>
  </si>
  <si>
    <t>Very low spawn rate</t>
  </si>
  <si>
    <t>Rose
Dahlia
Yggdrasil</t>
  </si>
  <si>
    <t>Leech</t>
  </si>
  <si>
    <t>34-35</t>
  </si>
  <si>
    <t>Lifesteal</t>
  </si>
  <si>
    <t>Passive - Random curves for a few tiles before changing directions
Aggressive - Toward the player. Once it makes contact with the target, it'll move at the same speed, periodically draining HP from the victim to heal itself. It is immune to body damage while doing this except from Cutters. Very fast.</t>
  </si>
  <si>
    <t>Technically has multiple segments that share health, so lightning can chain between them.</t>
  </si>
  <si>
    <t>Fangs
Faster</t>
  </si>
  <si>
    <t xml:space="preserve">Only spawns after an Ant Hole has dropped to 33% HP or inside of Ant Holes of rarity rare of higher. Stops being aggressive if far from the Ant Hole. </t>
  </si>
  <si>
    <t>Wing
Faster
Basil</t>
  </si>
  <si>
    <t>Rock
Heavy</t>
  </si>
  <si>
    <t>Randomly in curving motions. Slow at the start and end of its motion, very fast in the middle</t>
  </si>
  <si>
    <t>Spawns with varying sizes/HP, even among the same rarity</t>
  </si>
  <si>
    <t>Sand
Stick</t>
  </si>
  <si>
    <t>Passive - Random straight lines for a few tiles before stopping and changing directions. Slow
Aggressive - Towards the player. Fast</t>
  </si>
  <si>
    <t>Poisons flowers and friendly mobs upon contact. Poison always lasts 3.33 seconds; higher rarities deal damage faster.</t>
  </si>
  <si>
    <t>Pincer
Iris</t>
  </si>
  <si>
    <t>Passive - Stationary
Aggressive - Towards the player in short bursts of speed. Very fast during these bursts. Stationary otherwise</t>
  </si>
  <si>
    <t>Immune to all slowing petals except lightning.</t>
  </si>
  <si>
    <t>Pearl
Shell
Magnet</t>
  </si>
  <si>
    <t>If associated with an Ant Hole, stops being aggressive if far from the Ant Hole. Some automatically spawn with Ant Holes and when the Ant Hole is damaged.</t>
  </si>
  <si>
    <t>Wing
Clover</t>
  </si>
  <si>
    <t>Passive - Random straight lines for a few tiles before stopping and changing directions. Slow
Aggressive - Toward the player. Fast</t>
  </si>
  <si>
    <t>Immune to webs
Legendary+ lays webs that slow flowers and friendly mobs. Speed slightly decreases with higher rarity.</t>
  </si>
  <si>
    <t>Faster
Web</t>
  </si>
  <si>
    <t>May spawn in purple, salmon or yellow.</t>
  </si>
  <si>
    <t>Circles. Very slow.</t>
  </si>
  <si>
    <t>Passive - Circles. Very Slow
Aggressive - Toward the player. Moderate speed
Defensive - Away from the player who damaged it below 50%. Regens health when in this state. Slow</t>
  </si>
  <si>
    <t>Regens health when in the defensive state.
When below 50% health, enters defensive mode unless under the influence of a dandelion. Can become aggressive again once at full health.</t>
  </si>
  <si>
    <t>Starfish
Salt
Sand</t>
  </si>
  <si>
    <t>If it's associated with an Ant Hole, it becomes aggressive toward the player if the Ant Hole is damaged. Stops being aggressive if far from the Ant Hole. Some automatically spawn with Ant Holes and when the Ant Hole is damaged.</t>
  </si>
  <si>
    <t>Leaf
Corn</t>
  </si>
  <si>
    <t>Biome Maps</t>
  </si>
  <si>
    <t>Ramming Body Damage (flowers)</t>
  </si>
  <si>
    <t>Salt % Relfection</t>
  </si>
  <si>
    <t>Cutter Rarity</t>
  </si>
  <si>
    <t>Garden Info</t>
  </si>
  <si>
    <t>Mobs
- Rock
- Baby Ant
- Worker Ant
- Centipede
- Ladybug
- Bee
- Soldier Ant
- Ant Hole
- Queen Ant
- Digger
- Ladybug (Dark)
- Evil Centipede
- Spider
- Hornet</t>
  </si>
  <si>
    <t>Petals
- Rock
- Heavy
- Light
- Leaf
- Rice
- Corn
- Peas
- Stinger
- Honey
- Pollen
- Clover
- Wing
- Soil
- Faster
- Uranium
- Cutter
- Dahlia
- Iris
- Grapes
- Web
- Antennae
- Missile
- Dandelion</t>
  </si>
  <si>
    <t>Desert Info</t>
  </si>
  <si>
    <t>Mobs
- Cactus
- Sandstorm
- Desert Centipede
- Fire Ant Burrow
- Fire Ant
- Beetle
- Scorpion
 - Ladybug (Yellow)</t>
  </si>
  <si>
    <t>Petals
- Cactus
- Sand
- Stick
- Salt
- Powder
- Magnet
- Yucca
- Wing
- Egg
- Iris
- Pincer
- Rose
- Dahlia
- Yggdrasil</t>
  </si>
  <si>
    <t>Ocean Info</t>
  </si>
  <si>
    <t>Mobs
- Bubble
- Sponge
- Shell
- Leech
- Crab
- Starfish
- Jellyfish</t>
  </si>
  <si>
    <t>Petals
- Air
- Bubble
- Sponge
- Shell
- Sand
- Magnet
- Fangs
- Faster
- Claw
- Salt
- Starfish
- Jelly
- Lightning</t>
  </si>
  <si>
    <t>PvP Info</t>
  </si>
  <si>
    <t>Mobs
- Rock
- Baby Ant
- Worker Ant
- Ladybug
- Bee
- Soldier Ant
- Ant Hole
- Spider
- Hornet
- Beetle</t>
  </si>
  <si>
    <t>Petals
- Rock
- Heavy
- Light
- Leaf
- Rice
- Corn
- Peas
- Stinger
- Honey
- Pollen
- Clover
- Wing
- Web
- Faster
- Antennae
- Missile
- Dandelion
- Egg
- Basic</t>
  </si>
  <si>
    <t>Abbreviation</t>
  </si>
  <si>
    <t>Definition</t>
  </si>
  <si>
    <t>[Rarity]+</t>
  </si>
  <si>
    <t>Means of a certain rarity and all rarities that are rarer than it. For instance, Epic+ means Epic, Legendary and Mythic. Used commonly in this spreadsheet.</t>
  </si>
  <si>
    <t>[C/U/R/E/L/M/Ul/S][Petal/Mob Name]</t>
  </si>
  <si>
    <t>Common format used to quickly denote the rarity of a certain petal or mob. The first letter, often a singular capital, is the rarity's first letter. The next word is simply the petal or mob's name. This is most often used when referred to mythic rarities though can be used with any. Note: Spacing and capitalization may vary by person. The U can refer to an ultra, but for clarity sakes, Ul is often used.
Example usage: M Scorpion - Mythic Scorpion</t>
  </si>
  <si>
    <t>Leg</t>
  </si>
  <si>
    <t>Tringer</t>
  </si>
  <si>
    <t>Mythic Stinger. Called this because it forms a triangle. Originates from legacy florr with the legendary stinger, which was similar to the modern mythic stinger.</t>
  </si>
  <si>
    <t>Pinger</t>
  </si>
  <si>
    <t>Ultra Stinger, a contraction of "pentagon" and "stinger."</t>
  </si>
  <si>
    <t>Dande/Dandy</t>
  </si>
  <si>
    <t>Mag</t>
  </si>
  <si>
    <t>Ygg</t>
  </si>
  <si>
    <t>Triple Rose</t>
  </si>
  <si>
    <t>Dahlia. Basically functions as 3 rose petals.</t>
  </si>
  <si>
    <t>Shiny</t>
  </si>
  <si>
    <t>YY/Yin</t>
  </si>
  <si>
    <t>Cocaine</t>
  </si>
  <si>
    <t>Twin/Triplet/Penta</t>
  </si>
  <si>
    <t>A light with the respective number of petals</t>
  </si>
  <si>
    <t>Deathwheel/Wheel of Death/WoD</t>
  </si>
  <si>
    <t>Popular build that consists of lights + fasters. Optimized for DPS.</t>
  </si>
  <si>
    <t>[G/D/O][Number]</t>
  </si>
  <si>
    <t>Used to denote biome waves. The first letter denotes the biome: Garden, Desert or Ocean respectively. The second letter denotes the wave number. Often used when referring to what wave a squad died on or when talking about personal or world records. 
Ex. D20 = Desert Wave 20</t>
  </si>
  <si>
    <t>Heaven</t>
  </si>
  <si>
    <t>A special zone with easy mobs (such as all bubbles); allows for easy petal collecting</t>
  </si>
  <si>
    <t>Sac</t>
  </si>
  <si>
    <t>Absorbing petals</t>
  </si>
  <si>
    <t>Saltfish</t>
  </si>
  <si>
    <t>A common strategy of using Salt + Starfish. The salt reflect damage onto opponents while the starfish do rapid healing.</t>
  </si>
  <si>
    <t>SS</t>
  </si>
  <si>
    <t>Touch Grass</t>
  </si>
  <si>
    <t>Used to tell someone they're playing florr too much, often used on Yoba</t>
  </si>
  <si>
    <r>
      <rPr>
        <b/>
        <sz val="14"/>
        <rFont val="Ubuntu"/>
      </rPr>
      <t xml:space="preserve">Want to help the spreadsheet? Please provide feedback in this survey: </t>
    </r>
    <r>
      <rPr>
        <b/>
        <u/>
        <sz val="14"/>
        <color rgb="FF1155CC"/>
        <rFont val="Ubuntu"/>
      </rPr>
      <t>https://forms.gle/1Duo64Pv8PT8trP76</t>
    </r>
  </si>
  <si>
    <t>Important Links</t>
  </si>
  <si>
    <r>
      <rPr>
        <sz val="10"/>
        <color rgb="FF202124"/>
        <rFont val="Ubuntu"/>
      </rPr>
      <t xml:space="preserve">Builds: </t>
    </r>
    <r>
      <rPr>
        <u/>
        <sz val="10"/>
        <color rgb="FF1155CC"/>
        <rFont val="Ubuntu"/>
      </rPr>
      <t>https://docs.google.com/presentation/d/1sTdwBOyOegtzlse8Sc_tfg9rfe1-KdP1d2TRy_YQWWM/edit?usp=sharing</t>
    </r>
    <r>
      <rPr>
        <sz val="10"/>
        <color rgb="FF202124"/>
        <rFont val="Ubuntu"/>
      </rPr>
      <t xml:space="preserve"> </t>
    </r>
  </si>
  <si>
    <r>
      <rPr>
        <sz val="10"/>
        <rFont val="Ubuntu"/>
      </rPr>
      <t xml:space="preserve">Florr Lore: </t>
    </r>
    <r>
      <rPr>
        <u/>
        <sz val="10"/>
        <color rgb="FF1155CC"/>
        <rFont val="Ubuntu"/>
      </rPr>
      <t>https://docs.google.com/document/d/1TeulRNGuzPWnyzF5RL2GepPhiTX8TLe2ROBtlsjRZg8/edit?usp=sharing</t>
    </r>
    <r>
      <rPr>
        <sz val="10"/>
        <rFont val="Ubuntu"/>
      </rPr>
      <t xml:space="preserve"> </t>
    </r>
    <r>
      <rPr>
        <i/>
        <sz val="10"/>
        <rFont val="Ubuntu"/>
      </rPr>
      <t xml:space="preserve"> </t>
    </r>
  </si>
  <si>
    <r>
      <rPr>
        <sz val="10"/>
        <rFont val="Ubuntu"/>
      </rPr>
      <t xml:space="preserve">PRNG Crafting: </t>
    </r>
    <r>
      <rPr>
        <u/>
        <sz val="10"/>
        <color rgb="FF1155CC"/>
        <rFont val="Ubuntu"/>
      </rPr>
      <t>https://docs.google.com/spreadsheets/d/1qtWEEBD1xNFVMLITb51RsulnEnmq365tfTqT-Bnn-GU/edit?usp=sharing</t>
    </r>
  </si>
  <si>
    <r>
      <rPr>
        <sz val="10"/>
        <rFont val="Ubuntu"/>
      </rPr>
      <t xml:space="preserve">Builds Form (add builds here): </t>
    </r>
    <r>
      <rPr>
        <u/>
        <sz val="10"/>
        <color rgb="FF1155CC"/>
        <rFont val="Ubuntu"/>
      </rPr>
      <t>https://forms.gle/54r8AphXtoe7sECB7</t>
    </r>
    <r>
      <rPr>
        <sz val="10"/>
        <rFont val="Ubuntu"/>
      </rPr>
      <t xml:space="preserve"> </t>
    </r>
  </si>
  <si>
    <r>
      <rPr>
        <sz val="10"/>
        <rFont val="Ubuntu"/>
      </rPr>
      <t xml:space="preserve">Unofficial Florr Discord Server: </t>
    </r>
    <r>
      <rPr>
        <u/>
        <sz val="10"/>
        <color rgb="FF1155CC"/>
        <rFont val="Ubuntu"/>
      </rPr>
      <t>https://discord.gg/dAJ6z8mNKk</t>
    </r>
    <r>
      <rPr>
        <sz val="10"/>
        <rFont val="Ubuntu"/>
      </rPr>
      <t xml:space="preserve"> </t>
    </r>
  </si>
  <si>
    <r>
      <rPr>
        <sz val="10"/>
        <rFont val="Ubuntu"/>
      </rPr>
      <t xml:space="preserve">Wiki: </t>
    </r>
    <r>
      <rPr>
        <u/>
        <sz val="10"/>
        <color rgb="FF1155CC"/>
        <rFont val="Ubuntu"/>
      </rPr>
      <t>https://florr.fandom.com/wiki/Florrio_Wiki</t>
    </r>
  </si>
  <si>
    <t>Calculator Sheets</t>
  </si>
  <si>
    <r>
      <rPr>
        <sz val="10"/>
        <rFont val="Ubuntu"/>
      </rPr>
      <t>Healing Calculator</t>
    </r>
    <r>
      <rPr>
        <sz val="10"/>
        <color rgb="FF000000"/>
        <rFont val="Ubuntu"/>
      </rPr>
      <t xml:space="preserve">
</t>
    </r>
    <r>
      <rPr>
        <u/>
        <sz val="10"/>
        <color rgb="FF1155CC"/>
        <rFont val="Ubuntu"/>
      </rPr>
      <t>https://docs.google.com/spreadsheets/d/1LGHY9xyiUvvuVQMDMnwkt7FoFr2pkHfYFkY4UDi-Ais/edit?usp=sharing</t>
    </r>
  </si>
  <si>
    <r>
      <rPr>
        <sz val="10"/>
        <rFont val="Ubuntu"/>
      </rPr>
      <t>Ram Calculator</t>
    </r>
    <r>
      <rPr>
        <sz val="10"/>
        <color rgb="FF000000"/>
        <rFont val="Ubuntu"/>
      </rPr>
      <t xml:space="preserve">
</t>
    </r>
    <r>
      <rPr>
        <u/>
        <sz val="10"/>
        <color rgb="FF1155CC"/>
        <rFont val="Ubuntu"/>
      </rPr>
      <t>https://docs.google.com/spreadsheets/d/1plS9Iv2HtKp4bjiSmAzsETbHJhjk3Hl5fC65jmUr3yE/edit?usp=sharing</t>
    </r>
  </si>
  <si>
    <r>
      <rPr>
        <sz val="10"/>
        <rFont val="Ubuntu"/>
      </rPr>
      <t xml:space="preserve">Max health calculator
</t>
    </r>
    <r>
      <rPr>
        <u/>
        <sz val="10"/>
        <color rgb="FF1155CC"/>
        <rFont val="Ubuntu"/>
      </rPr>
      <t>https://docs.google.com/spreadsheets/d/1xFGjpVHZzLTNz7zArOlMLTUSJf-WkTR6WVUeyuxNidY/edit?usp=sharing</t>
    </r>
    <r>
      <rPr>
        <sz val="10"/>
        <rFont val="Ubuntu"/>
      </rPr>
      <t xml:space="preserve"> </t>
    </r>
  </si>
  <si>
    <r>
      <rPr>
        <sz val="10"/>
        <rFont val="Ubuntu"/>
      </rPr>
      <t>Special DPS Calculator (such as shooting petals, mob spawners, etc)</t>
    </r>
    <r>
      <rPr>
        <sz val="10"/>
        <color rgb="FF000000"/>
        <rFont val="Ubuntu"/>
      </rPr>
      <t xml:space="preserve">
</t>
    </r>
    <r>
      <rPr>
        <u/>
        <sz val="10"/>
        <color rgb="FF1155CC"/>
        <rFont val="Ubuntu"/>
      </rPr>
      <t>https://docs.google.com/spreadsheets/d/1KJs9nevQWjzyiA8O_1Kz7-AMj-Qw6vi5Ybbr_yV4wUk/edit?usp=sharing</t>
    </r>
    <r>
      <rPr>
        <sz val="10"/>
        <rFont val="Ubuntu"/>
      </rPr>
      <t xml:space="preserve"> </t>
    </r>
  </si>
  <si>
    <r>
      <rPr>
        <sz val="10"/>
        <rFont val="Ubuntu"/>
      </rPr>
      <t xml:space="preserve">Leveling Calculator
</t>
    </r>
    <r>
      <rPr>
        <u/>
        <sz val="10"/>
        <color rgb="FF1155CC"/>
        <rFont val="Ubuntu"/>
      </rPr>
      <t>https://ethantwu.com/florrlevel</t>
    </r>
    <r>
      <rPr>
        <sz val="10"/>
        <rFont val="Ubuntu"/>
      </rPr>
      <t xml:space="preserve">
Credit: LeftClickMage</t>
    </r>
  </si>
  <si>
    <r>
      <rPr>
        <sz val="10"/>
        <rFont val="Ubuntu"/>
      </rPr>
      <t xml:space="preserve">Expected Petals Calculator
</t>
    </r>
    <r>
      <rPr>
        <u/>
        <sz val="10"/>
        <color rgb="FF1155CC"/>
        <rFont val="Ubuntu"/>
      </rPr>
      <t>https://docs.google.com/spreadsheets/d/1glY7LMynO5A1MhzbhlIRusaPoP-ZpU1tQolUubnnCQ4/edit?usp=sharing</t>
    </r>
    <r>
      <rPr>
        <sz val="10"/>
        <rFont val="Ubuntu"/>
      </rPr>
      <t xml:space="preserve"> </t>
    </r>
  </si>
  <si>
    <t>Random Important Facts</t>
  </si>
  <si>
    <t>Petal Scaling: Typical strength of rarities relative to a common, scales with damage, health and sometimes special stats:
Unusual: x2
Rare: x4
Epic: x8
Legendary: x16
Mythic: x48
Ultra: x96
Super: x192</t>
  </si>
  <si>
    <t>For the best leveling, buy skilled crafting of both rarities, then craft common/unusual to rare and epics to legendary. Absorb all the rares and legendaries.</t>
  </si>
  <si>
    <t>Settings and other menu icons</t>
  </si>
  <si>
    <t>Mob size relative to a common:
Unusual: x1.1
Rare: x1.3
Epic: x1.6
Legendary: x3
Mythic: x5
Ultra: x10</t>
  </si>
  <si>
    <t>In PvE, petal drops are given to the 4 people who dealt the most damage to the mob if they dealt more than 5%. If one of the people is in a squad, all damage from the squad counts as one calculation, and all squad members share the drops (if nearby). However, each indiviudal in the squad goes toward the person counter (unless they are not nearby), so if a squad of 4 dealt the most damage, only they receive the drops. The drop counter may not stop mid-squad, so occasionallu, more than 4 people may receive drops.</t>
  </si>
  <si>
    <t>Top Left</t>
  </si>
  <si>
    <t>Mob health relative to a common:
Unusual: x2.2
Rare: x4.84
Epic: x10.648
Legendary: x51.5
Mythic: x249.33
Ultra: x1205</t>
  </si>
  <si>
    <t>Nearby equivalent dropped petals (of type and rarity) will stack with a number indicating how many there are. This is to reduce lag from petal drops.</t>
  </si>
  <si>
    <t>Settings Icons</t>
  </si>
  <si>
    <t>Mob damage relative to a common:
Unusual: x2
Rare: x4
Epic: x8
Legendary: x16
Mythic: x32
Ultra: x64</t>
  </si>
  <si>
    <t>When first spawning or respawning after death, all petals in your primary build (top build) immediately respawn.</t>
  </si>
  <si>
    <t>Minimal wave display - Hides mob icons to save space
Keyboard movement - Switches movement to keyboard controls (arrow keys or wasd). Does not effect petal controls, which can be controlled by either.</t>
  </si>
  <si>
    <t>How long petal drops remain on screen:
Common - 15s
Unusual - 30s
Rare - 40s
Epic - 50s
Legendary+ (unconfirmed) - 60s</t>
  </si>
  <si>
    <t>Private squads can start with fewer than 4 people as long as all people click ready.</t>
  </si>
  <si>
    <t>Keyboard movement - Switches movement to keyboard controls (arrow keys or wasd). Does not effect petal controls, which can be controlled by either.</t>
  </si>
  <si>
    <t># of mobs by area (includes digger)
Garden - 14
Desert - 9
Ocean - 7</t>
  </si>
  <si>
    <t>When a petal is equipped, there is an initial 2.5 second respawn timer. It can be decreased with the Reload skill.</t>
  </si>
  <si>
    <t>Movement helper - An arrow shows the velocity you are moving at, disappearing if the cursor is close to the player. Does nothing if keyboard movement is enabled.</t>
  </si>
  <si>
    <t>When doing a single craft (not if doing a craft all), successful crafts take this long:
Unusual: 0.25s
Rare: 0.75s
Epic: 1.5s
Legendary: 4s
Mythic+: 7.5s
A failed craft will take anywhere from 0.1 to the displayed number of seconds to show that it failed. The longer it takes to fail, the more petals that are destroyed.</t>
  </si>
  <si>
    <t>Leaf can heal diggers since they count as friendly mobs</t>
  </si>
  <si>
    <t>Show Damage Numbers - When a petal strikes an enemy, a number will pop up on screen corresponding to how much damage was dealt.</t>
  </si>
  <si>
    <t>A global announcement is made in the chat if an ultra mob spawns. These may spawn anywhere but are by far most common in the ultra zones. Only one of each type of ultra mob may exist on the server at any time.</t>
  </si>
  <si>
    <t>Chat - Enables/disables the chat feature. When disabled, other players' chat won't show up on your screen.</t>
  </si>
  <si>
    <t>Ultra mobs will display a health bar at the top of the screen as if they are a boss.</t>
  </si>
  <si>
    <t>Auto-join public squad - Automatically join a public squad upon starting a game if you're not already in a squad</t>
  </si>
  <si>
    <t>Fang's max theoretical heal rate is the same as its DPS. In reality, its heal rate will be much lower than this.</t>
  </si>
  <si>
    <t>Hide common drops - Prevents common petal drops from displaying to reduce lag. They still drop and are obtainable, but they are not visibly seen by the player.</t>
  </si>
  <si>
    <t>In PvP, the map radius varies based on the number of players.</t>
  </si>
  <si>
    <t>Hide unusual drops - Prevents unusual petal drops from displaying to reduce lag. They still drop and are obtainable, but they are not visibly seen by the player. Does not apply to unusual basics.</t>
  </si>
  <si>
    <t>In PvP, mob spawn rarity are equivalent to the mobs that would spawn on wave 18 in old PvE. Clovers do not change this.</t>
  </si>
  <si>
    <t>Reduce flashes - Removes radiation flashes from the uranium petal. Entities will still flash upon taking damage.</t>
  </si>
  <si>
    <t>In PvP, drops are not shared. Players may steal drops from each other. It is also the only mode to drop basics.</t>
  </si>
  <si>
    <t>Screen shake - Removes screen shaking upon taking damage.</t>
  </si>
  <si>
    <t>Skill points may be reset, but it costs 5 levels and their respective skill points to do so</t>
  </si>
  <si>
    <t>Stack (inventory) - Causes petals in the inventory to stack, reducing the space they take up but only displaying the rarest available petals for each type.</t>
  </si>
  <si>
    <t>Mobs spawned by flowers cannot drop petals</t>
  </si>
  <si>
    <t>Autocraft (crafting) - Automatically crafts all craftable petals except the 8 rarest petals a player has. For Antennae and Cutter, it will craft all (since they don't stack).</t>
  </si>
  <si>
    <t>A maximum of 100,000 of each petal rarity may be stored in the inventory</t>
  </si>
  <si>
    <r>
      <rPr>
        <i/>
        <sz val="10"/>
        <color theme="1"/>
        <rFont val="Ubuntu"/>
      </rPr>
      <t xml:space="preserve">Changelog </t>
    </r>
    <r>
      <rPr>
        <sz val="10"/>
        <color theme="1"/>
        <rFont val="Ubuntu"/>
      </rPr>
      <t>- Lists all major changes to the game</t>
    </r>
  </si>
  <si>
    <t>The maximum level is 300</t>
  </si>
  <si>
    <r>
      <rPr>
        <i/>
        <sz val="10"/>
        <color theme="1"/>
        <rFont val="Ubuntu"/>
      </rPr>
      <t xml:space="preserve">Discord Symbol </t>
    </r>
    <r>
      <rPr>
        <sz val="10"/>
        <color theme="1"/>
        <rFont val="Ubuntu"/>
      </rPr>
      <t>- Links to florrcord, florr's main discord server</t>
    </r>
  </si>
  <si>
    <t>For every slot in the main loadout, there is a corresponding slot in the secondary loadout. Use the numbers on your keyboard to switch a slot, use X to switch all.</t>
  </si>
  <si>
    <t>Bottom Left</t>
  </si>
  <si>
    <t>The clover's picture is normally 3 leaved but it gains 1 leaf for every rarity legendary and up</t>
  </si>
  <si>
    <r>
      <rPr>
        <i/>
        <sz val="10"/>
        <color theme="1"/>
        <rFont val="Ubuntu"/>
      </rPr>
      <t>Inventory</t>
    </r>
    <r>
      <rPr>
        <sz val="10"/>
        <color theme="1"/>
        <rFont val="Ubuntu"/>
      </rPr>
      <t xml:space="preserve"> - Shows all of your petals and allows you to equip them</t>
    </r>
  </si>
  <si>
    <t>A squad's host (leftmost player) may kick other players</t>
  </si>
  <si>
    <t>A live petal's health is displayed on its icon in the loadout, with the darkened part showing what percentage of its health it has lost</t>
  </si>
  <si>
    <r>
      <rPr>
        <i/>
        <sz val="10"/>
        <color theme="1"/>
        <rFont val="Ubuntu"/>
      </rPr>
      <t>Skills</t>
    </r>
    <r>
      <rPr>
        <sz val="10"/>
        <color theme="1"/>
        <rFont val="Ubuntu"/>
      </rPr>
      <t xml:space="preserve"> - Displays the skill tree where you can buy upgrades</t>
    </r>
  </si>
  <si>
    <r>
      <rPr>
        <i/>
        <sz val="10"/>
        <color theme="1"/>
        <rFont val="Ubuntu"/>
      </rPr>
      <t xml:space="preserve">Crafting </t>
    </r>
    <r>
      <rPr>
        <sz val="10"/>
        <color theme="1"/>
        <rFont val="Ubuntu"/>
      </rPr>
      <t>- Allows you to absorb petals for XP (mode 1) or craft petals into higher rarity (mode 2)</t>
    </r>
  </si>
  <si>
    <t>Switch - Switches between the two modes listed above</t>
  </si>
  <si>
    <r>
      <rPr>
        <i/>
        <sz val="10"/>
        <color theme="1"/>
        <rFont val="Ubuntu"/>
      </rPr>
      <t>Mob Gallery</t>
    </r>
    <r>
      <rPr>
        <sz val="10"/>
        <color theme="1"/>
        <rFont val="Ubuntu"/>
      </rPr>
      <t xml:space="preserve"> - Shows all mobs you have killed along with their stats and drops</t>
    </r>
  </si>
  <si>
    <r>
      <rPr>
        <i/>
        <sz val="10"/>
        <color rgb="FF000000"/>
        <rFont val="Ubuntu"/>
      </rPr>
      <t>Florr.io</t>
    </r>
    <r>
      <rPr>
        <i/>
        <sz val="10"/>
        <color theme="1"/>
        <rFont val="Ubuntu"/>
      </rPr>
      <t xml:space="preserve"> Black Market</t>
    </r>
  </si>
  <si>
    <t>Chat</t>
  </si>
  <si>
    <t>Channels - May be switched by using Tab</t>
  </si>
  <si>
    <t>Local - Sends message to those nearby</t>
  </si>
  <si>
    <t>Squad - Sends message to all squadmates</t>
  </si>
  <si>
    <t>Map - Sends message to everyone (only accessible for the dev)</t>
  </si>
  <si>
    <t>Commands</t>
  </si>
  <si>
    <t>/squad-create - Creates a squad. Private by default. Code given upon creation</t>
  </si>
  <si>
    <t>/squad-join &lt;code&gt; - Joins a squad</t>
  </si>
  <si>
    <t>/squad-leave - Leaves current squad</t>
  </si>
  <si>
    <t>/squad-find-public - Joins a random public squad</t>
  </si>
  <si>
    <t>/squad-public - Makes squad public</t>
  </si>
  <si>
    <t>/squad-prviate - Makes squad private (only works if no one is in it)</t>
  </si>
  <si>
    <r>
      <rPr>
        <b/>
        <sz val="36"/>
        <color theme="1"/>
        <rFont val="Ubuntu"/>
      </rPr>
      <t xml:space="preserve">Changelog
</t>
    </r>
    <r>
      <rPr>
        <i/>
        <sz val="24"/>
        <color theme="1"/>
        <rFont val="Ubuntu"/>
      </rPr>
      <t xml:space="preserve">Changes to the spreadsheet will be listed below
</t>
    </r>
    <r>
      <rPr>
        <sz val="14"/>
        <color theme="1"/>
        <rFont val="Ubuntu"/>
      </rPr>
      <t>Dates are in Pacific Time.</t>
    </r>
  </si>
  <si>
    <r>
      <rPr>
        <i/>
        <sz val="18"/>
        <color theme="1"/>
        <rFont val="Ubuntu"/>
      </rPr>
      <t xml:space="preserve">Spreadsheet Changes
</t>
    </r>
    <r>
      <rPr>
        <sz val="12"/>
        <color theme="1"/>
        <rFont val="Ubuntu"/>
      </rPr>
      <t>This lists all changes to how data is displayed. Essentially, things other than keeping up with game updates and bug fixes.</t>
    </r>
  </si>
  <si>
    <r>
      <rPr>
        <i/>
        <sz val="18"/>
        <color theme="1"/>
        <rFont val="Ubuntu"/>
      </rPr>
      <t xml:space="preserve">Game Changes
</t>
    </r>
    <r>
      <rPr>
        <sz val="12"/>
        <color theme="1"/>
        <rFont val="Ubuntu"/>
      </rPr>
      <t>Changes to the spreadsheet due to game updates will be listed here.
Changes dates here are when the spreadsheet updates, not when the game updates. This is also not a comprehensive game changelog, only changes to the spreadsheet due to game updates.</t>
    </r>
  </si>
  <si>
    <r>
      <rPr>
        <i/>
        <sz val="18"/>
        <color theme="1"/>
        <rFont val="Ubuntu"/>
      </rPr>
      <t xml:space="preserve">Error Corrections
</t>
    </r>
    <r>
      <rPr>
        <sz val="12"/>
        <color theme="1"/>
        <rFont val="Ubuntu"/>
      </rPr>
      <t>Changes due to correcting errors will be listed here.</t>
    </r>
  </si>
  <si>
    <t>1/7/22
- Cutter drop rate nerfed, but common cutter is obtainable again
- Claw extra damage doubled
- Shell shield: 8-&gt;12
- Corn damage: 4-&gt;5
- Corn health: 900-&gt;300
- Heavy damage: 12-&gt;7
- Heavy health: 3000-&gt;1500
- Dandelion respawn: 2-&gt;1
- Pearl damage: 10-&gt;15
- Pearl HP: 100-&gt;50
- Pollen damage: 20-&gt;15
- Other balancing changes</t>
  </si>
  <si>
    <t>1/6/22
- Yin Yang respawn: 1-&gt;2
- Salt scaling changed, less difference between rarities
- Leaf heal: 2-&gt;1.9
- Bubble zone is no longer exclusively bubbles</t>
  </si>
  <si>
    <t>1/6/22
- Bubble boost does not scale with rarity
- There is no exclusive hornet zone
- Rice has no mythic modifer</t>
  </si>
  <si>
    <t>1/5/23
- Healing calculator has been improved</t>
  </si>
  <si>
    <t>1/5/23
- Corn damage: 5-&gt;4
- Square officially added
- New petals: Orange, basil
- New mob: Dandelion
- Hornet now drops orange instead of dandelion petal, dandelion mob drops dandelion petal
- Uranium damage now increases with proximity</t>
  </si>
  <si>
    <t>1/4/23
- Added new jellyfish cave to the right of the map
- Dande duration now scales with rarity. Healing is now lowered by 20% instead of disabled.
- Wing damage: 10-&gt;20
- Wing health: 15-&gt;10</t>
  </si>
  <si>
    <t>1/4/23
- Fixed some outdated things in Misc
- Thanks to some morons sacrificing their entire account for a common ygg, its stats have been changed and confirmed</t>
  </si>
  <si>
    <t>1/3/23
- Desert Centipedes (epic+) now chase you
- Pollen damage: 7-&gt;20
- Sand damage: 5-&gt;2.5
- Sand reload: 2.5-&gt;1</t>
  </si>
  <si>
    <t>1/3/23
- Fixed some special zone areas
- Fixed how ygg works, it's more like rose now
- Fixed powder's DPS
- Fixed some reload formulas not working</t>
  </si>
  <si>
    <t>1/2/23
- Changed drop rate formulas. It does not change display, but makes it easier to edit in the future
- Replaced Other Stats with Biomes. Added biome maps
- Feedback form updated to reflect these changes
- Added mob and petal info in Biomes section
- Added community builds. It is currently empty, but you can add them using the builds form. Find it under Misc</t>
  </si>
  <si>
    <t>1/2/23
- New super rarity
- New sandstorm zone
- Sand damage: 3-&gt;5</t>
  </si>
  <si>
    <t>1/1/23
- Happy New Year!
- Discord server released. Find it under Misc
- Bubble calculator, claw calculator and luck calculators removed due to game updates making them obsolete</t>
  </si>
  <si>
    <t>1/1/23
- New special zones added, they are listed in a new column in the Mobs section
- Ultra mobs will drop ultra petals soon
- Mclaw+ changed, now deals extra damage if enemy is above 80% HP
- Mdahlia+ buffed on reload</t>
  </si>
  <si>
    <t>12/31/22
- Light's damage buffed</t>
  </si>
  <si>
    <t>12/31/22
- Fixed issues with Expected Petals Calculator
- Fixed honey
- Formatting fixes
- Fixed Mclaw</t>
  </si>
  <si>
    <t>12/30/22
- Spreadsheet back online after some formulas broke
- Now that waves are gone, the mobs sheet just displays what mode they spawn in instead of showing wave info</t>
  </si>
  <si>
    <t>12/30/22
- Game now plays like an old florr, new florr mix. Move right in the map to make the game harder</t>
  </si>
  <si>
    <t>12/29/22
- Please just revert</t>
  </si>
  <si>
    <t>12/28/22
- Petal and mob health now displays (for all rarities)
- Mob health x5, petal drops massively increased to compensate
- Some other stats modified to compensate, such as flower health</t>
  </si>
  <si>
    <t>12/26/22
- I wonder how many people thought that the Acid Bubble stuff was real
- Added a lore document</t>
  </si>
  <si>
    <t>12/26/22
- Luck skill removed, more medic skills added</t>
  </si>
  <si>
    <t>12/26/22
- Got the expected petals calculator working again
- Honey lays down upon defending</t>
  </si>
  <si>
    <t>12/25/22
- Merry Christmas!
- Added a luck calculator
- Added some words to Terms</t>
  </si>
  <si>
    <t>12/25/22
- Fixed Ulpowder</t>
  </si>
  <si>
    <t>12/24/22
- Fixed the healing calculator, medic does not affect shells</t>
  </si>
  <si>
    <t>12/23/22
- Corn damage nerfed to 9, respawn buffed to 5
- Heavy damage buffed</t>
  </si>
  <si>
    <t>12/23/22
- Fixed Mpeas stats</t>
  </si>
  <si>
    <t>12/22/22
- Corn damage tripled</t>
  </si>
  <si>
    <t>12/22/22
- Fixed Honey respawn stats</t>
  </si>
  <si>
    <t>12/21/22
- Ulegg usage respawn is now 22</t>
  </si>
  <si>
    <t>12/21/22
- Fixed UlStick stats</t>
  </si>
  <si>
    <t>12/19/22
- LWeb is radius 100, but MWeb is 150
- Lv1 is now 5XP due to the new tutorial</t>
  </si>
  <si>
    <t>12/17/22
- Peas damage is now 11
- As eggs now spawn beetles, only beetles drop it</t>
  </si>
  <si>
    <t>12/16/22
- Made Summoner skill feature on Special DPS sheet</t>
  </si>
  <si>
    <t>12/16/22
- Egg buffed, all rarities now spawn beetles
- Honey now lays down and attracts mobs
- Stick can spawn higher rarity sandstorms</t>
  </si>
  <si>
    <t>12/16/22
- Special DPS sheet is now editable
- Desert has 3 special waves, not 4
- Changed Mjellyfish lightning damage</t>
  </si>
  <si>
    <t>12/13/22
- Ultras are now pink
- Tutorial added</t>
  </si>
  <si>
    <t>12/12/22
- Level cap is now 300
- You can reset your skills at the cost of 5 levels
- Level XP thresholds reduced
- Cost of reload skill reduced
- Luck skill now buffs luck by 0.25 each
- Many extraneous skill requirements removed
- Ultras are now orange
- Heavy now seeks</t>
  </si>
  <si>
    <t>12/11/22
- No, just make a copy plz. I can't risk vandalism
- Added a PRNG sheet
- Added an expected petals calculator</t>
  </si>
  <si>
    <t>12/11/22
- Fixed issue where people could edit wrong values in petals spread</t>
  </si>
  <si>
    <t>12/10/22
- Made petals edittable again to accomodate the quick hands skill</t>
  </si>
  <si>
    <t>11/10/22
- Confused by the date? If you're in the loop you'll get why this is funny
- Quick Hands name changed to reload, Mythic and Ultra rarity of it added</t>
  </si>
  <si>
    <t>12/9/22
- Added standard deviations for crafting, though idk why you'd ever need it</t>
  </si>
  <si>
    <t>12/9/22
- Uranium damage buffed to 8</t>
  </si>
  <si>
    <t>12/8/22
- Most defensive petals no longer expand upon attacking (exception for the health-based ones)</t>
  </si>
  <si>
    <t>12/3/22
- Mythic mob drop rates buffed to compensate higher difficulty
- New skill: Quick Hands, decreases initial spawn time of petals
- All uraniums now deal 5 damage</t>
  </si>
  <si>
    <t>12/2/22
- New Medic and Summoner skills
- Mythic mobs buffed
- Updated calculators accordingly</t>
  </si>
  <si>
    <t>11/30/22
- New skilled crafting in skill tree, increases crafting chances
- Added new section in crafting part of the sheet to account for this (scroll to the far right to see)
- You now get 5 SP for every 10 levels</t>
  </si>
  <si>
    <t>11/29/22
- Added decimals to petal amounts in leveling section
- Added commas to improve readability
- New feedback form due to some layout changes</t>
  </si>
  <si>
    <t>11/29/22
- Leveling update added. All details in the new leveling section</t>
  </si>
  <si>
    <t>11/28/22
- Fixed cutter stats</t>
  </si>
  <si>
    <t>11/27/22
- Added a leveling section in prep for an upcoming update</t>
  </si>
  <si>
    <t>11/26/22
- Lightning health doubled</t>
  </si>
  <si>
    <t>11/20/22
- Filled in missing antennae values</t>
  </si>
  <si>
    <t>11/20/22
- Cutter buffed
- Powder nerfed, movement speed is now always +10% (except ultra), no longer stacks
- Health calculator changed accordingly</t>
  </si>
  <si>
    <t>11/20/22
- Mythic &amp; Ultra uranium still deal 4x damage to user</t>
  </si>
  <si>
    <t>11/17/22
- Fixed issues with formulas in the petal section. Everything should be displaying properly now
- Corrected how many ultras come from a mythic</t>
  </si>
  <si>
    <t>11/16/22
- Health calculator will now be restored to an earlier version occasionally in case it breaks
- Clover picture added</t>
  </si>
  <si>
    <t>11/16/22
- New petal, Powder: increases movement speed at cost of health
- Updated health calculator accordingly
- Bubble (mob) health -&gt; 1
- New petal, Air: Most OP petal in the game but requires extreme skill and precision to use properly, use at your own risk</t>
  </si>
  <si>
    <t>11/16/22
- Clover confirmed to increase mob spawn rarity</t>
  </si>
  <si>
    <t>11/15/22
- New petal, Clover: effect is currently unknown but theorized to increase drop rates
- Mpollen is big now
- Hornet health -&gt; 25
- Wave advancement is now 9 mobs</t>
  </si>
  <si>
    <t>11/11/22
- Idk how it broke but somehow the healing calculator broke. I fixed it though</t>
  </si>
  <si>
    <t>11/7/22
- Added claw calculator
- Added special DPS calculator</t>
  </si>
  <si>
    <t>11/6/22
- Ultra stinger is now 5 petals</t>
  </si>
  <si>
    <t>11/5/22
- Added a healing calculator
- Added max health calculator</t>
  </si>
  <si>
    <t>11/5/22
- Map scaling removed
- All prior PRs above wave 25 have been set to wave 25 for the purposes of wave spawning (someone got wave 61 due to a bug)</t>
  </si>
  <si>
    <t>11/4/22
- Change to how DPS is calculated. It now de-emphasizes health and respawn
- Removed DPS calculator. Please copy the petals sheet</t>
  </si>
  <si>
    <t>11/4/22
- You now get 50 ultras for 5 mythics
- Buff to Antennae vision. Awaiting new formula
- Map scaling added, more mobs, larger map</t>
  </si>
  <si>
    <t>11/4/22
- Ultra ygg's usage respawn is 0.5</t>
  </si>
  <si>
    <t>11/3/22
- Added Ultra petals, extremely rare petals crafted from mythics. One mythic makes 3 but they can only be used one game before disappearing
- Updated calculator sheets to reflect this
- Added some notes in Crafting to reflect this</t>
  </si>
  <si>
    <t>11/3/22
- Ygg automatically deploys when someone dies</t>
  </si>
  <si>
    <t>11/1/22
- PRNG is only still used if PRNG chance &gt; TRNG chance</t>
  </si>
  <si>
    <t>10/31/22
- Happy Halloween!
- Spreadsheet survey is now off the title page. However, it has been moved to Misc.</t>
  </si>
  <si>
    <t>10/29/22
- Added modes each petal drops in</t>
  </si>
  <si>
    <t>10/28/22
- Reworked mobs sheet. The petal drops area is now much more compact.</t>
  </si>
  <si>
    <t>10/25/22
- Removed WoD sheet after finding some errors + unable to get permission to use it</t>
  </si>
  <si>
    <t>10/25/22
- Uranium/Magnet doesn't extend on attack (may be late on updating)</t>
  </si>
  <si>
    <t>10/25/22
- Egg hitbox increases with rarity
- Ygg corrections</t>
  </si>
  <si>
    <t>10/24/22
- Added median crafting so hopefully people will stop getting confused between mean and median</t>
  </si>
  <si>
    <t>10/23/22
- Minor error fixes or changes to the sheet will no longer be listed. All changes relating to game updates will still be listed.</t>
  </si>
  <si>
    <t>10/21/22
- True random number system is now used for crafting</t>
  </si>
  <si>
    <t>10/20/22
- Added WoD DPS sheet to calculators section
- Removed redundant leveling info sheet</t>
  </si>
  <si>
    <t>10/19/22
- Added some new interactive sheets at the top of Misc</t>
  </si>
  <si>
    <t>10/17/22
- Some formatting issues fixed
- 100k petal limit is unconfirmed</t>
  </si>
  <si>
    <t>10/16/22
-MPearl hitbox is larger
- Sand doesn't drop from Shell</t>
  </si>
  <si>
    <t>10/15/22
- Seperator on title screen
- Added crafting constants to "Other Stats"
- Added note on Bubble calculator showing it may be outdated
- Unadded petals/mobs have no background in their image (Acid Bubble's is black because it barely shows on a white background)
- New info in Misc</t>
  </si>
  <si>
    <t>10/15/22
- Lightning health -&gt; 10</t>
  </si>
  <si>
    <t>10/15/22
- Fixed MJelly and MPeas
- Added Acid Bubble (not accessible in game)</t>
  </si>
  <si>
    <t>10/12/22
- Changed title screen
- Renamed "Lingo" to "Terms"</t>
  </si>
  <si>
    <t>10/12/22
- Uranium damage against players is now 25% of normal</t>
  </si>
  <si>
    <t>10/10/22
- Spawning waves nerfed, it's now 60% of your PR</t>
  </si>
  <si>
    <t>10/9/22
- Fixed MLightning DPS</t>
  </si>
  <si>
    <t>10/8/22
- Font now matches in-game font</t>
  </si>
  <si>
    <t>10/8/22
- Peas/Grapes drops fixed
-Megg modifer removed
- "Mound" changed to "Burrow"</t>
  </si>
  <si>
    <t>10/6/22
- Grammar fixes</t>
  </si>
  <si>
    <r>
      <rPr>
        <sz val="12"/>
        <color theme="1"/>
        <rFont val="Ubuntu"/>
      </rPr>
      <t xml:space="preserve">10/5/22
- Opened up a feedback form. </t>
    </r>
    <r>
      <rPr>
        <i/>
        <sz val="12"/>
        <color theme="1"/>
        <rFont val="Ubuntu"/>
      </rPr>
      <t xml:space="preserve">Please respond if you want to critique this sheet. </t>
    </r>
    <r>
      <rPr>
        <sz val="12"/>
        <color theme="1"/>
        <rFont val="Ubuntu"/>
      </rPr>
      <t>Link on title page.</t>
    </r>
  </si>
  <si>
    <t>10/5/22
- Fixed Uranium DPS</t>
  </si>
  <si>
    <t>10/3/22
- Square can't drop from anything, removed its column in drops</t>
  </si>
  <si>
    <t>10/2/22
- Changed Rock's description to match Cactus since they're essentially the same</t>
  </si>
  <si>
    <t>10/1/22
- Happy spooky season!</t>
  </si>
  <si>
    <t>10/1/22
- Somehow forgot to change light dropping from bees</t>
  </si>
  <si>
    <t>9/30/22
- Fixed M dande description</t>
  </si>
  <si>
    <t>9/29/22
- Fixed spawn wave calculation errors
 - Mythic missile has aimbot</t>
  </si>
  <si>
    <t>9/27/22
- Added Other Stats page with level info and wave spawning info
- Renamed "Other" to "Misc"
- Gave appropriate credit</t>
  </si>
  <si>
    <t>9/27/22
- Lightning no longer activates upon petal/projectile contact</t>
  </si>
  <si>
    <t>9/26/22
- Added some leveling and regen info to other
- Added mob speed info, some info is missing</t>
  </si>
  <si>
    <t>9/26/22
- Finally got around to fixing the Stick
- Grammar fix on Shell</t>
  </si>
  <si>
    <t>9/24/22
- Added fact in Other</t>
  </si>
  <si>
    <t>9/24/22
- Fixed MClaw limit
- Greyed out third eye since it doesn't exist yet</t>
  </si>
  <si>
    <t>9/21/22
- Fixed negative values in crafting</t>
  </si>
  <si>
    <t>9/20/20
- Salt flower reflection increases to 30%</t>
  </si>
  <si>
    <t>9/20/22
- Starfish doesn't drop pearl
- Ygg has multiple uses
- Rose heal fixed
- Spelling fixes</t>
  </si>
  <si>
    <t>9/18/22
- Editor application in the works</t>
  </si>
  <si>
    <t>9/18/22
- MGrapes are larger
- Fixed MPeas respawn time</t>
  </si>
  <si>
    <t>9/17/22
- Readded some info to the crafting section
- Egg DPS is now mob's DPS
- Replaced some attack/defend action N/As with none to separate a non-orbiting petal from one that doesn't do anything upon those actions</t>
  </si>
  <si>
    <t>9/17/22
- Mythic digger spawn confirmed - rarest mob in the game</t>
  </si>
  <si>
    <t>9/14/22
- You're now provided with 5 common basics but don't gain more</t>
  </si>
  <si>
    <t>9/13/22
- PvP completely reworked
- Stick name changed to mysterious stick
- Basic now drops</t>
  </si>
  <si>
    <t>9/12/22
- Mob stats now in gallery. Added them to spreadsheet.</t>
  </si>
  <si>
    <t>9/12/22
- Ant Holes and their respective mobs don't spawn on ant waves</t>
  </si>
  <si>
    <t>9/11/22
- Moved notes about the ant holes out of the in-game description area</t>
  </si>
  <si>
    <t>9/10/22
- Added light/dark ladybug special wave</t>
  </si>
  <si>
    <t>9/9/22
- Added digger HP</t>
  </si>
  <si>
    <t>9/8/22
- Drop rates nerfed</t>
  </si>
  <si>
    <t>9/8/22
- Fixed redundancy with special wave display</t>
  </si>
  <si>
    <t>9/7/22
- Reworked wave spawning. It now shows the first wave a mob can spawn on
- Reworked special wave display
- Formatting changes in Other</t>
  </si>
  <si>
    <t>9/7/22
- New special waves added</t>
  </si>
  <si>
    <t>9/6/22
- Special stats are now formula based</t>
  </si>
  <si>
    <t>9/6/22
- Fixed sand DPS (wasn't being multiplied by 4)</t>
  </si>
  <si>
    <t>9/5/22
- Corn and heavy buffed</t>
  </si>
  <si>
    <t>9/5/22
- Fixed stick ID</t>
  </si>
  <si>
    <t>9/4/22
- Missile nerfed
- Rock buffed
- Stick added</t>
  </si>
  <si>
    <t>9/1/22
- Tons of balancing changes
- Mythic craft rate 2% -&gt; 3%</t>
  </si>
  <si>
    <t>8/31/22
- Added theoretical crafting chances under a true random system and compared them to the current system</t>
  </si>
  <si>
    <t>8/31/22
- Leaf can now heal friendly mobs</t>
  </si>
  <si>
    <t>8/31/22
- Fixed formula issues in petals</t>
  </si>
  <si>
    <t>8/30/22
- Added settings stuff to the "Other" page</t>
  </si>
  <si>
    <t>8/30/22
- Faster and stinger mythic variants modified to only have 1 petal</t>
  </si>
  <si>
    <t>8/28/22
- Claw % damage nerfed by 50%
- Leech now drops faster</t>
  </si>
  <si>
    <t>8/28/22
- Formatting fixes</t>
  </si>
  <si>
    <t>8/27/22
- Bolded Strong Stat and Weak Stat in Other
- Added heal rates of Rose and Dahlia, Shell's shield rate, and an explanation of Fangs' heal rate.
- Added some more mob healths that I could fill in</t>
  </si>
  <si>
    <t>8/27/22
- Uranium now deals 4x damage to self</t>
  </si>
  <si>
    <t>8/27/22
- Heavy can now push things
- Grammar fix on Antennae</t>
  </si>
  <si>
    <t>8/26/22
- Wing buff</t>
  </si>
  <si>
    <t>8/26/22
- Leech HP fix</t>
  </si>
  <si>
    <t>8/25/22
- Cutter body damage doubled</t>
  </si>
  <si>
    <t>8/24/22
- Added fangs photo</t>
  </si>
  <si>
    <t>8/24/22
- Fangs added
- Leech added</t>
  </si>
  <si>
    <t>8/23/22
- Added YY to Lingo
- Changed Yellow Ladybug to Ladybug (Yellow)
- Changed petals in drop rate section to alphabetical order
- Added number of mobs in each area to Other</t>
  </si>
  <si>
    <t>8/23/22
- Upcoming update: New petal - Fangs, New mob - Leech</t>
  </si>
  <si>
    <t>8/22/22
- Added size info on soil</t>
  </si>
  <si>
    <t>8/21/22
- Added some missing images
- Petals and mobs are now arranged alphabetically to match the inventory/mob gallery</t>
  </si>
  <si>
    <t>8/21/22
- Mob drop rate buff</t>
  </si>
  <si>
    <t>8/21/22
- Cactus and Desert Centipede don't spawn in PvP
- Uranium can't trigger Sandstorms and Bubbles
- Fixed digger spawning waves
- Shell is immune to all slowing petals, though honey affects its movement reload.</t>
  </si>
  <si>
    <t>8/20/22
- Rearranged some stuff in "Other"</t>
  </si>
  <si>
    <t>8/20/22
- Faster orbit is now weird</t>
  </si>
  <si>
    <t>8/19/22
- Added max DPS of the claw petal in Notes</t>
  </si>
  <si>
    <t>8/18/22
- Removed special rules with Ant Holes and wave spawning. It's now just the 4 mob rule or the timer.</t>
  </si>
  <si>
    <t>8/18/22
- Fixed typo with "successful"
- Centipede aggro is determined by the head segment or front segments
- Fixed issue with centipede drop rate and a few other mobs</t>
  </si>
  <si>
    <t>8/17/22
- Craft rate changed again (60, 40, 20, 10, 2)
- M pearl is now 1 petal, health doubled for mythic
- Can now start at wave 11 instead of 8
- Tons of changes to mob drops
- Uranium now causes flashes</t>
  </si>
  <si>
    <t>8/16/22
- Petal and mob photos now match the lowest rarity that can spawn
- Added "leg" to lingo</t>
  </si>
  <si>
    <t>8/16/22
- New update with crafting, crafts now take a certain amount of time to complete (it's a dumb update meant for the 9 year olds).
- Yggdrasil drop rate buffed :D
- M28 buffs craft rates (leg: 5-&gt;10)
- Tons of changes to drop rates to make up for the crafting change.
- Stated L + M mobs now have visible health bars</t>
  </si>
  <si>
    <t>8/16/22
- Fixed claw notes</t>
  </si>
  <si>
    <t>8/14/22
- Added min and max # of petals for crafting. Average is bolded.
- Indicated that flower info is on Thrawn's sheet.
- Changelog now has game updates and error corrections.
- Some extra notes added.
- Other minor stuff.
- Stated on petals page that webs don't effect spiders and shells.</t>
  </si>
  <si>
    <t>8/14/22
- M Rose and Dahlia primary respawn: 0.5 -&gt; 1.2
- Stinger primary respawn: 4 -&gt;3
- C Stinger health: 8 -&gt; 2
- Faster primary respawn: 0.5 -&gt; 0.8
- M Egg primary respawn: 4 -&gt; 1
- C Leaf heal: 1.1 -&gt; 1.6, M Leaf is unchanged
- M Lightning primary respawn: 2.5 -&gt; 1
- C Dahlia heal: 3 -&gt; 2.75
- Yggdrasil drop rate buffed
- Soil petal added</t>
  </si>
  <si>
    <t>8/14/22
- Stated starfish doesn't retreat if dandelioned.
- Fire Ant and Fire Ant Burrow can spawn all rarities.
- M digger doesn't spawn.</t>
  </si>
  <si>
    <t>8/12/22
- Added mob photos.</t>
  </si>
  <si>
    <t>8/11/22
- Changed unknown values in mobs from 0 to blank cells.
- Added attack and defend actions in petals.
- Changed some formatting.
- Added photos.
- Added square since it exists in the game's code.
- Added petal despawn times.
- Added lingo for those who may not be familiar with the game's terminology.</t>
  </si>
  <si>
    <t>8/10/22
- Made a second column for Other. Added some new stuff, including some... $$$.
- Removed wiki stuff on the sheet because I'm done with it.
- Changed title page.</t>
  </si>
  <si>
    <t>8/9/22
- Removed confusing formats.
- Renamed Misc to Other.
- Added mob health and body damage. It's still a WIP.
- Changed color codes for digger.
- Changed "secondary respawn" to "usage respawn", based on IOMAN's sheet.</t>
  </si>
  <si>
    <t>8/8/22
- Yggdrasil drop added :o
- Added link to leveling info on Thrawn's sheet.
- Added some quick indicators for projectile and healing petals.
- Enemy's body damage is no longer an editable value (I found out people were changing the notes as sheets doesn't protect that, so I had to lock it). You must make a copy of the sheet to use this feature now.
- Removed ranked DPS as it was just taking up space.
- Added mob scale factors</t>
  </si>
  <si>
    <t>8/7/22
- Changelog added.
- Color coded petals to indicate "offense" or "defense."
- Added a feature to calculate DPS based on an enemy's body damage. This value is editable so you can customize it based on what info you want.
- Made damage and health values formula based (special values will not receive formulas to retain readability).
- Added ranked DPS to easily compare petals' DPS.</t>
  </si>
  <si>
    <t>Older changelog entries not available</t>
  </si>
  <si>
    <r>
      <rPr>
        <sz val="36"/>
        <color theme="1"/>
        <rFont val="Ubuntu"/>
      </rPr>
      <t xml:space="preserve">Credit to all of the following people for contributing to the spreadsheet
</t>
    </r>
    <r>
      <rPr>
        <sz val="12"/>
        <color theme="1"/>
        <rFont val="Ubuntu"/>
      </rPr>
      <t>All names in bold receive special thanks for providing substantial contributions to this sheet</t>
    </r>
  </si>
  <si>
    <r>
      <rPr>
        <b/>
        <sz val="12"/>
        <rFont val="Ubuntu"/>
      </rPr>
      <t xml:space="preserve">Thrawn and all contributors to the original sheet: </t>
    </r>
    <r>
      <rPr>
        <b/>
        <u/>
        <sz val="12"/>
        <color rgb="FF1155CC"/>
        <rFont val="Ubuntu"/>
      </rPr>
      <t>https://docs.google.com/spreadsheets/d/1173oDJU4Hzs7jVv6_ly33TDQ6-Cv5RAojdAYN296TcE/edit#gid=948282598</t>
    </r>
  </si>
  <si>
    <t>IOMAN</t>
  </si>
  <si>
    <t>Yenolard</t>
  </si>
  <si>
    <t>IAmAlbert#0639</t>
  </si>
  <si>
    <t>Moment</t>
  </si>
  <si>
    <t>120-cell</t>
  </si>
  <si>
    <t>Hello123</t>
  </si>
  <si>
    <t>Chrisyuan125</t>
  </si>
  <si>
    <t>Tawan</t>
  </si>
  <si>
    <t>Hummingbird</t>
  </si>
  <si>
    <t>AquaPhotonYT</t>
  </si>
  <si>
    <t>Porazonycreeper</t>
  </si>
  <si>
    <t>Hermit寄居蟹</t>
  </si>
  <si>
    <t>Sharkboy68</t>
  </si>
  <si>
    <t>Jason Khanlar</t>
  </si>
  <si>
    <t>Bubbly</t>
  </si>
  <si>
    <t>LeftClickMage</t>
  </si>
  <si>
    <t>Bread</t>
  </si>
  <si>
    <t>Eevee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</si>
</sst>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
    <numFmt numFmtId="177" formatCode="#,##0.000"/>
    <numFmt numFmtId="178" formatCode="#,##0.0000"/>
    <numFmt numFmtId="179" formatCode="0.0%"/>
    <numFmt numFmtId="180" formatCode="0.0"/>
    <numFmt numFmtId="181" formatCode="m\-d"/>
    <numFmt numFmtId="182" formatCode="&quot;$&quot;#,##0.00"/>
  </numFmts>
  <fonts count="54" x14ac:knownFonts="1">
    <font>
      <sz val="10"/>
      <color rgb="FF000000"/>
      <name val="Arial"/>
      <scheme val="minor"/>
    </font>
    <font>
      <u/>
      <sz val="36"/>
      <color rgb="FF0000FF"/>
      <name val="Ubuntu"/>
    </font>
    <font>
      <sz val="36"/>
      <color theme="1"/>
      <name val="Ubuntu"/>
    </font>
    <font>
      <sz val="10"/>
      <color theme="1"/>
      <name val="Ubuntu"/>
    </font>
    <font>
      <i/>
      <sz val="10"/>
      <color theme="1"/>
      <name val="Ubuntu"/>
    </font>
    <font>
      <sz val="10"/>
      <name val="Arial"/>
    </font>
    <font>
      <b/>
      <i/>
      <sz val="10"/>
      <color theme="1"/>
      <name val="Ubuntu"/>
    </font>
    <font>
      <sz val="10"/>
      <color rgb="FF000000"/>
      <name val="Ubuntu"/>
    </font>
    <font>
      <b/>
      <sz val="10"/>
      <color theme="1"/>
      <name val="Ubuntu"/>
    </font>
    <font>
      <b/>
      <sz val="10"/>
      <color rgb="FF000000"/>
      <name val="Ubuntu"/>
    </font>
    <font>
      <sz val="10"/>
      <color theme="1"/>
      <name val="Ubuntu"/>
    </font>
    <font>
      <sz val="9"/>
      <color theme="1"/>
      <name val="Ubuntu"/>
    </font>
    <font>
      <b/>
      <sz val="18"/>
      <color theme="1"/>
      <name val="Ubuntu"/>
    </font>
    <font>
      <i/>
      <sz val="10"/>
      <color theme="1"/>
      <name val="Ubuntu"/>
    </font>
    <font>
      <b/>
      <sz val="14"/>
      <color theme="1"/>
      <name val="Ubuntu"/>
    </font>
    <font>
      <i/>
      <sz val="12"/>
      <color theme="1"/>
      <name val="Ubuntu"/>
    </font>
    <font>
      <i/>
      <sz val="12"/>
      <color rgb="FF000000"/>
      <name val="Ubuntu"/>
    </font>
    <font>
      <b/>
      <sz val="10"/>
      <color rgb="FF980000"/>
      <name val="Ubuntu"/>
    </font>
    <font>
      <sz val="18"/>
      <color theme="1"/>
      <name val="Ubuntu"/>
    </font>
    <font>
      <sz val="10"/>
      <color theme="1"/>
      <name val="Arial"/>
    </font>
    <font>
      <sz val="10"/>
      <color rgb="FF000000"/>
      <name val="Ubuntu"/>
    </font>
    <font>
      <i/>
      <u/>
      <sz val="14"/>
      <color rgb="FF0000FF"/>
      <name val="Ubuntu"/>
    </font>
    <font>
      <u/>
      <sz val="10"/>
      <color rgb="FF202124"/>
      <name val="Ubuntu"/>
    </font>
    <font>
      <i/>
      <u/>
      <sz val="10"/>
      <color rgb="FF0000FF"/>
      <name val="Ubuntu"/>
    </font>
    <font>
      <u/>
      <sz val="10"/>
      <color rgb="FF0000FF"/>
      <name val="Ubuntu"/>
    </font>
    <font>
      <i/>
      <u/>
      <sz val="14"/>
      <color theme="1"/>
      <name val="Ubuntu"/>
    </font>
    <font>
      <i/>
      <u/>
      <sz val="14"/>
      <color theme="1"/>
      <name val="Ubuntu"/>
    </font>
    <font>
      <sz val="10"/>
      <color theme="1"/>
      <name val="Arial"/>
      <scheme val="minor"/>
    </font>
    <font>
      <b/>
      <sz val="36"/>
      <color theme="1"/>
      <name val="Ubuntu"/>
    </font>
    <font>
      <i/>
      <sz val="18"/>
      <color theme="1"/>
      <name val="Ubuntu"/>
    </font>
    <font>
      <sz val="12"/>
      <color theme="1"/>
      <name val="Ubuntu"/>
    </font>
    <font>
      <u/>
      <sz val="12"/>
      <color rgb="FF0000FF"/>
      <name val="Ubuntu"/>
    </font>
    <font>
      <b/>
      <sz val="12"/>
      <color theme="1"/>
      <name val="Ubuntu"/>
    </font>
    <font>
      <u/>
      <sz val="12"/>
      <color rgb="FF1155CC"/>
      <name val="Ubuntu"/>
    </font>
    <font>
      <b/>
      <sz val="36"/>
      <name val="Ubuntu"/>
    </font>
    <font>
      <sz val="36"/>
      <name val="Ubuntu"/>
    </font>
    <font>
      <u/>
      <sz val="24"/>
      <name val="Ubuntu"/>
    </font>
    <font>
      <sz val="13"/>
      <name val="Ubuntu"/>
    </font>
    <font>
      <u/>
      <sz val="13"/>
      <color rgb="FF1155CC"/>
      <name val="Ubuntu"/>
    </font>
    <font>
      <sz val="18"/>
      <name val="Ubuntu"/>
    </font>
    <font>
      <u/>
      <sz val="18"/>
      <color rgb="FF1155CC"/>
      <name val="Ubuntu"/>
    </font>
    <font>
      <sz val="14"/>
      <color theme="1"/>
      <name val="Ubuntu"/>
    </font>
    <font>
      <b/>
      <u/>
      <sz val="14"/>
      <color theme="1"/>
      <name val="Ubuntu"/>
    </font>
    <font>
      <b/>
      <sz val="14"/>
      <name val="Ubuntu"/>
    </font>
    <font>
      <b/>
      <u/>
      <sz val="14"/>
      <color rgb="FF1155CC"/>
      <name val="Ubuntu"/>
    </font>
    <font>
      <sz val="10"/>
      <color rgb="FF202124"/>
      <name val="Ubuntu"/>
    </font>
    <font>
      <u/>
      <sz val="10"/>
      <color rgb="FF1155CC"/>
      <name val="Ubuntu"/>
    </font>
    <font>
      <sz val="10"/>
      <name val="Ubuntu"/>
    </font>
    <font>
      <i/>
      <sz val="10"/>
      <name val="Ubuntu"/>
    </font>
    <font>
      <i/>
      <sz val="10"/>
      <color rgb="FF000000"/>
      <name val="Ubuntu"/>
    </font>
    <font>
      <i/>
      <sz val="24"/>
      <color theme="1"/>
      <name val="Ubuntu"/>
    </font>
    <font>
      <b/>
      <sz val="12"/>
      <name val="Ubuntu"/>
    </font>
    <font>
      <b/>
      <u/>
      <sz val="12"/>
      <color rgb="FF1155CC"/>
      <name val="Ubuntu"/>
    </font>
    <font>
      <sz val="9"/>
      <name val="Arial"/>
      <family val="3"/>
      <charset val="134"/>
      <scheme val="minor"/>
    </font>
  </fonts>
  <fills count="27">
    <fill>
      <patternFill patternType="none"/>
    </fill>
    <fill>
      <patternFill patternType="gray125"/>
    </fill>
    <fill>
      <patternFill patternType="solid">
        <fgColor rgb="FFFFF2CC"/>
        <bgColor rgb="FFFFF2CC"/>
      </patternFill>
    </fill>
    <fill>
      <patternFill patternType="solid">
        <fgColor rgb="FF666666"/>
        <bgColor rgb="FF666666"/>
      </patternFill>
    </fill>
    <fill>
      <patternFill patternType="solid">
        <fgColor rgb="FFFFFFFF"/>
        <bgColor rgb="FFFFFFFF"/>
      </patternFill>
    </fill>
    <fill>
      <patternFill patternType="solid">
        <fgColor rgb="FF999999"/>
        <bgColor rgb="FF999999"/>
      </patternFill>
    </fill>
    <fill>
      <patternFill patternType="solid">
        <fgColor rgb="FFFFD966"/>
        <bgColor rgb="FFFFD966"/>
      </patternFill>
    </fill>
    <fill>
      <patternFill patternType="solid">
        <fgColor theme="4"/>
        <bgColor theme="4"/>
      </patternFill>
    </fill>
    <fill>
      <patternFill patternType="solid">
        <fgColor rgb="FF8E7CC3"/>
        <bgColor rgb="FF8E7CC3"/>
      </patternFill>
    </fill>
    <fill>
      <patternFill patternType="solid">
        <fgColor rgb="FFCC4125"/>
        <bgColor rgb="FFCC4125"/>
      </patternFill>
    </fill>
    <fill>
      <patternFill patternType="solid">
        <fgColor rgb="FF76A5AF"/>
        <bgColor rgb="FF76A5AF"/>
      </patternFill>
    </fill>
    <fill>
      <patternFill patternType="solid">
        <fgColor rgb="FFC27BA0"/>
        <bgColor rgb="FFC27BA0"/>
      </patternFill>
    </fill>
    <fill>
      <patternFill patternType="solid">
        <fgColor rgb="FFB6D7A8"/>
        <bgColor rgb="FFB6D7A8"/>
      </patternFill>
    </fill>
    <fill>
      <patternFill patternType="solid">
        <fgColor rgb="FF4285F4"/>
        <bgColor rgb="FF4285F4"/>
      </patternFill>
    </fill>
    <fill>
      <patternFill patternType="solid">
        <fgColor rgb="FFCCCCCC"/>
        <bgColor rgb="FFCCCCCC"/>
      </patternFill>
    </fill>
    <fill>
      <patternFill patternType="solid">
        <fgColor rgb="FF93C47D"/>
        <bgColor rgb="FF93C47D"/>
      </patternFill>
    </fill>
    <fill>
      <patternFill patternType="solid">
        <fgColor rgb="FFB7B7B7"/>
        <bgColor rgb="FFB7B7B7"/>
      </patternFill>
    </fill>
    <fill>
      <patternFill patternType="solid">
        <fgColor rgb="FF85200C"/>
        <bgColor rgb="FF85200C"/>
      </patternFill>
    </fill>
    <fill>
      <patternFill patternType="solid">
        <fgColor rgb="FF000000"/>
        <bgColor rgb="FF000000"/>
      </patternFill>
    </fill>
    <fill>
      <patternFill patternType="solid">
        <fgColor rgb="FFF4CCCC"/>
        <bgColor rgb="FFF4CCCC"/>
      </patternFill>
    </fill>
    <fill>
      <patternFill patternType="solid">
        <fgColor rgb="FFA9C49D"/>
        <bgColor rgb="FFA9C49D"/>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B45F06"/>
        <bgColor rgb="FFB45F06"/>
      </patternFill>
    </fill>
    <fill>
      <patternFill patternType="solid">
        <fgColor rgb="FFD9EAD3"/>
        <bgColor rgb="FFD9EAD3"/>
      </patternFill>
    </fill>
    <fill>
      <patternFill patternType="solid">
        <fgColor rgb="FFD9D9D9"/>
        <bgColor rgb="FFD9D9D9"/>
      </patternFill>
    </fill>
  </fills>
  <borders count="7">
    <border>
      <left/>
      <right/>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top style="medium">
        <color rgb="FF000000"/>
      </top>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217">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2" borderId="0" xfId="0" applyFont="1" applyFill="1" applyAlignment="1">
      <alignment horizontal="left" vertical="center" wrapText="1"/>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10" borderId="0" xfId="0" applyFont="1" applyFill="1" applyAlignment="1">
      <alignment horizontal="center"/>
    </xf>
    <xf numFmtId="0" fontId="7" fillId="11" borderId="0" xfId="0" applyFont="1" applyFill="1" applyAlignment="1">
      <alignment horizontal="center"/>
    </xf>
    <xf numFmtId="0" fontId="7" fillId="12" borderId="1" xfId="0" applyFont="1" applyFill="1" applyBorder="1" applyAlignment="1">
      <alignment horizontal="center"/>
    </xf>
    <xf numFmtId="0" fontId="3" fillId="11" borderId="1" xfId="0" applyFont="1" applyFill="1" applyBorder="1" applyAlignment="1">
      <alignment horizontal="center"/>
    </xf>
    <xf numFmtId="0" fontId="3" fillId="0" borderId="0" xfId="0" applyFont="1" applyAlignment="1">
      <alignment horizontal="center" vertical="center" wrapText="1"/>
    </xf>
    <xf numFmtId="0" fontId="3" fillId="9" borderId="1" xfId="0" applyFont="1" applyFill="1" applyBorder="1" applyAlignment="1">
      <alignment horizontal="center"/>
    </xf>
    <xf numFmtId="10" fontId="8" fillId="6" borderId="0" xfId="0" applyNumberFormat="1" applyFont="1" applyFill="1" applyAlignment="1">
      <alignment horizontal="center"/>
    </xf>
    <xf numFmtId="10" fontId="8" fillId="13" borderId="0" xfId="0" applyNumberFormat="1" applyFont="1" applyFill="1" applyAlignment="1">
      <alignment horizontal="center"/>
    </xf>
    <xf numFmtId="10" fontId="8" fillId="8" borderId="0" xfId="0" applyNumberFormat="1" applyFont="1" applyFill="1" applyAlignment="1">
      <alignment horizontal="center"/>
    </xf>
    <xf numFmtId="10" fontId="8" fillId="9" borderId="0" xfId="0" applyNumberFormat="1" applyFont="1" applyFill="1" applyAlignment="1">
      <alignment horizontal="center"/>
    </xf>
    <xf numFmtId="10" fontId="8" fillId="10" borderId="0" xfId="0" applyNumberFormat="1" applyFont="1" applyFill="1" applyAlignment="1">
      <alignment horizontal="center"/>
    </xf>
    <xf numFmtId="10" fontId="9" fillId="11" borderId="0" xfId="0" applyNumberFormat="1" applyFont="1" applyFill="1" applyAlignment="1">
      <alignment horizontal="center"/>
    </xf>
    <xf numFmtId="10" fontId="9" fillId="12" borderId="1" xfId="0" applyNumberFormat="1" applyFont="1" applyFill="1" applyBorder="1" applyAlignment="1">
      <alignment horizontal="center"/>
    </xf>
    <xf numFmtId="10" fontId="3" fillId="6" borderId="0" xfId="0" applyNumberFormat="1" applyFont="1" applyFill="1" applyAlignment="1">
      <alignment horizontal="center"/>
    </xf>
    <xf numFmtId="10" fontId="3" fillId="7" borderId="0" xfId="0" applyNumberFormat="1" applyFont="1" applyFill="1" applyAlignment="1">
      <alignment horizontal="center"/>
    </xf>
    <xf numFmtId="10" fontId="3" fillId="8" borderId="0" xfId="0" applyNumberFormat="1" applyFont="1" applyFill="1" applyAlignment="1">
      <alignment horizontal="center"/>
    </xf>
    <xf numFmtId="10" fontId="3" fillId="9" borderId="0" xfId="0" applyNumberFormat="1" applyFont="1" applyFill="1" applyAlignment="1">
      <alignment horizontal="center"/>
    </xf>
    <xf numFmtId="10" fontId="3" fillId="10" borderId="0" xfId="0" applyNumberFormat="1" applyFont="1" applyFill="1" applyAlignment="1">
      <alignment horizontal="center"/>
    </xf>
    <xf numFmtId="10" fontId="3" fillId="11" borderId="1" xfId="0" applyNumberFormat="1" applyFont="1" applyFill="1" applyBorder="1" applyAlignment="1">
      <alignment horizontal="center"/>
    </xf>
    <xf numFmtId="10" fontId="3" fillId="13" borderId="0" xfId="0" applyNumberFormat="1" applyFont="1" applyFill="1" applyAlignment="1">
      <alignment horizontal="center"/>
    </xf>
    <xf numFmtId="0" fontId="3" fillId="14" borderId="2" xfId="0" applyFont="1" applyFill="1" applyBorder="1" applyAlignment="1">
      <alignment horizontal="center"/>
    </xf>
    <xf numFmtId="0" fontId="8" fillId="14" borderId="0" xfId="0" applyFont="1" applyFill="1" applyAlignment="1">
      <alignment horizontal="center"/>
    </xf>
    <xf numFmtId="0" fontId="3" fillId="14" borderId="1" xfId="0" applyFont="1" applyFill="1" applyBorder="1" applyAlignment="1">
      <alignment horizontal="center"/>
    </xf>
    <xf numFmtId="4" fontId="3" fillId="0" borderId="0" xfId="0" applyNumberFormat="1" applyFont="1" applyAlignment="1">
      <alignment horizontal="center"/>
    </xf>
    <xf numFmtId="2" fontId="3" fillId="0" borderId="0" xfId="0" applyNumberFormat="1" applyFont="1" applyAlignment="1">
      <alignment horizontal="center"/>
    </xf>
    <xf numFmtId="10" fontId="8" fillId="9" borderId="1" xfId="0" applyNumberFormat="1" applyFont="1" applyFill="1" applyBorder="1" applyAlignment="1">
      <alignment horizontal="center"/>
    </xf>
    <xf numFmtId="10" fontId="3" fillId="9" borderId="1" xfId="0" applyNumberFormat="1" applyFont="1" applyFill="1" applyBorder="1" applyAlignment="1">
      <alignment horizontal="center"/>
    </xf>
    <xf numFmtId="0" fontId="3" fillId="5" borderId="0" xfId="0" applyFont="1" applyFill="1" applyAlignment="1">
      <alignment horizontal="center"/>
    </xf>
    <xf numFmtId="10" fontId="7" fillId="11" borderId="0" xfId="0" applyNumberFormat="1" applyFont="1" applyFill="1" applyAlignment="1">
      <alignment horizontal="center"/>
    </xf>
    <xf numFmtId="10" fontId="7" fillId="12" borderId="1" xfId="0" applyNumberFormat="1" applyFont="1" applyFill="1" applyBorder="1" applyAlignment="1">
      <alignment horizontal="center"/>
    </xf>
    <xf numFmtId="0" fontId="4" fillId="5" borderId="0" xfId="0" applyFont="1" applyFill="1" applyAlignment="1">
      <alignment horizontal="center"/>
    </xf>
    <xf numFmtId="4" fontId="3" fillId="5" borderId="0" xfId="0" applyNumberFormat="1" applyFont="1" applyFill="1" applyAlignment="1">
      <alignment horizontal="center"/>
    </xf>
    <xf numFmtId="0" fontId="10" fillId="0" borderId="0" xfId="0" applyFont="1" applyAlignment="1">
      <alignment horizontal="center"/>
    </xf>
    <xf numFmtId="0" fontId="11" fillId="0" borderId="0" xfId="0" applyFont="1" applyAlignment="1">
      <alignment horizontal="center"/>
    </xf>
    <xf numFmtId="0" fontId="8" fillId="0" borderId="0" xfId="0" applyFont="1" applyAlignment="1">
      <alignment horizontal="center"/>
    </xf>
    <xf numFmtId="0" fontId="3" fillId="13" borderId="0" xfId="0" applyFont="1" applyFill="1" applyAlignment="1">
      <alignment horizontal="center"/>
    </xf>
    <xf numFmtId="0" fontId="3" fillId="6" borderId="0" xfId="0" applyFont="1" applyFill="1"/>
    <xf numFmtId="0" fontId="3" fillId="13" borderId="0" xfId="0" applyFont="1" applyFill="1"/>
    <xf numFmtId="0" fontId="3" fillId="8" borderId="0" xfId="0" applyFont="1" applyFill="1"/>
    <xf numFmtId="0" fontId="8" fillId="5" borderId="0" xfId="0" applyFont="1" applyFill="1" applyAlignment="1">
      <alignment horizontal="center"/>
    </xf>
    <xf numFmtId="0" fontId="3" fillId="9" borderId="0" xfId="0" applyFont="1" applyFill="1"/>
    <xf numFmtId="0" fontId="3" fillId="9" borderId="1" xfId="0" applyFont="1" applyFill="1" applyBorder="1"/>
    <xf numFmtId="0" fontId="3" fillId="0" borderId="1" xfId="0" applyFont="1" applyBorder="1" applyAlignment="1">
      <alignment horizontal="center"/>
    </xf>
    <xf numFmtId="0" fontId="7" fillId="12" borderId="0" xfId="0" applyFont="1" applyFill="1" applyAlignment="1">
      <alignment horizontal="center"/>
    </xf>
    <xf numFmtId="0" fontId="12" fillId="0" borderId="0" xfId="0" applyFont="1" applyAlignment="1">
      <alignment horizontal="center" vertical="center" wrapText="1"/>
    </xf>
    <xf numFmtId="0" fontId="13" fillId="0" borderId="0" xfId="0" applyFont="1" applyAlignment="1">
      <alignment horizontal="center" vertical="center" wrapText="1"/>
    </xf>
    <xf numFmtId="1" fontId="4" fillId="0" borderId="1" xfId="0" applyNumberFormat="1" applyFont="1" applyBorder="1" applyAlignment="1">
      <alignment horizontal="center" vertical="center" wrapText="1"/>
    </xf>
    <xf numFmtId="3" fontId="3" fillId="0" borderId="0" xfId="0" applyNumberFormat="1" applyFont="1" applyAlignment="1">
      <alignment horizontal="center" vertical="center" wrapText="1"/>
    </xf>
    <xf numFmtId="0" fontId="3" fillId="0" borderId="1" xfId="0" applyFont="1" applyBorder="1" applyAlignment="1">
      <alignment horizontal="center" vertical="center" wrapText="1"/>
    </xf>
    <xf numFmtId="3" fontId="3" fillId="15" borderId="0" xfId="0" applyNumberFormat="1" applyFont="1" applyFill="1" applyAlignment="1">
      <alignment horizontal="center" vertical="center" wrapText="1"/>
    </xf>
    <xf numFmtId="3" fontId="3" fillId="6" borderId="0" xfId="0" applyNumberFormat="1" applyFont="1" applyFill="1" applyAlignment="1">
      <alignment horizontal="center" vertical="center" wrapText="1"/>
    </xf>
    <xf numFmtId="176" fontId="3" fillId="7" borderId="0" xfId="0" applyNumberFormat="1" applyFont="1" applyFill="1" applyAlignment="1">
      <alignment horizontal="center" vertical="center" wrapText="1"/>
    </xf>
    <xf numFmtId="4" fontId="3" fillId="8" borderId="0" xfId="0" applyNumberFormat="1" applyFont="1" applyFill="1" applyAlignment="1">
      <alignment horizontal="center" vertical="center" wrapText="1"/>
    </xf>
    <xf numFmtId="177" fontId="3" fillId="9" borderId="0" xfId="0" applyNumberFormat="1" applyFont="1" applyFill="1" applyAlignment="1">
      <alignment horizontal="center" vertical="center" wrapText="1"/>
    </xf>
    <xf numFmtId="178" fontId="3" fillId="10" borderId="0" xfId="0" applyNumberFormat="1" applyFont="1" applyFill="1" applyAlignment="1">
      <alignment horizontal="center" vertical="center" wrapText="1"/>
    </xf>
    <xf numFmtId="178" fontId="3" fillId="11" borderId="0" xfId="0" applyNumberFormat="1" applyFont="1" applyFill="1" applyAlignment="1">
      <alignment horizontal="center" vertical="center" wrapText="1"/>
    </xf>
    <xf numFmtId="178" fontId="3" fillId="12" borderId="1"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3" fillId="0" borderId="0" xfId="0" applyFont="1" applyAlignment="1">
      <alignment horizontal="center" wrapText="1"/>
    </xf>
    <xf numFmtId="0" fontId="12"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7" fillId="0" borderId="0" xfId="0" applyFont="1" applyAlignment="1">
      <alignment horizontal="center" vertical="center" wrapText="1"/>
    </xf>
    <xf numFmtId="0" fontId="7" fillId="0" borderId="0" xfId="0" applyFont="1" applyAlignment="1">
      <alignment horizontal="center" vertical="center" wrapText="1"/>
    </xf>
    <xf numFmtId="0" fontId="3" fillId="0" borderId="3" xfId="0" applyFont="1" applyBorder="1" applyAlignment="1">
      <alignment horizontal="center" vertical="center" wrapText="1"/>
    </xf>
    <xf numFmtId="0" fontId="17"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7" fillId="16" borderId="0" xfId="0" applyFont="1" applyFill="1" applyAlignment="1">
      <alignment horizontal="center" vertical="center" wrapText="1"/>
    </xf>
    <xf numFmtId="179" fontId="3" fillId="16" borderId="0" xfId="0" applyNumberFormat="1" applyFont="1" applyFill="1" applyAlignment="1">
      <alignment horizontal="center" vertical="center" wrapText="1"/>
    </xf>
    <xf numFmtId="0" fontId="7" fillId="12" borderId="0" xfId="0" applyFont="1" applyFill="1" applyAlignment="1">
      <alignment horizontal="center" vertical="center" wrapText="1"/>
    </xf>
    <xf numFmtId="179" fontId="3" fillId="0" borderId="0" xfId="0" applyNumberFormat="1" applyFont="1" applyAlignment="1">
      <alignment horizontal="center" vertical="center" wrapText="1"/>
    </xf>
    <xf numFmtId="179" fontId="3" fillId="0" borderId="3" xfId="0" applyNumberFormat="1" applyFont="1" applyBorder="1" applyAlignment="1">
      <alignment horizontal="center" vertical="center" wrapText="1"/>
    </xf>
    <xf numFmtId="0" fontId="3" fillId="0" borderId="3" xfId="0" applyFont="1" applyBorder="1" applyAlignment="1">
      <alignment horizontal="center"/>
    </xf>
    <xf numFmtId="0" fontId="3" fillId="16" borderId="0" xfId="0" applyFont="1" applyFill="1" applyAlignment="1">
      <alignment horizontal="center" vertical="center" wrapText="1"/>
    </xf>
    <xf numFmtId="0" fontId="3" fillId="16" borderId="0" xfId="0" applyFont="1" applyFill="1" applyAlignment="1">
      <alignment horizontal="center" wrapText="1"/>
    </xf>
    <xf numFmtId="0" fontId="3" fillId="16" borderId="0" xfId="0" applyFont="1" applyFill="1" applyAlignment="1">
      <alignment horizontal="center"/>
    </xf>
    <xf numFmtId="9" fontId="3" fillId="16" borderId="0" xfId="0" applyNumberFormat="1" applyFont="1" applyFill="1" applyAlignment="1">
      <alignment horizontal="center" vertical="center" wrapText="1"/>
    </xf>
    <xf numFmtId="0" fontId="7" fillId="16" borderId="0" xfId="0" applyFont="1" applyFill="1" applyAlignment="1">
      <alignment horizontal="center" vertical="center" wrapText="1"/>
    </xf>
    <xf numFmtId="9" fontId="3" fillId="0" borderId="0" xfId="0" applyNumberFormat="1" applyFont="1" applyAlignment="1">
      <alignment horizontal="center" vertical="center" wrapText="1"/>
    </xf>
    <xf numFmtId="9" fontId="3" fillId="0" borderId="3" xfId="0" applyNumberFormat="1" applyFont="1" applyBorder="1" applyAlignment="1">
      <alignment horizontal="center" vertical="center" wrapText="1"/>
    </xf>
    <xf numFmtId="1" fontId="3" fillId="0" borderId="0" xfId="0" applyNumberFormat="1" applyFont="1" applyAlignment="1">
      <alignment horizontal="center" vertical="center" wrapText="1"/>
    </xf>
    <xf numFmtId="1" fontId="7" fillId="0" borderId="0" xfId="0" applyNumberFormat="1" applyFont="1" applyAlignment="1">
      <alignment horizontal="center" vertical="center" wrapText="1"/>
    </xf>
    <xf numFmtId="1" fontId="7" fillId="0" borderId="3" xfId="0" applyNumberFormat="1" applyFont="1" applyBorder="1" applyAlignment="1">
      <alignment horizontal="center" vertical="center" wrapText="1"/>
    </xf>
    <xf numFmtId="180" fontId="3" fillId="16" borderId="0" xfId="0" applyNumberFormat="1" applyFont="1" applyFill="1" applyAlignment="1">
      <alignment horizontal="center" vertical="center" wrapText="1"/>
    </xf>
    <xf numFmtId="1" fontId="3" fillId="16" borderId="0" xfId="0" applyNumberFormat="1" applyFont="1" applyFill="1" applyAlignment="1">
      <alignment horizontal="center" vertical="center" wrapText="1"/>
    </xf>
    <xf numFmtId="2" fontId="7" fillId="0" borderId="0" xfId="0" applyNumberFormat="1" applyFont="1" applyAlignment="1">
      <alignment horizontal="center" vertical="center" wrapText="1"/>
    </xf>
    <xf numFmtId="180" fontId="7" fillId="0" borderId="0" xfId="0" applyNumberFormat="1" applyFont="1" applyAlignment="1">
      <alignment horizontal="center" vertical="center" wrapText="1"/>
    </xf>
    <xf numFmtId="9" fontId="3" fillId="0" borderId="4" xfId="0" applyNumberFormat="1" applyFont="1" applyBorder="1" applyAlignment="1">
      <alignment horizontal="center" vertical="center" wrapText="1"/>
    </xf>
    <xf numFmtId="180" fontId="7" fillId="0" borderId="3" xfId="0" applyNumberFormat="1" applyFont="1" applyBorder="1" applyAlignment="1">
      <alignment horizontal="center" vertical="center" wrapText="1"/>
    </xf>
    <xf numFmtId="3" fontId="3" fillId="16" borderId="0" xfId="0" applyNumberFormat="1" applyFont="1" applyFill="1" applyAlignment="1">
      <alignment horizontal="center" vertical="center" wrapText="1"/>
    </xf>
    <xf numFmtId="3" fontId="3" fillId="0" borderId="3" xfId="0" applyNumberFormat="1" applyFont="1" applyBorder="1" applyAlignment="1">
      <alignment horizontal="center" vertical="center" wrapText="1"/>
    </xf>
    <xf numFmtId="180" fontId="3" fillId="0" borderId="0" xfId="0" applyNumberFormat="1" applyFont="1" applyAlignment="1">
      <alignment horizontal="center" vertical="center" wrapText="1"/>
    </xf>
    <xf numFmtId="180" fontId="3" fillId="0" borderId="3" xfId="0" applyNumberFormat="1" applyFont="1" applyBorder="1" applyAlignment="1">
      <alignment horizontal="center" vertical="center" wrapText="1"/>
    </xf>
    <xf numFmtId="0" fontId="7" fillId="17" borderId="0" xfId="0" applyFont="1" applyFill="1" applyAlignment="1">
      <alignment horizontal="center" vertical="center" wrapText="1"/>
    </xf>
    <xf numFmtId="0" fontId="7" fillId="17" borderId="3" xfId="0" applyFont="1" applyFill="1" applyBorder="1" applyAlignment="1">
      <alignment horizontal="center" vertical="center" wrapText="1"/>
    </xf>
    <xf numFmtId="0" fontId="17" fillId="16" borderId="3" xfId="0" applyFont="1" applyFill="1" applyBorder="1" applyAlignment="1">
      <alignment horizontal="center" vertical="center" wrapText="1"/>
    </xf>
    <xf numFmtId="1" fontId="3" fillId="0" borderId="3" xfId="0" applyNumberFormat="1" applyFont="1" applyBorder="1" applyAlignment="1">
      <alignment horizontal="center" vertical="center" wrapText="1"/>
    </xf>
    <xf numFmtId="0" fontId="14" fillId="0" borderId="5"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0" xfId="0" applyFont="1" applyAlignment="1">
      <alignment horizontal="center" vertical="center" wrapText="1"/>
    </xf>
    <xf numFmtId="0" fontId="18" fillId="0" borderId="0" xfId="0" applyFont="1" applyAlignment="1">
      <alignment horizontal="center" vertical="center" wrapText="1"/>
    </xf>
    <xf numFmtId="0" fontId="10" fillId="0" borderId="0" xfId="0" applyFont="1" applyAlignment="1">
      <alignment horizontal="center" vertical="center" wrapText="1"/>
    </xf>
    <xf numFmtId="0" fontId="12" fillId="0" borderId="1" xfId="0" applyFont="1" applyBorder="1" applyAlignment="1">
      <alignment horizontal="center" vertical="center" wrapText="1"/>
    </xf>
    <xf numFmtId="0" fontId="17" fillId="10" borderId="0" xfId="0" applyFont="1" applyFill="1" applyAlignment="1">
      <alignment horizontal="center" vertical="center" wrapText="1"/>
    </xf>
    <xf numFmtId="0" fontId="3" fillId="20" borderId="0" xfId="0" applyFont="1" applyFill="1" applyAlignment="1">
      <alignment horizontal="center" vertical="center" wrapText="1"/>
    </xf>
    <xf numFmtId="0" fontId="3" fillId="20" borderId="1" xfId="0" applyFont="1" applyFill="1" applyBorder="1" applyAlignment="1">
      <alignment horizontal="center" vertical="center" wrapText="1"/>
    </xf>
    <xf numFmtId="0" fontId="3" fillId="0" borderId="2" xfId="0" applyFont="1" applyBorder="1" applyAlignment="1">
      <alignment horizontal="center" wrapText="1"/>
    </xf>
    <xf numFmtId="0" fontId="19" fillId="0" borderId="0" xfId="0" applyFont="1" applyAlignment="1">
      <alignment horizontal="center"/>
    </xf>
    <xf numFmtId="0" fontId="19" fillId="0" borderId="1" xfId="0" applyFont="1" applyBorder="1" applyAlignment="1">
      <alignment horizontal="center"/>
    </xf>
    <xf numFmtId="0" fontId="19" fillId="0" borderId="2" xfId="0" applyFont="1" applyBorder="1" applyAlignment="1">
      <alignment horizontal="center"/>
    </xf>
    <xf numFmtId="0" fontId="17" fillId="10" borderId="3" xfId="0" applyFont="1" applyFill="1" applyBorder="1" applyAlignment="1">
      <alignment horizontal="center" vertical="center" wrapText="1"/>
    </xf>
    <xf numFmtId="0" fontId="3" fillId="16" borderId="3" xfId="0" applyFont="1" applyFill="1" applyBorder="1" applyAlignment="1">
      <alignment horizontal="center" vertical="center" wrapText="1"/>
    </xf>
    <xf numFmtId="0" fontId="3" fillId="20" borderId="3" xfId="0" applyFont="1" applyFill="1" applyBorder="1" applyAlignment="1">
      <alignment horizontal="center" vertical="center" wrapText="1"/>
    </xf>
    <xf numFmtId="0" fontId="3" fillId="20"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19" fillId="0" borderId="6" xfId="0" applyFont="1" applyBorder="1" applyAlignment="1">
      <alignment horizontal="center"/>
    </xf>
    <xf numFmtId="0" fontId="19" fillId="0" borderId="3" xfId="0" applyFont="1" applyBorder="1" applyAlignment="1">
      <alignment horizontal="center"/>
    </xf>
    <xf numFmtId="0" fontId="19" fillId="0" borderId="5" xfId="0" applyFont="1" applyBorder="1" applyAlignment="1">
      <alignment horizontal="center"/>
    </xf>
    <xf numFmtId="0" fontId="3" fillId="0" borderId="3" xfId="0" applyFont="1" applyBorder="1" applyAlignment="1">
      <alignment horizontal="center" wrapText="1"/>
    </xf>
    <xf numFmtId="0" fontId="3" fillId="15" borderId="0" xfId="0" applyFont="1" applyFill="1" applyAlignment="1">
      <alignment horizontal="center" vertical="center" wrapText="1"/>
    </xf>
    <xf numFmtId="0" fontId="3" fillId="6" borderId="0" xfId="0" applyFont="1" applyFill="1" applyAlignment="1">
      <alignment horizontal="center" vertical="center" wrapText="1"/>
    </xf>
    <xf numFmtId="0" fontId="3" fillId="13" borderId="0" xfId="0" applyFont="1" applyFill="1" applyAlignment="1">
      <alignment horizontal="center" vertical="center" wrapText="1"/>
    </xf>
    <xf numFmtId="0" fontId="3" fillId="8" borderId="0" xfId="0" applyFont="1" applyFill="1" applyAlignment="1">
      <alignment horizontal="center" vertical="center" wrapText="1"/>
    </xf>
    <xf numFmtId="0" fontId="3" fillId="9" borderId="0" xfId="0" applyFont="1" applyFill="1" applyAlignment="1">
      <alignment horizontal="center" vertical="center" wrapText="1"/>
    </xf>
    <xf numFmtId="0" fontId="3" fillId="10" borderId="0" xfId="0" applyFont="1" applyFill="1" applyAlignment="1">
      <alignment horizontal="center" vertical="center" wrapText="1"/>
    </xf>
    <xf numFmtId="0" fontId="3" fillId="0" borderId="1" xfId="0" applyFont="1" applyBorder="1" applyAlignment="1">
      <alignment horizontal="center" wrapText="1"/>
    </xf>
    <xf numFmtId="0" fontId="7" fillId="10" borderId="3"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11" borderId="3" xfId="0" applyFont="1" applyFill="1" applyBorder="1" applyAlignment="1">
      <alignment horizontal="center" vertical="center" wrapText="1"/>
    </xf>
    <xf numFmtId="0" fontId="19" fillId="0" borderId="3" xfId="0" applyFont="1" applyBorder="1" applyAlignment="1">
      <alignment horizontal="center" vertical="center"/>
    </xf>
    <xf numFmtId="0" fontId="19" fillId="0" borderId="5" xfId="0" applyFont="1" applyBorder="1" applyAlignment="1">
      <alignment horizontal="center" vertical="center"/>
    </xf>
    <xf numFmtId="0" fontId="19" fillId="0" borderId="0" xfId="0" applyFont="1" applyAlignment="1">
      <alignment horizontal="center" vertical="center"/>
    </xf>
    <xf numFmtId="0" fontId="3" fillId="15" borderId="4" xfId="0" applyFont="1" applyFill="1" applyBorder="1" applyAlignment="1">
      <alignment horizontal="center" vertical="center" wrapText="1"/>
    </xf>
    <xf numFmtId="0" fontId="3" fillId="7" borderId="0" xfId="0" applyFont="1" applyFill="1" applyAlignment="1">
      <alignment horizontal="center" vertical="center" wrapText="1"/>
    </xf>
    <xf numFmtId="0" fontId="7" fillId="10" borderId="0" xfId="0" applyFont="1" applyFill="1" applyAlignment="1">
      <alignment horizontal="center" vertical="center" wrapText="1"/>
    </xf>
    <xf numFmtId="0" fontId="7" fillId="15" borderId="4" xfId="0" applyFont="1" applyFill="1" applyBorder="1" applyAlignment="1">
      <alignment horizontal="center" vertical="center" wrapText="1"/>
    </xf>
    <xf numFmtId="0" fontId="7" fillId="6" borderId="0" xfId="0" applyFont="1" applyFill="1" applyAlignment="1">
      <alignment horizontal="center" vertical="center" wrapText="1"/>
    </xf>
    <xf numFmtId="0" fontId="7" fillId="13" borderId="0" xfId="0" applyFont="1" applyFill="1" applyAlignment="1">
      <alignment horizontal="center" vertical="center" wrapText="1"/>
    </xf>
    <xf numFmtId="0" fontId="7" fillId="8" borderId="0" xfId="0" applyFont="1" applyFill="1" applyAlignment="1">
      <alignment horizontal="center" vertical="center" wrapText="1"/>
    </xf>
    <xf numFmtId="0" fontId="7" fillId="9" borderId="0" xfId="0" applyFont="1" applyFill="1" applyAlignment="1">
      <alignment horizontal="center" vertical="center" wrapText="1"/>
    </xf>
    <xf numFmtId="0" fontId="7" fillId="11" borderId="3" xfId="0" applyFont="1" applyFill="1" applyBorder="1" applyAlignment="1">
      <alignment horizontal="center" vertical="center" wrapText="1"/>
    </xf>
    <xf numFmtId="0" fontId="3" fillId="0" borderId="0" xfId="0" applyFont="1" applyAlignment="1">
      <alignment horizontal="center" vertical="top" wrapText="1"/>
    </xf>
    <xf numFmtId="0" fontId="3" fillId="16" borderId="0" xfId="0" applyFont="1" applyFill="1" applyAlignment="1">
      <alignment horizontal="center" vertical="top" wrapText="1"/>
    </xf>
    <xf numFmtId="0" fontId="20" fillId="0" borderId="0" xfId="0" applyFont="1" applyAlignment="1">
      <alignment horizontal="center" vertical="top" wrapText="1"/>
    </xf>
    <xf numFmtId="0" fontId="12" fillId="0" borderId="0" xfId="0" applyFont="1" applyAlignment="1">
      <alignment wrapText="1"/>
    </xf>
    <xf numFmtId="0" fontId="3" fillId="0" borderId="0" xfId="0" applyFont="1" applyAlignment="1">
      <alignment wrapText="1"/>
    </xf>
    <xf numFmtId="0" fontId="15" fillId="26" borderId="0" xfId="0" applyFont="1" applyFill="1" applyAlignment="1">
      <alignment horizontal="center" vertical="center" wrapText="1"/>
    </xf>
    <xf numFmtId="0" fontId="22" fillId="4" borderId="0" xfId="0" applyFont="1" applyFill="1" applyAlignment="1">
      <alignment horizontal="center"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4" fillId="3" borderId="0" xfId="0" applyFont="1" applyFill="1" applyAlignment="1">
      <alignment horizontal="center" vertical="center" wrapText="1"/>
    </xf>
    <xf numFmtId="0" fontId="8" fillId="0" borderId="0" xfId="0" applyFont="1" applyAlignment="1">
      <alignment horizontal="center" vertical="center" wrapText="1"/>
    </xf>
    <xf numFmtId="0" fontId="3" fillId="3" borderId="0" xfId="0" applyFont="1" applyFill="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3" fillId="0" borderId="0" xfId="0" applyFont="1"/>
    <xf numFmtId="182" fontId="3" fillId="0" borderId="0" xfId="0" applyNumberFormat="1" applyFont="1" applyAlignment="1">
      <alignment horizontal="right"/>
    </xf>
    <xf numFmtId="0" fontId="27" fillId="0" borderId="0" xfId="0" applyFont="1" applyAlignment="1">
      <alignment horizontal="center"/>
    </xf>
    <xf numFmtId="0" fontId="29" fillId="0" borderId="0" xfId="0" applyFont="1" applyAlignment="1">
      <alignment horizontal="center" vertical="top" wrapText="1"/>
    </xf>
    <xf numFmtId="0" fontId="30" fillId="5" borderId="0" xfId="0" applyFont="1" applyFill="1" applyAlignment="1">
      <alignment horizontal="center" vertical="top" wrapText="1"/>
    </xf>
    <xf numFmtId="0" fontId="30" fillId="0" borderId="0" xfId="0" applyFont="1" applyAlignment="1">
      <alignment horizontal="center" vertical="top" wrapText="1"/>
    </xf>
    <xf numFmtId="0" fontId="2" fillId="0" borderId="0" xfId="0" applyFont="1" applyAlignment="1">
      <alignment horizontal="center" vertical="center" wrapText="1"/>
    </xf>
    <xf numFmtId="0" fontId="31" fillId="0" borderId="0" xfId="0" applyFont="1" applyAlignment="1">
      <alignment wrapText="1"/>
    </xf>
    <xf numFmtId="0" fontId="32" fillId="0" borderId="0" xfId="0" applyFont="1" applyAlignment="1">
      <alignment wrapText="1"/>
    </xf>
    <xf numFmtId="0" fontId="30" fillId="0" borderId="0" xfId="0" applyFont="1" applyAlignment="1">
      <alignment wrapText="1"/>
    </xf>
    <xf numFmtId="0" fontId="33" fillId="0" borderId="0" xfId="0" applyFont="1" applyAlignment="1">
      <alignment wrapText="1"/>
    </xf>
    <xf numFmtId="0" fontId="4" fillId="0" borderId="0" xfId="0" applyFont="1" applyAlignment="1">
      <alignment horizontal="center" vertical="center" wrapText="1"/>
    </xf>
    <xf numFmtId="0" fontId="0" fillId="0" borderId="0" xfId="0"/>
    <xf numFmtId="0" fontId="4" fillId="0" borderId="0" xfId="0" applyFont="1" applyAlignment="1">
      <alignment horizontal="center"/>
    </xf>
    <xf numFmtId="0" fontId="5" fillId="0" borderId="1" xfId="0" applyFont="1" applyBorder="1"/>
    <xf numFmtId="0" fontId="4" fillId="5" borderId="0" xfId="0" applyFont="1" applyFill="1" applyAlignment="1">
      <alignment horizontal="center" vertical="center" wrapText="1"/>
    </xf>
    <xf numFmtId="0" fontId="4" fillId="4" borderId="2" xfId="0" applyFont="1" applyFill="1" applyBorder="1" applyAlignment="1">
      <alignment horizontal="center" vertical="center" wrapText="1"/>
    </xf>
    <xf numFmtId="0" fontId="5" fillId="0" borderId="2" xfId="0" applyFont="1" applyBorder="1"/>
    <xf numFmtId="0" fontId="6" fillId="4" borderId="0" xfId="0" applyFont="1" applyFill="1" applyAlignment="1">
      <alignment horizontal="center" vertical="center" wrapText="1"/>
    </xf>
    <xf numFmtId="0" fontId="4" fillId="4" borderId="1" xfId="0" applyFont="1" applyFill="1" applyBorder="1" applyAlignment="1">
      <alignment horizontal="center" vertical="center" wrapText="1"/>
    </xf>
    <xf numFmtId="0" fontId="3" fillId="5" borderId="0" xfId="0" applyFont="1" applyFill="1" applyAlignment="1">
      <alignment horizontal="center" vertical="center" wrapText="1"/>
    </xf>
    <xf numFmtId="0" fontId="3" fillId="0" borderId="0" xfId="0" applyFont="1" applyAlignment="1">
      <alignment horizontal="center" vertical="center" wrapText="1"/>
    </xf>
    <xf numFmtId="3" fontId="3" fillId="0" borderId="0" xfId="0" applyNumberFormat="1" applyFont="1" applyAlignment="1">
      <alignment horizontal="center" vertical="center" wrapText="1"/>
    </xf>
    <xf numFmtId="0" fontId="5" fillId="0" borderId="3" xfId="0" applyFont="1" applyBorder="1"/>
    <xf numFmtId="0" fontId="7" fillId="0" borderId="0" xfId="0" applyFont="1" applyAlignment="1">
      <alignment horizontal="center" vertical="center" wrapText="1"/>
    </xf>
    <xf numFmtId="0" fontId="16" fillId="0" borderId="3" xfId="0" applyFont="1" applyBorder="1" applyAlignment="1">
      <alignment horizontal="center" vertical="center" wrapText="1"/>
    </xf>
    <xf numFmtId="0" fontId="3" fillId="0" borderId="1" xfId="0" applyFont="1" applyBorder="1" applyAlignment="1">
      <alignment horizontal="center" vertical="center" wrapText="1"/>
    </xf>
    <xf numFmtId="0" fontId="5" fillId="0" borderId="5" xfId="0" applyFont="1" applyBorder="1"/>
    <xf numFmtId="0" fontId="3" fillId="24" borderId="0" xfId="0" applyFont="1" applyFill="1" applyAlignment="1">
      <alignment horizontal="center" vertical="center" wrapText="1"/>
    </xf>
    <xf numFmtId="0" fontId="3" fillId="0" borderId="4" xfId="0" applyFont="1" applyBorder="1" applyAlignment="1">
      <alignment horizontal="center" vertical="center" wrapText="1"/>
    </xf>
    <xf numFmtId="0" fontId="3" fillId="23" borderId="0" xfId="0" applyFont="1" applyFill="1" applyAlignment="1">
      <alignment horizontal="center" vertical="center" wrapText="1"/>
    </xf>
    <xf numFmtId="0" fontId="3" fillId="21" borderId="0" xfId="0" applyFont="1" applyFill="1" applyAlignment="1">
      <alignment horizontal="center" vertical="center" wrapText="1"/>
    </xf>
    <xf numFmtId="0" fontId="3" fillId="0" borderId="1" xfId="0" applyFont="1" applyBorder="1" applyAlignment="1">
      <alignment horizontal="center" vertical="center"/>
    </xf>
    <xf numFmtId="0" fontId="3" fillId="12" borderId="0" xfId="0" applyFont="1" applyFill="1" applyAlignment="1">
      <alignment horizontal="center" vertical="center" wrapText="1"/>
    </xf>
    <xf numFmtId="0" fontId="3" fillId="16" borderId="0" xfId="0" applyFont="1" applyFill="1" applyAlignment="1">
      <alignment horizontal="center" vertical="center" wrapText="1"/>
    </xf>
    <xf numFmtId="0" fontId="3" fillId="22" borderId="0" xfId="0" applyFont="1" applyFill="1" applyAlignment="1">
      <alignment horizontal="center" vertical="center" wrapText="1"/>
    </xf>
    <xf numFmtId="0" fontId="3" fillId="19" borderId="0" xfId="0" applyFont="1" applyFill="1" applyAlignment="1">
      <alignment horizontal="center" vertical="center" wrapText="1"/>
    </xf>
    <xf numFmtId="0" fontId="3" fillId="25" borderId="0" xfId="0" applyFont="1" applyFill="1" applyAlignment="1">
      <alignment horizontal="center" vertical="center" wrapText="1"/>
    </xf>
    <xf numFmtId="0" fontId="3" fillId="18" borderId="0" xfId="0" applyFont="1" applyFill="1" applyAlignment="1">
      <alignment horizontal="center" vertical="center" wrapText="1"/>
    </xf>
    <xf numFmtId="181" fontId="3" fillId="0" borderId="1" xfId="0" applyNumberFormat="1" applyFont="1" applyBorder="1" applyAlignment="1">
      <alignment horizontal="center" vertical="center" wrapText="1"/>
    </xf>
    <xf numFmtId="0" fontId="15" fillId="0" borderId="3"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top" wrapText="1"/>
    </xf>
    <xf numFmtId="0" fontId="20" fillId="0" borderId="0" xfId="0" applyFont="1" applyAlignment="1">
      <alignment horizontal="center" vertical="top" wrapText="1"/>
    </xf>
    <xf numFmtId="0" fontId="21" fillId="0" borderId="0" xfId="0" applyFont="1" applyAlignment="1">
      <alignment horizontal="center" vertical="center" wrapText="1"/>
    </xf>
    <xf numFmtId="0" fontId="15" fillId="26" borderId="0" xfId="0" applyFont="1" applyFill="1" applyAlignment="1">
      <alignment horizontal="center" vertical="center" wrapText="1"/>
    </xf>
    <xf numFmtId="0" fontId="28" fillId="0" borderId="0" xfId="0" applyFont="1" applyAlignment="1">
      <alignment horizontal="center" vertical="top" wrapText="1"/>
    </xf>
  </cellXfs>
  <cellStyles count="1">
    <cellStyle name="常规" xfId="0" builtinId="0"/>
  </cellStyles>
  <dxfs count="25">
    <dxf>
      <fill>
        <patternFill patternType="solid">
          <fgColor rgb="FFC27BA0"/>
          <bgColor rgb="FFC27BA0"/>
        </patternFill>
      </fill>
    </dxf>
    <dxf>
      <fill>
        <patternFill patternType="solid">
          <fgColor rgb="FFCC0000"/>
          <bgColor rgb="FFCC0000"/>
        </patternFill>
      </fill>
    </dxf>
    <dxf>
      <fill>
        <patternFill patternType="solid">
          <fgColor rgb="FF76A5AF"/>
          <bgColor rgb="FF76A5AF"/>
        </patternFill>
      </fill>
    </dxf>
    <dxf>
      <fill>
        <patternFill patternType="solid">
          <fgColor rgb="FFCC4125"/>
          <bgColor rgb="FFCC4125"/>
        </patternFill>
      </fill>
    </dxf>
    <dxf>
      <fill>
        <patternFill patternType="solid">
          <fgColor rgb="FF8E7CC3"/>
          <bgColor rgb="FF8E7CC3"/>
        </patternFill>
      </fill>
    </dxf>
    <dxf>
      <fill>
        <patternFill patternType="solid">
          <fgColor rgb="FF6D9EEB"/>
          <bgColor rgb="FF6D9EEB"/>
        </patternFill>
      </fill>
    </dxf>
    <dxf>
      <fill>
        <patternFill patternType="solid">
          <fgColor rgb="FFFFD966"/>
          <bgColor rgb="FFFFD966"/>
        </patternFill>
      </fill>
    </dxf>
    <dxf>
      <fill>
        <patternFill patternType="solid">
          <fgColor rgb="FF93C47D"/>
          <bgColor rgb="FF93C47D"/>
        </patternFill>
      </fill>
    </dxf>
    <dxf>
      <fill>
        <patternFill patternType="solid">
          <fgColor rgb="FFC27BA0"/>
          <bgColor rgb="FFC27BA0"/>
        </patternFill>
      </fill>
    </dxf>
    <dxf>
      <fill>
        <patternFill patternType="solid">
          <fgColor rgb="FF76A5AF"/>
          <bgColor rgb="FF76A5AF"/>
        </patternFill>
      </fill>
    </dxf>
    <dxf>
      <fill>
        <patternFill patternType="solid">
          <fgColor rgb="FFCC4125"/>
          <bgColor rgb="FFCC4125"/>
        </patternFill>
      </fill>
    </dxf>
    <dxf>
      <fill>
        <patternFill patternType="solid">
          <fgColor rgb="FF8E7CC3"/>
          <bgColor rgb="FF8E7CC3"/>
        </patternFill>
      </fill>
    </dxf>
    <dxf>
      <fill>
        <patternFill patternType="solid">
          <fgColor rgb="FF6D9EEB"/>
          <bgColor rgb="FF6D9EEB"/>
        </patternFill>
      </fill>
    </dxf>
    <dxf>
      <fill>
        <patternFill patternType="solid">
          <fgColor rgb="FFFFD966"/>
          <bgColor rgb="FFFFD966"/>
        </patternFill>
      </fill>
    </dxf>
    <dxf>
      <fill>
        <patternFill patternType="solid">
          <fgColor rgb="FF93C47D"/>
          <bgColor rgb="FF93C47D"/>
        </patternFill>
      </fill>
    </dxf>
    <dxf>
      <fill>
        <patternFill patternType="solid">
          <fgColor rgb="FFB6D7A8"/>
          <bgColor rgb="FFB6D7A8"/>
        </patternFill>
      </fill>
    </dxf>
    <dxf>
      <fill>
        <patternFill patternType="solid">
          <fgColor rgb="FFC27BA0"/>
          <bgColor rgb="FFC27BA0"/>
        </patternFill>
      </fill>
    </dxf>
    <dxf>
      <fill>
        <patternFill patternType="solid">
          <fgColor rgb="FFFF0000"/>
          <bgColor rgb="FFFF0000"/>
        </patternFill>
      </fill>
    </dxf>
    <dxf>
      <fill>
        <patternFill patternType="solid">
          <fgColor rgb="FFFF0000"/>
          <bgColor rgb="FFFF0000"/>
        </patternFill>
      </fill>
    </dxf>
    <dxf>
      <fill>
        <patternFill patternType="solid">
          <fgColor rgb="FF76A5AF"/>
          <bgColor rgb="FF76A5AF"/>
        </patternFill>
      </fill>
    </dxf>
    <dxf>
      <fill>
        <patternFill patternType="solid">
          <fgColor rgb="FFDD7E6B"/>
          <bgColor rgb="FFDD7E6B"/>
        </patternFill>
      </fill>
    </dxf>
    <dxf>
      <fill>
        <patternFill patternType="solid">
          <fgColor rgb="FF8E7CC3"/>
          <bgColor rgb="FF8E7CC3"/>
        </patternFill>
      </fill>
    </dxf>
    <dxf>
      <fill>
        <patternFill patternType="solid">
          <fgColor theme="4"/>
          <bgColor theme="4"/>
        </patternFill>
      </fill>
    </dxf>
    <dxf>
      <fill>
        <patternFill patternType="solid">
          <fgColor rgb="FFFFD966"/>
          <bgColor rgb="FFFFD966"/>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6.png"/><Relationship Id="rId13" Type="http://schemas.openxmlformats.org/officeDocument/2006/relationships/image" Target="../media/image61.png"/><Relationship Id="rId18" Type="http://schemas.openxmlformats.org/officeDocument/2006/relationships/image" Target="../media/image66.png"/><Relationship Id="rId26" Type="http://schemas.openxmlformats.org/officeDocument/2006/relationships/image" Target="../media/image74.png"/><Relationship Id="rId39" Type="http://schemas.openxmlformats.org/officeDocument/2006/relationships/image" Target="../media/image87.png"/><Relationship Id="rId3" Type="http://schemas.openxmlformats.org/officeDocument/2006/relationships/image" Target="../media/image51.png"/><Relationship Id="rId21" Type="http://schemas.openxmlformats.org/officeDocument/2006/relationships/image" Target="../media/image69.png"/><Relationship Id="rId34" Type="http://schemas.openxmlformats.org/officeDocument/2006/relationships/image" Target="../media/image82.png"/><Relationship Id="rId42" Type="http://schemas.openxmlformats.org/officeDocument/2006/relationships/image" Target="../media/image90.png"/><Relationship Id="rId7" Type="http://schemas.openxmlformats.org/officeDocument/2006/relationships/image" Target="../media/image55.png"/><Relationship Id="rId12" Type="http://schemas.openxmlformats.org/officeDocument/2006/relationships/image" Target="../media/image60.png"/><Relationship Id="rId17" Type="http://schemas.openxmlformats.org/officeDocument/2006/relationships/image" Target="../media/image65.png"/><Relationship Id="rId25" Type="http://schemas.openxmlformats.org/officeDocument/2006/relationships/image" Target="../media/image73.png"/><Relationship Id="rId33" Type="http://schemas.openxmlformats.org/officeDocument/2006/relationships/image" Target="../media/image81.png"/><Relationship Id="rId38" Type="http://schemas.openxmlformats.org/officeDocument/2006/relationships/image" Target="../media/image86.png"/><Relationship Id="rId2" Type="http://schemas.openxmlformats.org/officeDocument/2006/relationships/image" Target="../media/image50.png"/><Relationship Id="rId16" Type="http://schemas.openxmlformats.org/officeDocument/2006/relationships/image" Target="../media/image64.png"/><Relationship Id="rId20" Type="http://schemas.openxmlformats.org/officeDocument/2006/relationships/image" Target="../media/image68.png"/><Relationship Id="rId29" Type="http://schemas.openxmlformats.org/officeDocument/2006/relationships/image" Target="../media/image77.png"/><Relationship Id="rId41" Type="http://schemas.openxmlformats.org/officeDocument/2006/relationships/image" Target="../media/image89.png"/><Relationship Id="rId1" Type="http://schemas.openxmlformats.org/officeDocument/2006/relationships/image" Target="../media/image49.png"/><Relationship Id="rId6" Type="http://schemas.openxmlformats.org/officeDocument/2006/relationships/image" Target="../media/image54.png"/><Relationship Id="rId11" Type="http://schemas.openxmlformats.org/officeDocument/2006/relationships/image" Target="../media/image59.png"/><Relationship Id="rId24" Type="http://schemas.openxmlformats.org/officeDocument/2006/relationships/image" Target="../media/image72.png"/><Relationship Id="rId32" Type="http://schemas.openxmlformats.org/officeDocument/2006/relationships/image" Target="../media/image80.png"/><Relationship Id="rId37" Type="http://schemas.openxmlformats.org/officeDocument/2006/relationships/image" Target="../media/image85.png"/><Relationship Id="rId40" Type="http://schemas.openxmlformats.org/officeDocument/2006/relationships/image" Target="../media/image88.png"/><Relationship Id="rId45" Type="http://schemas.openxmlformats.org/officeDocument/2006/relationships/image" Target="../media/image93.png"/><Relationship Id="rId5" Type="http://schemas.openxmlformats.org/officeDocument/2006/relationships/image" Target="../media/image53.png"/><Relationship Id="rId15" Type="http://schemas.openxmlformats.org/officeDocument/2006/relationships/image" Target="../media/image63.png"/><Relationship Id="rId23" Type="http://schemas.openxmlformats.org/officeDocument/2006/relationships/image" Target="../media/image71.png"/><Relationship Id="rId28" Type="http://schemas.openxmlformats.org/officeDocument/2006/relationships/image" Target="../media/image76.png"/><Relationship Id="rId36" Type="http://schemas.openxmlformats.org/officeDocument/2006/relationships/image" Target="../media/image84.png"/><Relationship Id="rId10" Type="http://schemas.openxmlformats.org/officeDocument/2006/relationships/image" Target="../media/image58.png"/><Relationship Id="rId19" Type="http://schemas.openxmlformats.org/officeDocument/2006/relationships/image" Target="../media/image67.png"/><Relationship Id="rId31" Type="http://schemas.openxmlformats.org/officeDocument/2006/relationships/image" Target="../media/image79.png"/><Relationship Id="rId44" Type="http://schemas.openxmlformats.org/officeDocument/2006/relationships/image" Target="../media/image92.png"/><Relationship Id="rId4" Type="http://schemas.openxmlformats.org/officeDocument/2006/relationships/image" Target="../media/image52.png"/><Relationship Id="rId9" Type="http://schemas.openxmlformats.org/officeDocument/2006/relationships/image" Target="../media/image57.png"/><Relationship Id="rId14" Type="http://schemas.openxmlformats.org/officeDocument/2006/relationships/image" Target="../media/image62.png"/><Relationship Id="rId22" Type="http://schemas.openxmlformats.org/officeDocument/2006/relationships/image" Target="../media/image70.png"/><Relationship Id="rId27" Type="http://schemas.openxmlformats.org/officeDocument/2006/relationships/image" Target="../media/image75.png"/><Relationship Id="rId30" Type="http://schemas.openxmlformats.org/officeDocument/2006/relationships/image" Target="../media/image78.png"/><Relationship Id="rId35" Type="http://schemas.openxmlformats.org/officeDocument/2006/relationships/image" Target="../media/image83.png"/><Relationship Id="rId43" Type="http://schemas.openxmlformats.org/officeDocument/2006/relationships/image" Target="../media/image91.png"/></Relationships>
</file>

<file path=xl/drawings/_rels/drawing3.xml.rels><?xml version="1.0" encoding="UTF-8" standalone="yes"?>
<Relationships xmlns="http://schemas.openxmlformats.org/package/2006/relationships"><Relationship Id="rId3" Type="http://schemas.openxmlformats.org/officeDocument/2006/relationships/image" Target="../media/image96.png"/><Relationship Id="rId2" Type="http://schemas.openxmlformats.org/officeDocument/2006/relationships/image" Target="../media/image95.png"/><Relationship Id="rId1" Type="http://schemas.openxmlformats.org/officeDocument/2006/relationships/image" Target="../media/image94.png"/></Relationships>
</file>

<file path=xl/drawings/drawing1.xml><?xml version="1.0" encoding="utf-8"?>
<xdr:wsDr xmlns:xdr="http://schemas.openxmlformats.org/drawingml/2006/spreadsheetDrawing" xmlns:a="http://schemas.openxmlformats.org/drawingml/2006/main">
  <xdr:oneCellAnchor>
    <xdr:from>
      <xdr:col>3</xdr:col>
      <xdr:colOff>0</xdr:colOff>
      <xdr:row>1</xdr:row>
      <xdr:rowOff>0</xdr:rowOff>
    </xdr:from>
    <xdr:ext cx="200025" cy="200025"/>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200025" cy="200025"/>
    <xdr:pic>
      <xdr:nvPicPr>
        <xdr:cNvPr id="3" name="image1.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17</xdr:row>
      <xdr:rowOff>0</xdr:rowOff>
    </xdr:from>
    <xdr:ext cx="190500" cy="200025"/>
    <xdr:pic>
      <xdr:nvPicPr>
        <xdr:cNvPr id="4" name="image7.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33</xdr:row>
      <xdr:rowOff>0</xdr:rowOff>
    </xdr:from>
    <xdr:ext cx="190500" cy="200025"/>
    <xdr:pic>
      <xdr:nvPicPr>
        <xdr:cNvPr id="5" name="image14.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41</xdr:row>
      <xdr:rowOff>0</xdr:rowOff>
    </xdr:from>
    <xdr:ext cx="190500" cy="200025"/>
    <xdr:pic>
      <xdr:nvPicPr>
        <xdr:cNvPr id="6" name="image20.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0</xdr:colOff>
      <xdr:row>49</xdr:row>
      <xdr:rowOff>0</xdr:rowOff>
    </xdr:from>
    <xdr:ext cx="190500" cy="200025"/>
    <xdr:pic>
      <xdr:nvPicPr>
        <xdr:cNvPr id="7" name="image3.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xdr:col>
      <xdr:colOff>0</xdr:colOff>
      <xdr:row>57</xdr:row>
      <xdr:rowOff>0</xdr:rowOff>
    </xdr:from>
    <xdr:ext cx="200025" cy="200025"/>
    <xdr:pic>
      <xdr:nvPicPr>
        <xdr:cNvPr id="8" name="image6.png" title="Image">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xdr:col>
      <xdr:colOff>0</xdr:colOff>
      <xdr:row>65</xdr:row>
      <xdr:rowOff>0</xdr:rowOff>
    </xdr:from>
    <xdr:ext cx="190500" cy="200025"/>
    <xdr:pic>
      <xdr:nvPicPr>
        <xdr:cNvPr id="9" name="image4.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xdr:col>
      <xdr:colOff>0</xdr:colOff>
      <xdr:row>73</xdr:row>
      <xdr:rowOff>0</xdr:rowOff>
    </xdr:from>
    <xdr:ext cx="200025" cy="200025"/>
    <xdr:pic>
      <xdr:nvPicPr>
        <xdr:cNvPr id="10" name="image16.png" title="Image">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3</xdr:col>
      <xdr:colOff>0</xdr:colOff>
      <xdr:row>81</xdr:row>
      <xdr:rowOff>0</xdr:rowOff>
    </xdr:from>
    <xdr:ext cx="200025" cy="200025"/>
    <xdr:pic>
      <xdr:nvPicPr>
        <xdr:cNvPr id="11" name="image9.png" title="Image">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3</xdr:col>
      <xdr:colOff>0</xdr:colOff>
      <xdr:row>89</xdr:row>
      <xdr:rowOff>0</xdr:rowOff>
    </xdr:from>
    <xdr:ext cx="209550" cy="209550"/>
    <xdr:pic>
      <xdr:nvPicPr>
        <xdr:cNvPr id="12" name="image5.png" title="Image">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3</xdr:col>
      <xdr:colOff>0</xdr:colOff>
      <xdr:row>97</xdr:row>
      <xdr:rowOff>0</xdr:rowOff>
    </xdr:from>
    <xdr:ext cx="323850" cy="333375"/>
    <xdr:pic>
      <xdr:nvPicPr>
        <xdr:cNvPr id="13" name="image31.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3</xdr:col>
      <xdr:colOff>0</xdr:colOff>
      <xdr:row>105</xdr:row>
      <xdr:rowOff>0</xdr:rowOff>
    </xdr:from>
    <xdr:ext cx="200025" cy="200025"/>
    <xdr:pic>
      <xdr:nvPicPr>
        <xdr:cNvPr id="14" name="image10.png" title="Image">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3</xdr:col>
      <xdr:colOff>0</xdr:colOff>
      <xdr:row>113</xdr:row>
      <xdr:rowOff>0</xdr:rowOff>
    </xdr:from>
    <xdr:ext cx="190500" cy="200025"/>
    <xdr:pic>
      <xdr:nvPicPr>
        <xdr:cNvPr id="15" name="image15.png">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3</xdr:col>
      <xdr:colOff>0</xdr:colOff>
      <xdr:row>121</xdr:row>
      <xdr:rowOff>0</xdr:rowOff>
    </xdr:from>
    <xdr:ext cx="200025" cy="200025"/>
    <xdr:pic>
      <xdr:nvPicPr>
        <xdr:cNvPr id="16" name="image17.png" title="Image">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3</xdr:col>
      <xdr:colOff>0</xdr:colOff>
      <xdr:row>129</xdr:row>
      <xdr:rowOff>0</xdr:rowOff>
    </xdr:from>
    <xdr:ext cx="200025" cy="200025"/>
    <xdr:pic>
      <xdr:nvPicPr>
        <xdr:cNvPr id="17" name="image13.png" title="Image">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3</xdr:col>
      <xdr:colOff>0</xdr:colOff>
      <xdr:row>137</xdr:row>
      <xdr:rowOff>0</xdr:rowOff>
    </xdr:from>
    <xdr:ext cx="200025" cy="200025"/>
    <xdr:pic>
      <xdr:nvPicPr>
        <xdr:cNvPr id="18" name="image21.png" title="Image">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3</xdr:col>
      <xdr:colOff>0</xdr:colOff>
      <xdr:row>145</xdr:row>
      <xdr:rowOff>0</xdr:rowOff>
    </xdr:from>
    <xdr:ext cx="200025" cy="200025"/>
    <xdr:pic>
      <xdr:nvPicPr>
        <xdr:cNvPr id="19" name="image22.png" title="Image">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3</xdr:col>
      <xdr:colOff>0</xdr:colOff>
      <xdr:row>153</xdr:row>
      <xdr:rowOff>0</xdr:rowOff>
    </xdr:from>
    <xdr:ext cx="190500" cy="200025"/>
    <xdr:pic>
      <xdr:nvPicPr>
        <xdr:cNvPr id="20" name="image8.png">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3</xdr:col>
      <xdr:colOff>0</xdr:colOff>
      <xdr:row>161</xdr:row>
      <xdr:rowOff>0</xdr:rowOff>
    </xdr:from>
    <xdr:ext cx="200025" cy="200025"/>
    <xdr:pic>
      <xdr:nvPicPr>
        <xdr:cNvPr id="21" name="image11.png" title="Image">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3</xdr:col>
      <xdr:colOff>0</xdr:colOff>
      <xdr:row>169</xdr:row>
      <xdr:rowOff>0</xdr:rowOff>
    </xdr:from>
    <xdr:ext cx="190500" cy="200025"/>
    <xdr:pic>
      <xdr:nvPicPr>
        <xdr:cNvPr id="22" name="image25.png">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3</xdr:col>
      <xdr:colOff>0</xdr:colOff>
      <xdr:row>177</xdr:row>
      <xdr:rowOff>0</xdr:rowOff>
    </xdr:from>
    <xdr:ext cx="200025" cy="200025"/>
    <xdr:pic>
      <xdr:nvPicPr>
        <xdr:cNvPr id="23" name="image29.png" title="Image">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3</xdr:col>
      <xdr:colOff>0</xdr:colOff>
      <xdr:row>185</xdr:row>
      <xdr:rowOff>0</xdr:rowOff>
    </xdr:from>
    <xdr:ext cx="200025" cy="200025"/>
    <xdr:pic>
      <xdr:nvPicPr>
        <xdr:cNvPr id="24" name="image19.png" title="Image">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3</xdr:col>
      <xdr:colOff>0</xdr:colOff>
      <xdr:row>193</xdr:row>
      <xdr:rowOff>0</xdr:rowOff>
    </xdr:from>
    <xdr:ext cx="200025" cy="200025"/>
    <xdr:pic>
      <xdr:nvPicPr>
        <xdr:cNvPr id="25" name="image27.png" title="Image">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3</xdr:col>
      <xdr:colOff>0</xdr:colOff>
      <xdr:row>209</xdr:row>
      <xdr:rowOff>0</xdr:rowOff>
    </xdr:from>
    <xdr:ext cx="200025" cy="200025"/>
    <xdr:pic>
      <xdr:nvPicPr>
        <xdr:cNvPr id="26" name="image12.png" title="Image">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3</xdr:col>
      <xdr:colOff>0</xdr:colOff>
      <xdr:row>217</xdr:row>
      <xdr:rowOff>0</xdr:rowOff>
    </xdr:from>
    <xdr:ext cx="190500" cy="200025"/>
    <xdr:pic>
      <xdr:nvPicPr>
        <xdr:cNvPr id="27" name="image18.png">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3</xdr:col>
      <xdr:colOff>0</xdr:colOff>
      <xdr:row>225</xdr:row>
      <xdr:rowOff>0</xdr:rowOff>
    </xdr:from>
    <xdr:ext cx="200025" cy="200025"/>
    <xdr:pic>
      <xdr:nvPicPr>
        <xdr:cNvPr id="28" name="image38.png" title="Image">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3</xdr:col>
      <xdr:colOff>0</xdr:colOff>
      <xdr:row>233</xdr:row>
      <xdr:rowOff>0</xdr:rowOff>
    </xdr:from>
    <xdr:ext cx="200025" cy="200025"/>
    <xdr:pic>
      <xdr:nvPicPr>
        <xdr:cNvPr id="29" name="image40.png" title="Image">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3</xdr:col>
      <xdr:colOff>0</xdr:colOff>
      <xdr:row>241</xdr:row>
      <xdr:rowOff>0</xdr:rowOff>
    </xdr:from>
    <xdr:ext cx="200025" cy="200025"/>
    <xdr:pic>
      <xdr:nvPicPr>
        <xdr:cNvPr id="30" name="image24.png" title="Image">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3</xdr:col>
      <xdr:colOff>0</xdr:colOff>
      <xdr:row>249</xdr:row>
      <xdr:rowOff>0</xdr:rowOff>
    </xdr:from>
    <xdr:ext cx="190500" cy="200025"/>
    <xdr:pic>
      <xdr:nvPicPr>
        <xdr:cNvPr id="31" name="image35.png">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3</xdr:col>
      <xdr:colOff>0</xdr:colOff>
      <xdr:row>257</xdr:row>
      <xdr:rowOff>0</xdr:rowOff>
    </xdr:from>
    <xdr:ext cx="190500" cy="200025"/>
    <xdr:pic>
      <xdr:nvPicPr>
        <xdr:cNvPr id="32" name="image28.png">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3</xdr:col>
      <xdr:colOff>0</xdr:colOff>
      <xdr:row>265</xdr:row>
      <xdr:rowOff>0</xdr:rowOff>
    </xdr:from>
    <xdr:ext cx="190500" cy="200025"/>
    <xdr:pic>
      <xdr:nvPicPr>
        <xdr:cNvPr id="33" name="image23.png">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3</xdr:col>
      <xdr:colOff>0</xdr:colOff>
      <xdr:row>273</xdr:row>
      <xdr:rowOff>0</xdr:rowOff>
    </xdr:from>
    <xdr:ext cx="200025" cy="200025"/>
    <xdr:pic>
      <xdr:nvPicPr>
        <xdr:cNvPr id="34" name="image26.png" title="Image">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3</xdr:col>
      <xdr:colOff>0</xdr:colOff>
      <xdr:row>281</xdr:row>
      <xdr:rowOff>0</xdr:rowOff>
    </xdr:from>
    <xdr:ext cx="190500" cy="200025"/>
    <xdr:pic>
      <xdr:nvPicPr>
        <xdr:cNvPr id="35" name="image30.png">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3</xdr:col>
      <xdr:colOff>0</xdr:colOff>
      <xdr:row>289</xdr:row>
      <xdr:rowOff>0</xdr:rowOff>
    </xdr:from>
    <xdr:ext cx="257175" cy="266700"/>
    <xdr:pic>
      <xdr:nvPicPr>
        <xdr:cNvPr id="36" name="image32.png">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3</xdr:col>
      <xdr:colOff>0</xdr:colOff>
      <xdr:row>297</xdr:row>
      <xdr:rowOff>0</xdr:rowOff>
    </xdr:from>
    <xdr:ext cx="228600" cy="228600"/>
    <xdr:pic>
      <xdr:nvPicPr>
        <xdr:cNvPr id="37" name="image34.png" title="Image">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3</xdr:col>
      <xdr:colOff>0</xdr:colOff>
      <xdr:row>305</xdr:row>
      <xdr:rowOff>0</xdr:rowOff>
    </xdr:from>
    <xdr:ext cx="200025" cy="200025"/>
    <xdr:pic>
      <xdr:nvPicPr>
        <xdr:cNvPr id="38" name="image58.png" title="Image">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3</xdr:col>
      <xdr:colOff>0</xdr:colOff>
      <xdr:row>313</xdr:row>
      <xdr:rowOff>0</xdr:rowOff>
    </xdr:from>
    <xdr:ext cx="200025" cy="200025"/>
    <xdr:pic>
      <xdr:nvPicPr>
        <xdr:cNvPr id="39" name="image47.png" title="Image">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3</xdr:col>
      <xdr:colOff>0</xdr:colOff>
      <xdr:row>321</xdr:row>
      <xdr:rowOff>0</xdr:rowOff>
    </xdr:from>
    <xdr:ext cx="200025" cy="200025"/>
    <xdr:pic>
      <xdr:nvPicPr>
        <xdr:cNvPr id="40" name="image33.png" title="Image">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3</xdr:col>
      <xdr:colOff>0</xdr:colOff>
      <xdr:row>329</xdr:row>
      <xdr:rowOff>0</xdr:rowOff>
    </xdr:from>
    <xdr:ext cx="200025" cy="200025"/>
    <xdr:pic>
      <xdr:nvPicPr>
        <xdr:cNvPr id="41" name="image37.png" title="Image">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3</xdr:col>
      <xdr:colOff>0</xdr:colOff>
      <xdr:row>337</xdr:row>
      <xdr:rowOff>0</xdr:rowOff>
    </xdr:from>
    <xdr:ext cx="190500" cy="200025"/>
    <xdr:pic>
      <xdr:nvPicPr>
        <xdr:cNvPr id="42" name="image46.png">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3</xdr:col>
      <xdr:colOff>0</xdr:colOff>
      <xdr:row>345</xdr:row>
      <xdr:rowOff>0</xdr:rowOff>
    </xdr:from>
    <xdr:ext cx="200025" cy="200025"/>
    <xdr:pic>
      <xdr:nvPicPr>
        <xdr:cNvPr id="43" name="image48.png" title="Image">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3</xdr:col>
      <xdr:colOff>0</xdr:colOff>
      <xdr:row>353</xdr:row>
      <xdr:rowOff>0</xdr:rowOff>
    </xdr:from>
    <xdr:ext cx="200025" cy="200025"/>
    <xdr:pic>
      <xdr:nvPicPr>
        <xdr:cNvPr id="44" name="image36.png" title="Image">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3</xdr:col>
      <xdr:colOff>0</xdr:colOff>
      <xdr:row>361</xdr:row>
      <xdr:rowOff>0</xdr:rowOff>
    </xdr:from>
    <xdr:ext cx="209550" cy="209550"/>
    <xdr:pic>
      <xdr:nvPicPr>
        <xdr:cNvPr id="45" name="image49.png" title="Image">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3</xdr:col>
      <xdr:colOff>0</xdr:colOff>
      <xdr:row>369</xdr:row>
      <xdr:rowOff>0</xdr:rowOff>
    </xdr:from>
    <xdr:ext cx="190500" cy="200025"/>
    <xdr:pic>
      <xdr:nvPicPr>
        <xdr:cNvPr id="46" name="image53.png">
          <a:extLst>
            <a:ext uri="{FF2B5EF4-FFF2-40B4-BE49-F238E27FC236}">
              <a16:creationId xmlns:a16="http://schemas.microsoft.com/office/drawing/2014/main" id="{00000000-0008-0000-0300-00002E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3</xdr:col>
      <xdr:colOff>0</xdr:colOff>
      <xdr:row>377</xdr:row>
      <xdr:rowOff>0</xdr:rowOff>
    </xdr:from>
    <xdr:ext cx="200025" cy="200025"/>
    <xdr:pic>
      <xdr:nvPicPr>
        <xdr:cNvPr id="47" name="image43.png" title="Image">
          <a:extLst>
            <a:ext uri="{FF2B5EF4-FFF2-40B4-BE49-F238E27FC236}">
              <a16:creationId xmlns:a16="http://schemas.microsoft.com/office/drawing/2014/main" id="{00000000-0008-0000-0300-00002F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3</xdr:col>
      <xdr:colOff>0</xdr:colOff>
      <xdr:row>385</xdr:row>
      <xdr:rowOff>0</xdr:rowOff>
    </xdr:from>
    <xdr:ext cx="200025" cy="200025"/>
    <xdr:pic>
      <xdr:nvPicPr>
        <xdr:cNvPr id="48" name="image55.png" title="Image">
          <a:extLst>
            <a:ext uri="{FF2B5EF4-FFF2-40B4-BE49-F238E27FC236}">
              <a16:creationId xmlns:a16="http://schemas.microsoft.com/office/drawing/2014/main" id="{00000000-0008-0000-0300-000030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3</xdr:col>
      <xdr:colOff>0</xdr:colOff>
      <xdr:row>393</xdr:row>
      <xdr:rowOff>0</xdr:rowOff>
    </xdr:from>
    <xdr:ext cx="200025" cy="200025"/>
    <xdr:pic>
      <xdr:nvPicPr>
        <xdr:cNvPr id="49" name="image51.png" title="Image">
          <a:extLst>
            <a:ext uri="{FF2B5EF4-FFF2-40B4-BE49-F238E27FC236}">
              <a16:creationId xmlns:a16="http://schemas.microsoft.com/office/drawing/2014/main" id="{00000000-0008-0000-0300-000031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xdr:row>
      <xdr:rowOff>0</xdr:rowOff>
    </xdr:from>
    <xdr:ext cx="200025" cy="200025"/>
    <xdr:pic>
      <xdr:nvPicPr>
        <xdr:cNvPr id="2" name="image3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9</xdr:row>
      <xdr:rowOff>0</xdr:rowOff>
    </xdr:from>
    <xdr:ext cx="400050" cy="400050"/>
    <xdr:pic>
      <xdr:nvPicPr>
        <xdr:cNvPr id="3" name="image41.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16</xdr:row>
      <xdr:rowOff>0</xdr:rowOff>
    </xdr:from>
    <xdr:ext cx="200025" cy="200025"/>
    <xdr:pic>
      <xdr:nvPicPr>
        <xdr:cNvPr id="4" name="image57.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23</xdr:row>
      <xdr:rowOff>0</xdr:rowOff>
    </xdr:from>
    <xdr:ext cx="200025" cy="200025"/>
    <xdr:pic>
      <xdr:nvPicPr>
        <xdr:cNvPr id="5" name="image56.pn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23</xdr:row>
      <xdr:rowOff>0</xdr:rowOff>
    </xdr:from>
    <xdr:ext cx="200025" cy="200025"/>
    <xdr:pic>
      <xdr:nvPicPr>
        <xdr:cNvPr id="6" name="image44.png" title="Image">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0</xdr:colOff>
      <xdr:row>30</xdr:row>
      <xdr:rowOff>0</xdr:rowOff>
    </xdr:from>
    <xdr:ext cx="200025" cy="200025"/>
    <xdr:pic>
      <xdr:nvPicPr>
        <xdr:cNvPr id="7" name="image45.png">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0</xdr:colOff>
      <xdr:row>30</xdr:row>
      <xdr:rowOff>0</xdr:rowOff>
    </xdr:from>
    <xdr:ext cx="209550" cy="200025"/>
    <xdr:pic>
      <xdr:nvPicPr>
        <xdr:cNvPr id="8" name="image42.png" title="Image">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xdr:col>
      <xdr:colOff>0</xdr:colOff>
      <xdr:row>37</xdr:row>
      <xdr:rowOff>0</xdr:rowOff>
    </xdr:from>
    <xdr:ext cx="200025" cy="200025"/>
    <xdr:pic>
      <xdr:nvPicPr>
        <xdr:cNvPr id="9" name="image50.png">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0</xdr:colOff>
      <xdr:row>37</xdr:row>
      <xdr:rowOff>0</xdr:rowOff>
    </xdr:from>
    <xdr:ext cx="200025" cy="200025"/>
    <xdr:pic>
      <xdr:nvPicPr>
        <xdr:cNvPr id="10" name="image52.png" title="Image">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3</xdr:col>
      <xdr:colOff>0</xdr:colOff>
      <xdr:row>44</xdr:row>
      <xdr:rowOff>0</xdr:rowOff>
    </xdr:from>
    <xdr:ext cx="200025" cy="200025"/>
    <xdr:pic>
      <xdr:nvPicPr>
        <xdr:cNvPr id="11" name="image59.png">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5</xdr:col>
      <xdr:colOff>0</xdr:colOff>
      <xdr:row>44</xdr:row>
      <xdr:rowOff>0</xdr:rowOff>
    </xdr:from>
    <xdr:ext cx="209550" cy="200025"/>
    <xdr:pic>
      <xdr:nvPicPr>
        <xdr:cNvPr id="12" name="image54.png" title="Image">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3</xdr:col>
      <xdr:colOff>0</xdr:colOff>
      <xdr:row>51</xdr:row>
      <xdr:rowOff>0</xdr:rowOff>
    </xdr:from>
    <xdr:ext cx="209550" cy="209550"/>
    <xdr:pic>
      <xdr:nvPicPr>
        <xdr:cNvPr id="13" name="image63.png">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3</xdr:col>
      <xdr:colOff>0</xdr:colOff>
      <xdr:row>58</xdr:row>
      <xdr:rowOff>0</xdr:rowOff>
    </xdr:from>
    <xdr:ext cx="266700" cy="266700"/>
    <xdr:pic>
      <xdr:nvPicPr>
        <xdr:cNvPr id="14" name="image60.png">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3</xdr:col>
      <xdr:colOff>0</xdr:colOff>
      <xdr:row>72</xdr:row>
      <xdr:rowOff>0</xdr:rowOff>
    </xdr:from>
    <xdr:ext cx="238125" cy="238125"/>
    <xdr:pic>
      <xdr:nvPicPr>
        <xdr:cNvPr id="15" name="image61.png">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3</xdr:col>
      <xdr:colOff>0</xdr:colOff>
      <xdr:row>79</xdr:row>
      <xdr:rowOff>0</xdr:rowOff>
    </xdr:from>
    <xdr:ext cx="295275" cy="295275"/>
    <xdr:pic>
      <xdr:nvPicPr>
        <xdr:cNvPr id="16" name="image62.png">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3</xdr:col>
      <xdr:colOff>0</xdr:colOff>
      <xdr:row>86</xdr:row>
      <xdr:rowOff>0</xdr:rowOff>
    </xdr:from>
    <xdr:ext cx="200025" cy="200025"/>
    <xdr:pic>
      <xdr:nvPicPr>
        <xdr:cNvPr id="17" name="image67.png">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3</xdr:col>
      <xdr:colOff>0</xdr:colOff>
      <xdr:row>93</xdr:row>
      <xdr:rowOff>0</xdr:rowOff>
    </xdr:from>
    <xdr:ext cx="200025" cy="200025"/>
    <xdr:pic>
      <xdr:nvPicPr>
        <xdr:cNvPr id="18" name="image64.png">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3</xdr:col>
      <xdr:colOff>0</xdr:colOff>
      <xdr:row>100</xdr:row>
      <xdr:rowOff>0</xdr:rowOff>
    </xdr:from>
    <xdr:ext cx="400050" cy="400050"/>
    <xdr:pic>
      <xdr:nvPicPr>
        <xdr:cNvPr id="19" name="image68.png">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5</xdr:col>
      <xdr:colOff>0</xdr:colOff>
      <xdr:row>100</xdr:row>
      <xdr:rowOff>0</xdr:rowOff>
    </xdr:from>
    <xdr:ext cx="419100" cy="400050"/>
    <xdr:pic>
      <xdr:nvPicPr>
        <xdr:cNvPr id="20" name="image73.png">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3</xdr:col>
      <xdr:colOff>0</xdr:colOff>
      <xdr:row>107</xdr:row>
      <xdr:rowOff>0</xdr:rowOff>
    </xdr:from>
    <xdr:ext cx="228600" cy="228600"/>
    <xdr:pic>
      <xdr:nvPicPr>
        <xdr:cNvPr id="21" name="image72.png">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3</xdr:col>
      <xdr:colOff>0</xdr:colOff>
      <xdr:row>114</xdr:row>
      <xdr:rowOff>0</xdr:rowOff>
    </xdr:from>
    <xdr:ext cx="200025" cy="200025"/>
    <xdr:pic>
      <xdr:nvPicPr>
        <xdr:cNvPr id="22" name="image65.png">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5</xdr:col>
      <xdr:colOff>0</xdr:colOff>
      <xdr:row>114</xdr:row>
      <xdr:rowOff>0</xdr:rowOff>
    </xdr:from>
    <xdr:ext cx="200025" cy="200025"/>
    <xdr:pic>
      <xdr:nvPicPr>
        <xdr:cNvPr id="23" name="image66.png" title="Image">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6</xdr:col>
      <xdr:colOff>0</xdr:colOff>
      <xdr:row>114</xdr:row>
      <xdr:rowOff>0</xdr:rowOff>
    </xdr:from>
    <xdr:ext cx="200025" cy="200025"/>
    <xdr:pic>
      <xdr:nvPicPr>
        <xdr:cNvPr id="24" name="image71.png" title="Image">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7</xdr:col>
      <xdr:colOff>0</xdr:colOff>
      <xdr:row>114</xdr:row>
      <xdr:rowOff>0</xdr:rowOff>
    </xdr:from>
    <xdr:ext cx="200025" cy="200025"/>
    <xdr:pic>
      <xdr:nvPicPr>
        <xdr:cNvPr id="25" name="image69.png" title="Image">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3</xdr:col>
      <xdr:colOff>0</xdr:colOff>
      <xdr:row>121</xdr:row>
      <xdr:rowOff>0</xdr:rowOff>
    </xdr:from>
    <xdr:ext cx="200025" cy="200025"/>
    <xdr:pic>
      <xdr:nvPicPr>
        <xdr:cNvPr id="26" name="image70.png">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5</xdr:col>
      <xdr:colOff>0</xdr:colOff>
      <xdr:row>121</xdr:row>
      <xdr:rowOff>0</xdr:rowOff>
    </xdr:from>
    <xdr:ext cx="200025" cy="200025"/>
    <xdr:pic>
      <xdr:nvPicPr>
        <xdr:cNvPr id="27" name="image74.png" title="Image">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3</xdr:col>
      <xdr:colOff>0</xdr:colOff>
      <xdr:row>128</xdr:row>
      <xdr:rowOff>0</xdr:rowOff>
    </xdr:from>
    <xdr:ext cx="200025" cy="200025"/>
    <xdr:pic>
      <xdr:nvPicPr>
        <xdr:cNvPr id="28" name="image75.png">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3</xdr:col>
      <xdr:colOff>0</xdr:colOff>
      <xdr:row>135</xdr:row>
      <xdr:rowOff>0</xdr:rowOff>
    </xdr:from>
    <xdr:ext cx="200025" cy="200025"/>
    <xdr:pic>
      <xdr:nvPicPr>
        <xdr:cNvPr id="29" name="image76.png">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3</xdr:col>
      <xdr:colOff>0</xdr:colOff>
      <xdr:row>142</xdr:row>
      <xdr:rowOff>0</xdr:rowOff>
    </xdr:from>
    <xdr:ext cx="285750" cy="285750"/>
    <xdr:pic>
      <xdr:nvPicPr>
        <xdr:cNvPr id="30" name="image77.png">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5</xdr:col>
      <xdr:colOff>0</xdr:colOff>
      <xdr:row>142</xdr:row>
      <xdr:rowOff>0</xdr:rowOff>
    </xdr:from>
    <xdr:ext cx="285750" cy="285750"/>
    <xdr:pic>
      <xdr:nvPicPr>
        <xdr:cNvPr id="31" name="image79.png" title="Image">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3</xdr:col>
      <xdr:colOff>0</xdr:colOff>
      <xdr:row>149</xdr:row>
      <xdr:rowOff>0</xdr:rowOff>
    </xdr:from>
    <xdr:ext cx="200025" cy="200025"/>
    <xdr:pic>
      <xdr:nvPicPr>
        <xdr:cNvPr id="32" name="image78.png">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3</xdr:col>
      <xdr:colOff>0</xdr:colOff>
      <xdr:row>156</xdr:row>
      <xdr:rowOff>0</xdr:rowOff>
    </xdr:from>
    <xdr:ext cx="200025" cy="200025"/>
    <xdr:pic>
      <xdr:nvPicPr>
        <xdr:cNvPr id="33" name="image82.png">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3</xdr:col>
      <xdr:colOff>0</xdr:colOff>
      <xdr:row>163</xdr:row>
      <xdr:rowOff>0</xdr:rowOff>
    </xdr:from>
    <xdr:ext cx="200025" cy="200025"/>
    <xdr:pic>
      <xdr:nvPicPr>
        <xdr:cNvPr id="34" name="image80.png">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5</xdr:col>
      <xdr:colOff>0</xdr:colOff>
      <xdr:row>163</xdr:row>
      <xdr:rowOff>0</xdr:rowOff>
    </xdr:from>
    <xdr:ext cx="209550" cy="200025"/>
    <xdr:pic>
      <xdr:nvPicPr>
        <xdr:cNvPr id="35" name="image83.png" title="Image">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3</xdr:col>
      <xdr:colOff>0</xdr:colOff>
      <xdr:row>170</xdr:row>
      <xdr:rowOff>0</xdr:rowOff>
    </xdr:from>
    <xdr:ext cx="200025" cy="200025"/>
    <xdr:pic>
      <xdr:nvPicPr>
        <xdr:cNvPr id="36" name="image81.png">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5</xdr:col>
      <xdr:colOff>0</xdr:colOff>
      <xdr:row>170</xdr:row>
      <xdr:rowOff>0</xdr:rowOff>
    </xdr:from>
    <xdr:ext cx="209550" cy="200025"/>
    <xdr:pic>
      <xdr:nvPicPr>
        <xdr:cNvPr id="37" name="image86.png" title="Image">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xdr:col>
      <xdr:colOff>0</xdr:colOff>
      <xdr:row>177</xdr:row>
      <xdr:rowOff>0</xdr:rowOff>
    </xdr:from>
    <xdr:ext cx="200025" cy="200025"/>
    <xdr:pic>
      <xdr:nvPicPr>
        <xdr:cNvPr id="38" name="image84.png">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5</xdr:col>
      <xdr:colOff>0</xdr:colOff>
      <xdr:row>177</xdr:row>
      <xdr:rowOff>0</xdr:rowOff>
    </xdr:from>
    <xdr:ext cx="200025" cy="200025"/>
    <xdr:pic>
      <xdr:nvPicPr>
        <xdr:cNvPr id="39" name="image85.png" title="Image">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3</xdr:col>
      <xdr:colOff>0</xdr:colOff>
      <xdr:row>184</xdr:row>
      <xdr:rowOff>0</xdr:rowOff>
    </xdr:from>
    <xdr:ext cx="200025" cy="200025"/>
    <xdr:pic>
      <xdr:nvPicPr>
        <xdr:cNvPr id="40" name="image89.png">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3</xdr:col>
      <xdr:colOff>0</xdr:colOff>
      <xdr:row>191</xdr:row>
      <xdr:rowOff>0</xdr:rowOff>
    </xdr:from>
    <xdr:ext cx="200025" cy="200025"/>
    <xdr:pic>
      <xdr:nvPicPr>
        <xdr:cNvPr id="41" name="image91.png">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5</xdr:col>
      <xdr:colOff>0</xdr:colOff>
      <xdr:row>191</xdr:row>
      <xdr:rowOff>0</xdr:rowOff>
    </xdr:from>
    <xdr:ext cx="200025" cy="200025"/>
    <xdr:pic>
      <xdr:nvPicPr>
        <xdr:cNvPr id="42" name="image87.png" title="Image">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3</xdr:col>
      <xdr:colOff>0</xdr:colOff>
      <xdr:row>198</xdr:row>
      <xdr:rowOff>0</xdr:rowOff>
    </xdr:from>
    <xdr:ext cx="285750" cy="285750"/>
    <xdr:pic>
      <xdr:nvPicPr>
        <xdr:cNvPr id="43" name="image88.png">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5</xdr:col>
      <xdr:colOff>0</xdr:colOff>
      <xdr:row>198</xdr:row>
      <xdr:rowOff>0</xdr:rowOff>
    </xdr:from>
    <xdr:ext cx="285750" cy="285750"/>
    <xdr:pic>
      <xdr:nvPicPr>
        <xdr:cNvPr id="44" name="image90.png" title="Image">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3</xdr:col>
      <xdr:colOff>0</xdr:colOff>
      <xdr:row>205</xdr:row>
      <xdr:rowOff>0</xdr:rowOff>
    </xdr:from>
    <xdr:ext cx="238125" cy="238125"/>
    <xdr:pic>
      <xdr:nvPicPr>
        <xdr:cNvPr id="45" name="image93.png">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3</xdr:col>
      <xdr:colOff>0</xdr:colOff>
      <xdr:row>212</xdr:row>
      <xdr:rowOff>0</xdr:rowOff>
    </xdr:from>
    <xdr:ext cx="200025" cy="200025"/>
    <xdr:pic>
      <xdr:nvPicPr>
        <xdr:cNvPr id="46" name="image92.png">
          <a:extLst>
            <a:ext uri="{FF2B5EF4-FFF2-40B4-BE49-F238E27FC236}">
              <a16:creationId xmlns:a16="http://schemas.microsoft.com/office/drawing/2014/main" id="{00000000-0008-0000-0400-00002E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5</xdr:col>
      <xdr:colOff>0</xdr:colOff>
      <xdr:row>212</xdr:row>
      <xdr:rowOff>0</xdr:rowOff>
    </xdr:from>
    <xdr:ext cx="200025" cy="200025"/>
    <xdr:pic>
      <xdr:nvPicPr>
        <xdr:cNvPr id="47" name="image96.png" title="Image">
          <a:extLst>
            <a:ext uri="{FF2B5EF4-FFF2-40B4-BE49-F238E27FC236}">
              <a16:creationId xmlns:a16="http://schemas.microsoft.com/office/drawing/2014/main" id="{00000000-0008-0000-0400-00002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3</xdr:col>
      <xdr:colOff>0</xdr:colOff>
      <xdr:row>219</xdr:row>
      <xdr:rowOff>0</xdr:rowOff>
    </xdr:from>
    <xdr:ext cx="200025" cy="200025"/>
    <xdr:pic>
      <xdr:nvPicPr>
        <xdr:cNvPr id="48" name="image97.png">
          <a:extLst>
            <a:ext uri="{FF2B5EF4-FFF2-40B4-BE49-F238E27FC236}">
              <a16:creationId xmlns:a16="http://schemas.microsoft.com/office/drawing/2014/main" id="{00000000-0008-0000-0400-000030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0</xdr:rowOff>
    </xdr:from>
    <xdr:ext cx="3429000" cy="3333750"/>
    <xdr:pic>
      <xdr:nvPicPr>
        <xdr:cNvPr id="2" name="image94.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xdr:row>
      <xdr:rowOff>0</xdr:rowOff>
    </xdr:from>
    <xdr:ext cx="3495675" cy="3333750"/>
    <xdr:pic>
      <xdr:nvPicPr>
        <xdr:cNvPr id="3" name="image98.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3362325" cy="3333750"/>
    <xdr:pic>
      <xdr:nvPicPr>
        <xdr:cNvPr id="4" name="image95.png" title="Image">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orms.gle/1Duo64Pv8PT8trP76"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youtube.com/iAmAlbert" TargetMode="External"/><Relationship Id="rId1" Type="http://schemas.openxmlformats.org/officeDocument/2006/relationships/hyperlink" Target="https://docs.google.com/spreadsheets/d/1173oDJU4Hzs7jVv6_ly33TDQ6-Cv5RAojdAYN296TcE/edi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LGHY9xyiUvvuVQMDMnwkt7FoFr2pkHfYFkY4UDi-Ais/edit?usp=sharing" TargetMode="External"/><Relationship Id="rId13" Type="http://schemas.openxmlformats.org/officeDocument/2006/relationships/hyperlink" Target="https://docs.google.com/spreadsheets/d/1glY7LMynO5A1MhzbhlIRusaPoP-ZpU1tQolUubnnCQ4/edit?usp=sharing" TargetMode="External"/><Relationship Id="rId3" Type="http://schemas.openxmlformats.org/officeDocument/2006/relationships/hyperlink" Target="https://docs.google.com/document/d/1TeulRNGuzPWnyzF5RL2GepPhiTX8TLe2ROBtlsjRZg8/edit?usp=sharing" TargetMode="External"/><Relationship Id="rId7" Type="http://schemas.openxmlformats.org/officeDocument/2006/relationships/hyperlink" Target="https://florr.fandom.com/wiki/Florrio_Wiki" TargetMode="External"/><Relationship Id="rId12" Type="http://schemas.openxmlformats.org/officeDocument/2006/relationships/hyperlink" Target="https://ethantwu.com/florrlevel" TargetMode="External"/><Relationship Id="rId2" Type="http://schemas.openxmlformats.org/officeDocument/2006/relationships/hyperlink" Target="https://docs.google.com/presentation/d/1sTdwBOyOegtzlse8Sc_tfg9rfe1-KdP1d2TRy_YQWWM/edit?usp=sharing" TargetMode="External"/><Relationship Id="rId1" Type="http://schemas.openxmlformats.org/officeDocument/2006/relationships/hyperlink" Target="https://forms.gle/WNrptXWHYzQqA3HF8" TargetMode="External"/><Relationship Id="rId6" Type="http://schemas.openxmlformats.org/officeDocument/2006/relationships/hyperlink" Target="https://discord.gg/dAJ6z8mNKk" TargetMode="External"/><Relationship Id="rId11" Type="http://schemas.openxmlformats.org/officeDocument/2006/relationships/hyperlink" Target="https://docs.google.com/spreadsheets/d/1KJs9nevQWjzyiA8O_1Kz7-AMj-Qw6vi5Ybbr_yV4wUk/edit?usp=sharing" TargetMode="External"/><Relationship Id="rId5" Type="http://schemas.openxmlformats.org/officeDocument/2006/relationships/hyperlink" Target="https://forms.gle/54r8AphXtoe7sECB7" TargetMode="External"/><Relationship Id="rId15" Type="http://schemas.openxmlformats.org/officeDocument/2006/relationships/comments" Target="../comments7.xml"/><Relationship Id="rId10" Type="http://schemas.openxmlformats.org/officeDocument/2006/relationships/hyperlink" Target="https://docs.google.com/spreadsheets/d/1xFGjpVHZzLTNz7zArOlMLTUSJf-WkTR6WVUeyuxNidY/edit?usp=sharing" TargetMode="External"/><Relationship Id="rId4" Type="http://schemas.openxmlformats.org/officeDocument/2006/relationships/hyperlink" Target="https://docs.google.com/spreadsheets/d/1qtWEEBD1xNFVMLITb51RsulnEnmq365tfTqT-Bnn-GU/edit?usp=sharing" TargetMode="External"/><Relationship Id="rId9" Type="http://schemas.openxmlformats.org/officeDocument/2006/relationships/hyperlink" Target="https://docs.google.com/spreadsheets/d/1plS9Iv2HtKp4bjiSmAzsETbHJhjk3Hl5fC65jmUr3yE/edit?usp=sharing" TargetMode="External"/><Relationship Id="rId1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3"/>
  <sheetViews>
    <sheetView tabSelected="1" zoomScaleNormal="100" workbookViewId="0"/>
  </sheetViews>
  <sheetFormatPr defaultColWidth="12.6328125" defaultRowHeight="15.75" customHeight="1" x14ac:dyDescent="0.25"/>
  <cols>
    <col min="1" max="1" width="174.7265625" customWidth="1"/>
  </cols>
  <sheetData>
    <row r="1" spans="1:1" ht="192.5" customHeight="1" x14ac:dyDescent="0.25">
      <c r="A1" s="1" t="s">
        <v>0</v>
      </c>
    </row>
    <row r="2" spans="1:1" ht="15.75" customHeight="1" x14ac:dyDescent="0.25">
      <c r="A2" s="2"/>
    </row>
    <row r="3" spans="1:1" ht="247.5" customHeight="1" x14ac:dyDescent="0.25">
      <c r="A3" s="3" t="s">
        <v>1</v>
      </c>
    </row>
  </sheetData>
  <phoneticPr fontId="53" type="noConversion"/>
  <hyperlinks>
    <hyperlink ref="A1" r:id="rId1"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1002"/>
  <sheetViews>
    <sheetView topLeftCell="A7" workbookViewId="0"/>
  </sheetViews>
  <sheetFormatPr defaultColWidth="12.6328125" defaultRowHeight="15.75" customHeight="1" x14ac:dyDescent="0.25"/>
  <cols>
    <col min="1" max="1" width="114.6328125" customWidth="1"/>
  </cols>
  <sheetData>
    <row r="1" spans="1:1" ht="132" customHeight="1" x14ac:dyDescent="0.25">
      <c r="A1" s="174" t="s">
        <v>741</v>
      </c>
    </row>
    <row r="2" spans="1:1" ht="15.75" customHeight="1" x14ac:dyDescent="0.4">
      <c r="A2" s="175" t="s">
        <v>742</v>
      </c>
    </row>
    <row r="3" spans="1:1" ht="15.75" customHeight="1" x14ac:dyDescent="0.4">
      <c r="A3" s="176" t="s">
        <v>28</v>
      </c>
    </row>
    <row r="4" spans="1:1" ht="15.75" customHeight="1" x14ac:dyDescent="0.4">
      <c r="A4" s="176" t="s">
        <v>743</v>
      </c>
    </row>
    <row r="5" spans="1:1" x14ac:dyDescent="0.3">
      <c r="A5" s="177" t="s">
        <v>744</v>
      </c>
    </row>
    <row r="6" spans="1:1" x14ac:dyDescent="0.3">
      <c r="A6" s="178" t="s">
        <v>745</v>
      </c>
    </row>
    <row r="7" spans="1:1" x14ac:dyDescent="0.3">
      <c r="A7" s="177" t="s">
        <v>746</v>
      </c>
    </row>
    <row r="8" spans="1:1" x14ac:dyDescent="0.3">
      <c r="A8" s="177" t="s">
        <v>747</v>
      </c>
    </row>
    <row r="9" spans="1:1" x14ac:dyDescent="0.3">
      <c r="A9" s="177" t="s">
        <v>748</v>
      </c>
    </row>
    <row r="10" spans="1:1" x14ac:dyDescent="0.3">
      <c r="A10" s="177" t="s">
        <v>749</v>
      </c>
    </row>
    <row r="11" spans="1:1" x14ac:dyDescent="0.3">
      <c r="A11" s="177" t="s">
        <v>750</v>
      </c>
    </row>
    <row r="12" spans="1:1" x14ac:dyDescent="0.3">
      <c r="A12" s="177" t="s">
        <v>751</v>
      </c>
    </row>
    <row r="13" spans="1:1" x14ac:dyDescent="0.3">
      <c r="A13" s="177" t="s">
        <v>752</v>
      </c>
    </row>
    <row r="14" spans="1:1" x14ac:dyDescent="0.3">
      <c r="A14" s="177" t="s">
        <v>753</v>
      </c>
    </row>
    <row r="15" spans="1:1" x14ac:dyDescent="0.3">
      <c r="A15" s="177" t="s">
        <v>754</v>
      </c>
    </row>
    <row r="16" spans="1:1" x14ac:dyDescent="0.3">
      <c r="A16" s="177" t="s">
        <v>755</v>
      </c>
    </row>
    <row r="17" spans="1:1" x14ac:dyDescent="0.3">
      <c r="A17" s="177" t="s">
        <v>756</v>
      </c>
    </row>
    <row r="18" spans="1:1" x14ac:dyDescent="0.3">
      <c r="A18" s="177" t="s">
        <v>757</v>
      </c>
    </row>
    <row r="19" spans="1:1" x14ac:dyDescent="0.3">
      <c r="A19" s="177" t="s">
        <v>758</v>
      </c>
    </row>
    <row r="20" spans="1:1" x14ac:dyDescent="0.3">
      <c r="A20" s="177" t="s">
        <v>759</v>
      </c>
    </row>
    <row r="21" spans="1:1" ht="15" x14ac:dyDescent="0.3">
      <c r="A21" s="177" t="s">
        <v>760</v>
      </c>
    </row>
    <row r="22" spans="1:1" ht="15" x14ac:dyDescent="0.3">
      <c r="A22" s="177"/>
    </row>
    <row r="23" spans="1:1" ht="15" x14ac:dyDescent="0.3">
      <c r="A23" s="177"/>
    </row>
    <row r="24" spans="1:1" ht="15" x14ac:dyDescent="0.3">
      <c r="A24" s="177"/>
    </row>
    <row r="25" spans="1:1" ht="15" x14ac:dyDescent="0.3">
      <c r="A25" s="177"/>
    </row>
    <row r="26" spans="1:1" ht="15" x14ac:dyDescent="0.3">
      <c r="A26" s="177"/>
    </row>
    <row r="27" spans="1:1" ht="15" x14ac:dyDescent="0.3">
      <c r="A27" s="177"/>
    </row>
    <row r="28" spans="1:1" ht="15" x14ac:dyDescent="0.3">
      <c r="A28" s="177"/>
    </row>
    <row r="29" spans="1:1" ht="15" x14ac:dyDescent="0.3">
      <c r="A29" s="177"/>
    </row>
    <row r="30" spans="1:1" ht="15" x14ac:dyDescent="0.3">
      <c r="A30" s="177"/>
    </row>
    <row r="31" spans="1:1" ht="15" x14ac:dyDescent="0.3">
      <c r="A31" s="177"/>
    </row>
    <row r="32" spans="1:1" ht="15" x14ac:dyDescent="0.3">
      <c r="A32" s="177"/>
    </row>
    <row r="33" spans="1:1" ht="15" x14ac:dyDescent="0.3">
      <c r="A33" s="177"/>
    </row>
    <row r="34" spans="1:1" ht="15" x14ac:dyDescent="0.3">
      <c r="A34" s="177"/>
    </row>
    <row r="35" spans="1:1" ht="15" x14ac:dyDescent="0.3">
      <c r="A35" s="177"/>
    </row>
    <row r="36" spans="1:1" ht="15" x14ac:dyDescent="0.3">
      <c r="A36" s="177"/>
    </row>
    <row r="37" spans="1:1" ht="15" x14ac:dyDescent="0.3">
      <c r="A37" s="177"/>
    </row>
    <row r="38" spans="1:1" ht="15" x14ac:dyDescent="0.3">
      <c r="A38" s="177"/>
    </row>
    <row r="39" spans="1:1" ht="15" x14ac:dyDescent="0.3">
      <c r="A39" s="177"/>
    </row>
    <row r="40" spans="1:1" ht="15" x14ac:dyDescent="0.3">
      <c r="A40" s="177"/>
    </row>
    <row r="41" spans="1:1" ht="15" x14ac:dyDescent="0.3">
      <c r="A41" s="177"/>
    </row>
    <row r="42" spans="1:1" ht="15" x14ac:dyDescent="0.3">
      <c r="A42" s="177"/>
    </row>
    <row r="43" spans="1:1" ht="15" x14ac:dyDescent="0.3">
      <c r="A43" s="177"/>
    </row>
    <row r="44" spans="1:1" ht="15" x14ac:dyDescent="0.3">
      <c r="A44" s="177"/>
    </row>
    <row r="45" spans="1:1" ht="15" x14ac:dyDescent="0.3">
      <c r="A45" s="177"/>
    </row>
    <row r="46" spans="1:1" ht="15" x14ac:dyDescent="0.3">
      <c r="A46" s="177"/>
    </row>
    <row r="47" spans="1:1" ht="15" x14ac:dyDescent="0.3">
      <c r="A47" s="177"/>
    </row>
    <row r="48" spans="1:1" ht="15" x14ac:dyDescent="0.3">
      <c r="A48" s="177"/>
    </row>
    <row r="49" spans="1:1" ht="15" x14ac:dyDescent="0.3">
      <c r="A49" s="177"/>
    </row>
    <row r="50" spans="1:1" ht="15" x14ac:dyDescent="0.3">
      <c r="A50" s="177"/>
    </row>
    <row r="51" spans="1:1" ht="15" x14ac:dyDescent="0.3">
      <c r="A51" s="177"/>
    </row>
    <row r="52" spans="1:1" ht="15" x14ac:dyDescent="0.3">
      <c r="A52" s="177"/>
    </row>
    <row r="53" spans="1:1" ht="15" x14ac:dyDescent="0.3">
      <c r="A53" s="177"/>
    </row>
    <row r="54" spans="1:1" ht="15" x14ac:dyDescent="0.3">
      <c r="A54" s="177"/>
    </row>
    <row r="55" spans="1:1" ht="15" x14ac:dyDescent="0.3">
      <c r="A55" s="177"/>
    </row>
    <row r="56" spans="1:1" ht="15" x14ac:dyDescent="0.3">
      <c r="A56" s="177"/>
    </row>
    <row r="57" spans="1:1" ht="15" x14ac:dyDescent="0.3">
      <c r="A57" s="177"/>
    </row>
    <row r="58" spans="1:1" ht="15" x14ac:dyDescent="0.3">
      <c r="A58" s="177"/>
    </row>
    <row r="59" spans="1:1" ht="15" x14ac:dyDescent="0.3">
      <c r="A59" s="177"/>
    </row>
    <row r="60" spans="1:1" ht="15" x14ac:dyDescent="0.3">
      <c r="A60" s="177"/>
    </row>
    <row r="61" spans="1:1" ht="15" x14ac:dyDescent="0.3">
      <c r="A61" s="177"/>
    </row>
    <row r="62" spans="1:1" ht="15" x14ac:dyDescent="0.3">
      <c r="A62" s="177"/>
    </row>
    <row r="63" spans="1:1" ht="15" x14ac:dyDescent="0.3">
      <c r="A63" s="177"/>
    </row>
    <row r="64" spans="1:1" ht="15" x14ac:dyDescent="0.3">
      <c r="A64" s="177"/>
    </row>
    <row r="65" spans="1:1" ht="15" x14ac:dyDescent="0.3">
      <c r="A65" s="177"/>
    </row>
    <row r="66" spans="1:1" ht="15" x14ac:dyDescent="0.3">
      <c r="A66" s="177"/>
    </row>
    <row r="67" spans="1:1" ht="15" x14ac:dyDescent="0.3">
      <c r="A67" s="177"/>
    </row>
    <row r="68" spans="1:1" ht="15" x14ac:dyDescent="0.3">
      <c r="A68" s="177"/>
    </row>
    <row r="69" spans="1:1" ht="15" x14ac:dyDescent="0.3">
      <c r="A69" s="177"/>
    </row>
    <row r="70" spans="1:1" ht="15" x14ac:dyDescent="0.3">
      <c r="A70" s="177"/>
    </row>
    <row r="71" spans="1:1" ht="15" x14ac:dyDescent="0.3">
      <c r="A71" s="177"/>
    </row>
    <row r="72" spans="1:1" ht="15" x14ac:dyDescent="0.3">
      <c r="A72" s="177"/>
    </row>
    <row r="73" spans="1:1" ht="15" x14ac:dyDescent="0.3">
      <c r="A73" s="177"/>
    </row>
    <row r="74" spans="1:1" ht="15" x14ac:dyDescent="0.3">
      <c r="A74" s="177"/>
    </row>
    <row r="75" spans="1:1" ht="15" x14ac:dyDescent="0.3">
      <c r="A75" s="177"/>
    </row>
    <row r="76" spans="1:1" ht="15" x14ac:dyDescent="0.3">
      <c r="A76" s="177"/>
    </row>
    <row r="77" spans="1:1" ht="15" x14ac:dyDescent="0.3">
      <c r="A77" s="177"/>
    </row>
    <row r="78" spans="1:1" ht="15" x14ac:dyDescent="0.3">
      <c r="A78" s="177"/>
    </row>
    <row r="79" spans="1:1" ht="15" x14ac:dyDescent="0.3">
      <c r="A79" s="177"/>
    </row>
    <row r="80" spans="1:1" ht="15" x14ac:dyDescent="0.3">
      <c r="A80" s="177"/>
    </row>
    <row r="81" spans="1:1" ht="15" x14ac:dyDescent="0.3">
      <c r="A81" s="177"/>
    </row>
    <row r="82" spans="1:1" ht="15" x14ac:dyDescent="0.3">
      <c r="A82" s="177"/>
    </row>
    <row r="83" spans="1:1" ht="15" x14ac:dyDescent="0.3">
      <c r="A83" s="177"/>
    </row>
    <row r="84" spans="1:1" ht="15" x14ac:dyDescent="0.3">
      <c r="A84" s="177"/>
    </row>
    <row r="85" spans="1:1" ht="15" x14ac:dyDescent="0.3">
      <c r="A85" s="177"/>
    </row>
    <row r="86" spans="1:1" ht="15" x14ac:dyDescent="0.3">
      <c r="A86" s="177"/>
    </row>
    <row r="87" spans="1:1" ht="15" x14ac:dyDescent="0.3">
      <c r="A87" s="177"/>
    </row>
    <row r="88" spans="1:1" ht="15" x14ac:dyDescent="0.3">
      <c r="A88" s="177"/>
    </row>
    <row r="89" spans="1:1" ht="15" x14ac:dyDescent="0.3">
      <c r="A89" s="177"/>
    </row>
    <row r="90" spans="1:1" ht="15" x14ac:dyDescent="0.3">
      <c r="A90" s="177"/>
    </row>
    <row r="91" spans="1:1" ht="15" x14ac:dyDescent="0.3">
      <c r="A91" s="177"/>
    </row>
    <row r="92" spans="1:1" ht="15" x14ac:dyDescent="0.3">
      <c r="A92" s="177"/>
    </row>
    <row r="93" spans="1:1" ht="15" x14ac:dyDescent="0.3">
      <c r="A93" s="177"/>
    </row>
    <row r="94" spans="1:1" ht="15" x14ac:dyDescent="0.3">
      <c r="A94" s="177"/>
    </row>
    <row r="95" spans="1:1" ht="15" x14ac:dyDescent="0.3">
      <c r="A95" s="177"/>
    </row>
    <row r="96" spans="1:1" ht="15" x14ac:dyDescent="0.3">
      <c r="A96" s="177"/>
    </row>
    <row r="97" spans="1:1" ht="15" x14ac:dyDescent="0.3">
      <c r="A97" s="177"/>
    </row>
    <row r="98" spans="1:1" ht="15" x14ac:dyDescent="0.3">
      <c r="A98" s="177"/>
    </row>
    <row r="99" spans="1:1" ht="15" x14ac:dyDescent="0.3">
      <c r="A99" s="177"/>
    </row>
    <row r="100" spans="1:1" ht="15" x14ac:dyDescent="0.3">
      <c r="A100" s="177"/>
    </row>
    <row r="101" spans="1:1" ht="15" x14ac:dyDescent="0.3">
      <c r="A101" s="177"/>
    </row>
    <row r="102" spans="1:1" ht="15" x14ac:dyDescent="0.3">
      <c r="A102" s="177"/>
    </row>
    <row r="103" spans="1:1" ht="15" x14ac:dyDescent="0.3">
      <c r="A103" s="177"/>
    </row>
    <row r="104" spans="1:1" ht="15" x14ac:dyDescent="0.3">
      <c r="A104" s="177"/>
    </row>
    <row r="105" spans="1:1" ht="15" x14ac:dyDescent="0.3">
      <c r="A105" s="177"/>
    </row>
    <row r="106" spans="1:1" ht="15" x14ac:dyDescent="0.3">
      <c r="A106" s="177"/>
    </row>
    <row r="107" spans="1:1" ht="15" x14ac:dyDescent="0.3">
      <c r="A107" s="177"/>
    </row>
    <row r="108" spans="1:1" ht="15" x14ac:dyDescent="0.3">
      <c r="A108" s="177"/>
    </row>
    <row r="109" spans="1:1" ht="15" x14ac:dyDescent="0.3">
      <c r="A109" s="177"/>
    </row>
    <row r="110" spans="1:1" ht="15" x14ac:dyDescent="0.3">
      <c r="A110" s="177"/>
    </row>
    <row r="111" spans="1:1" ht="15" x14ac:dyDescent="0.3">
      <c r="A111" s="177"/>
    </row>
    <row r="112" spans="1:1" ht="15" x14ac:dyDescent="0.3">
      <c r="A112" s="177"/>
    </row>
    <row r="113" spans="1:1" ht="15" x14ac:dyDescent="0.3">
      <c r="A113" s="177"/>
    </row>
    <row r="114" spans="1:1" ht="15" x14ac:dyDescent="0.3">
      <c r="A114" s="177"/>
    </row>
    <row r="115" spans="1:1" ht="15" x14ac:dyDescent="0.3">
      <c r="A115" s="177"/>
    </row>
    <row r="116" spans="1:1" ht="15" x14ac:dyDescent="0.3">
      <c r="A116" s="177"/>
    </row>
    <row r="117" spans="1:1" ht="15" x14ac:dyDescent="0.3">
      <c r="A117" s="177"/>
    </row>
    <row r="118" spans="1:1" ht="15" x14ac:dyDescent="0.3">
      <c r="A118" s="177"/>
    </row>
    <row r="119" spans="1:1" ht="15" x14ac:dyDescent="0.3">
      <c r="A119" s="177"/>
    </row>
    <row r="120" spans="1:1" ht="15" x14ac:dyDescent="0.3">
      <c r="A120" s="177"/>
    </row>
    <row r="121" spans="1:1" ht="15" x14ac:dyDescent="0.3">
      <c r="A121" s="177"/>
    </row>
    <row r="122" spans="1:1" ht="15" x14ac:dyDescent="0.3">
      <c r="A122" s="177"/>
    </row>
    <row r="123" spans="1:1" ht="15" x14ac:dyDescent="0.3">
      <c r="A123" s="177"/>
    </row>
    <row r="124" spans="1:1" ht="15" x14ac:dyDescent="0.3">
      <c r="A124" s="177"/>
    </row>
    <row r="125" spans="1:1" ht="15" x14ac:dyDescent="0.3">
      <c r="A125" s="177"/>
    </row>
    <row r="126" spans="1:1" ht="15" x14ac:dyDescent="0.3">
      <c r="A126" s="177"/>
    </row>
    <row r="127" spans="1:1" ht="15" x14ac:dyDescent="0.3">
      <c r="A127" s="177"/>
    </row>
    <row r="128" spans="1:1" ht="15" x14ac:dyDescent="0.3">
      <c r="A128" s="177"/>
    </row>
    <row r="129" spans="1:1" ht="15" x14ac:dyDescent="0.3">
      <c r="A129" s="177"/>
    </row>
    <row r="130" spans="1:1" ht="15" x14ac:dyDescent="0.3">
      <c r="A130" s="177"/>
    </row>
    <row r="131" spans="1:1" ht="15" x14ac:dyDescent="0.3">
      <c r="A131" s="177"/>
    </row>
    <row r="132" spans="1:1" ht="15" x14ac:dyDescent="0.3">
      <c r="A132" s="177"/>
    </row>
    <row r="133" spans="1:1" ht="15" x14ac:dyDescent="0.3">
      <c r="A133" s="177"/>
    </row>
    <row r="134" spans="1:1" ht="15" x14ac:dyDescent="0.3">
      <c r="A134" s="177"/>
    </row>
    <row r="135" spans="1:1" ht="15" x14ac:dyDescent="0.3">
      <c r="A135" s="177"/>
    </row>
    <row r="136" spans="1:1" ht="15" x14ac:dyDescent="0.3">
      <c r="A136" s="177"/>
    </row>
    <row r="137" spans="1:1" ht="15" x14ac:dyDescent="0.3">
      <c r="A137" s="177"/>
    </row>
    <row r="138" spans="1:1" ht="15" x14ac:dyDescent="0.3">
      <c r="A138" s="177"/>
    </row>
    <row r="139" spans="1:1" ht="15" x14ac:dyDescent="0.3">
      <c r="A139" s="177"/>
    </row>
    <row r="140" spans="1:1" ht="15" x14ac:dyDescent="0.3">
      <c r="A140" s="177"/>
    </row>
    <row r="141" spans="1:1" ht="15" x14ac:dyDescent="0.3">
      <c r="A141" s="177"/>
    </row>
    <row r="142" spans="1:1" ht="15" x14ac:dyDescent="0.3">
      <c r="A142" s="177"/>
    </row>
    <row r="143" spans="1:1" ht="15" x14ac:dyDescent="0.3">
      <c r="A143" s="177"/>
    </row>
    <row r="144" spans="1:1" ht="15" x14ac:dyDescent="0.3">
      <c r="A144" s="177"/>
    </row>
    <row r="145" spans="1:1" ht="15" x14ac:dyDescent="0.3">
      <c r="A145" s="177"/>
    </row>
    <row r="146" spans="1:1" ht="15" x14ac:dyDescent="0.3">
      <c r="A146" s="177"/>
    </row>
    <row r="147" spans="1:1" ht="15" x14ac:dyDescent="0.3">
      <c r="A147" s="177"/>
    </row>
    <row r="148" spans="1:1" ht="15" x14ac:dyDescent="0.3">
      <c r="A148" s="177"/>
    </row>
    <row r="149" spans="1:1" ht="15" x14ac:dyDescent="0.3">
      <c r="A149" s="177"/>
    </row>
    <row r="150" spans="1:1" ht="15" x14ac:dyDescent="0.3">
      <c r="A150" s="177"/>
    </row>
    <row r="151" spans="1:1" ht="15" x14ac:dyDescent="0.3">
      <c r="A151" s="177"/>
    </row>
    <row r="152" spans="1:1" ht="15" x14ac:dyDescent="0.3">
      <c r="A152" s="177"/>
    </row>
    <row r="153" spans="1:1" ht="15" x14ac:dyDescent="0.3">
      <c r="A153" s="177"/>
    </row>
    <row r="154" spans="1:1" ht="15" x14ac:dyDescent="0.3">
      <c r="A154" s="177"/>
    </row>
    <row r="155" spans="1:1" ht="15" x14ac:dyDescent="0.3">
      <c r="A155" s="177"/>
    </row>
    <row r="156" spans="1:1" ht="15" x14ac:dyDescent="0.3">
      <c r="A156" s="177"/>
    </row>
    <row r="157" spans="1:1" ht="15" x14ac:dyDescent="0.3">
      <c r="A157" s="177"/>
    </row>
    <row r="158" spans="1:1" ht="15" x14ac:dyDescent="0.3">
      <c r="A158" s="177"/>
    </row>
    <row r="159" spans="1:1" ht="15" x14ac:dyDescent="0.3">
      <c r="A159" s="177"/>
    </row>
    <row r="160" spans="1:1" ht="15" x14ac:dyDescent="0.3">
      <c r="A160" s="177"/>
    </row>
    <row r="161" spans="1:1" ht="15" x14ac:dyDescent="0.3">
      <c r="A161" s="177"/>
    </row>
    <row r="162" spans="1:1" ht="15" x14ac:dyDescent="0.3">
      <c r="A162" s="177"/>
    </row>
    <row r="163" spans="1:1" ht="15" x14ac:dyDescent="0.3">
      <c r="A163" s="177"/>
    </row>
    <row r="164" spans="1:1" ht="15" x14ac:dyDescent="0.3">
      <c r="A164" s="177"/>
    </row>
    <row r="165" spans="1:1" ht="15" x14ac:dyDescent="0.3">
      <c r="A165" s="177"/>
    </row>
    <row r="166" spans="1:1" ht="15" x14ac:dyDescent="0.3">
      <c r="A166" s="177"/>
    </row>
    <row r="167" spans="1:1" ht="15" x14ac:dyDescent="0.3">
      <c r="A167" s="177"/>
    </row>
    <row r="168" spans="1:1" ht="15" x14ac:dyDescent="0.3">
      <c r="A168" s="177"/>
    </row>
    <row r="169" spans="1:1" ht="15" x14ac:dyDescent="0.3">
      <c r="A169" s="177"/>
    </row>
    <row r="170" spans="1:1" ht="15" x14ac:dyDescent="0.3">
      <c r="A170" s="177"/>
    </row>
    <row r="171" spans="1:1" ht="15" x14ac:dyDescent="0.3">
      <c r="A171" s="177"/>
    </row>
    <row r="172" spans="1:1" ht="15" x14ac:dyDescent="0.3">
      <c r="A172" s="177"/>
    </row>
    <row r="173" spans="1:1" ht="15" x14ac:dyDescent="0.3">
      <c r="A173" s="177"/>
    </row>
    <row r="174" spans="1:1" ht="15" x14ac:dyDescent="0.3">
      <c r="A174" s="177"/>
    </row>
    <row r="175" spans="1:1" ht="15" x14ac:dyDescent="0.3">
      <c r="A175" s="177"/>
    </row>
    <row r="176" spans="1:1" ht="15" x14ac:dyDescent="0.3">
      <c r="A176" s="177"/>
    </row>
    <row r="177" spans="1:1" ht="15" x14ac:dyDescent="0.3">
      <c r="A177" s="177"/>
    </row>
    <row r="178" spans="1:1" ht="15" x14ac:dyDescent="0.3">
      <c r="A178" s="177"/>
    </row>
    <row r="179" spans="1:1" ht="15" x14ac:dyDescent="0.3">
      <c r="A179" s="177"/>
    </row>
    <row r="180" spans="1:1" ht="15" x14ac:dyDescent="0.3">
      <c r="A180" s="177"/>
    </row>
    <row r="181" spans="1:1" ht="15" x14ac:dyDescent="0.3">
      <c r="A181" s="177"/>
    </row>
    <row r="182" spans="1:1" ht="15" x14ac:dyDescent="0.3">
      <c r="A182" s="177"/>
    </row>
    <row r="183" spans="1:1" ht="15" x14ac:dyDescent="0.3">
      <c r="A183" s="177"/>
    </row>
    <row r="184" spans="1:1" ht="15" x14ac:dyDescent="0.3">
      <c r="A184" s="177"/>
    </row>
    <row r="185" spans="1:1" ht="15" x14ac:dyDescent="0.3">
      <c r="A185" s="177"/>
    </row>
    <row r="186" spans="1:1" ht="15" x14ac:dyDescent="0.3">
      <c r="A186" s="177"/>
    </row>
    <row r="187" spans="1:1" ht="15" x14ac:dyDescent="0.3">
      <c r="A187" s="177"/>
    </row>
    <row r="188" spans="1:1" ht="15" x14ac:dyDescent="0.3">
      <c r="A188" s="177"/>
    </row>
    <row r="189" spans="1:1" ht="15" x14ac:dyDescent="0.3">
      <c r="A189" s="177"/>
    </row>
    <row r="190" spans="1:1" ht="15" x14ac:dyDescent="0.3">
      <c r="A190" s="177"/>
    </row>
    <row r="191" spans="1:1" ht="15" x14ac:dyDescent="0.3">
      <c r="A191" s="177"/>
    </row>
    <row r="192" spans="1:1" ht="15" x14ac:dyDescent="0.3">
      <c r="A192" s="177"/>
    </row>
    <row r="193" spans="1:1" ht="15" x14ac:dyDescent="0.3">
      <c r="A193" s="177"/>
    </row>
    <row r="194" spans="1:1" ht="15" x14ac:dyDescent="0.3">
      <c r="A194" s="177"/>
    </row>
    <row r="195" spans="1:1" ht="15" x14ac:dyDescent="0.3">
      <c r="A195" s="177"/>
    </row>
    <row r="196" spans="1:1" ht="15" x14ac:dyDescent="0.3">
      <c r="A196" s="177"/>
    </row>
    <row r="197" spans="1:1" ht="15" x14ac:dyDescent="0.3">
      <c r="A197" s="177"/>
    </row>
    <row r="198" spans="1:1" ht="15" x14ac:dyDescent="0.3">
      <c r="A198" s="177"/>
    </row>
    <row r="199" spans="1:1" ht="15" x14ac:dyDescent="0.3">
      <c r="A199" s="177"/>
    </row>
    <row r="200" spans="1:1" ht="15" x14ac:dyDescent="0.3">
      <c r="A200" s="177"/>
    </row>
    <row r="201" spans="1:1" ht="15" x14ac:dyDescent="0.3">
      <c r="A201" s="177"/>
    </row>
    <row r="202" spans="1:1" ht="15" x14ac:dyDescent="0.3">
      <c r="A202" s="177"/>
    </row>
    <row r="203" spans="1:1" ht="15" x14ac:dyDescent="0.3">
      <c r="A203" s="177"/>
    </row>
    <row r="204" spans="1:1" ht="15" x14ac:dyDescent="0.3">
      <c r="A204" s="177"/>
    </row>
    <row r="205" spans="1:1" ht="15" x14ac:dyDescent="0.3">
      <c r="A205" s="177"/>
    </row>
    <row r="206" spans="1:1" ht="15" x14ac:dyDescent="0.3">
      <c r="A206" s="177"/>
    </row>
    <row r="207" spans="1:1" ht="15" x14ac:dyDescent="0.3">
      <c r="A207" s="177"/>
    </row>
    <row r="208" spans="1:1" ht="15" x14ac:dyDescent="0.3">
      <c r="A208" s="177"/>
    </row>
    <row r="209" spans="1:1" ht="15" x14ac:dyDescent="0.3">
      <c r="A209" s="177"/>
    </row>
    <row r="210" spans="1:1" ht="15" x14ac:dyDescent="0.3">
      <c r="A210" s="177"/>
    </row>
    <row r="211" spans="1:1" ht="15" x14ac:dyDescent="0.3">
      <c r="A211" s="177"/>
    </row>
    <row r="212" spans="1:1" ht="15" x14ac:dyDescent="0.3">
      <c r="A212" s="177"/>
    </row>
    <row r="213" spans="1:1" ht="15" x14ac:dyDescent="0.3">
      <c r="A213" s="177"/>
    </row>
    <row r="214" spans="1:1" ht="15" x14ac:dyDescent="0.3">
      <c r="A214" s="177"/>
    </row>
    <row r="215" spans="1:1" ht="15" x14ac:dyDescent="0.3">
      <c r="A215" s="177"/>
    </row>
    <row r="216" spans="1:1" ht="15" x14ac:dyDescent="0.3">
      <c r="A216" s="177"/>
    </row>
    <row r="217" spans="1:1" ht="15" x14ac:dyDescent="0.3">
      <c r="A217" s="177"/>
    </row>
    <row r="218" spans="1:1" ht="15" x14ac:dyDescent="0.3">
      <c r="A218" s="177"/>
    </row>
    <row r="219" spans="1:1" ht="15" x14ac:dyDescent="0.3">
      <c r="A219" s="177"/>
    </row>
    <row r="220" spans="1:1" ht="15" x14ac:dyDescent="0.3">
      <c r="A220" s="177"/>
    </row>
    <row r="221" spans="1:1" ht="15" x14ac:dyDescent="0.3">
      <c r="A221" s="177"/>
    </row>
    <row r="222" spans="1:1" ht="15" x14ac:dyDescent="0.3">
      <c r="A222" s="177"/>
    </row>
    <row r="223" spans="1:1" ht="15" x14ac:dyDescent="0.3">
      <c r="A223" s="177"/>
    </row>
    <row r="224" spans="1:1" ht="15" x14ac:dyDescent="0.3">
      <c r="A224" s="177"/>
    </row>
    <row r="225" spans="1:1" ht="15" x14ac:dyDescent="0.3">
      <c r="A225" s="177"/>
    </row>
    <row r="226" spans="1:1" ht="15" x14ac:dyDescent="0.3">
      <c r="A226" s="177"/>
    </row>
    <row r="227" spans="1:1" ht="15" x14ac:dyDescent="0.3">
      <c r="A227" s="177"/>
    </row>
    <row r="228" spans="1:1" ht="15" x14ac:dyDescent="0.3">
      <c r="A228" s="177"/>
    </row>
    <row r="229" spans="1:1" ht="15" x14ac:dyDescent="0.3">
      <c r="A229" s="177"/>
    </row>
    <row r="230" spans="1:1" ht="15" x14ac:dyDescent="0.3">
      <c r="A230" s="177"/>
    </row>
    <row r="231" spans="1:1" ht="15" x14ac:dyDescent="0.3">
      <c r="A231" s="177"/>
    </row>
    <row r="232" spans="1:1" ht="15" x14ac:dyDescent="0.3">
      <c r="A232" s="177"/>
    </row>
    <row r="233" spans="1:1" ht="15" x14ac:dyDescent="0.3">
      <c r="A233" s="177"/>
    </row>
    <row r="234" spans="1:1" ht="15" x14ac:dyDescent="0.3">
      <c r="A234" s="177"/>
    </row>
    <row r="235" spans="1:1" ht="15" x14ac:dyDescent="0.3">
      <c r="A235" s="177"/>
    </row>
    <row r="236" spans="1:1" ht="15" x14ac:dyDescent="0.3">
      <c r="A236" s="177"/>
    </row>
    <row r="237" spans="1:1" ht="15" x14ac:dyDescent="0.3">
      <c r="A237" s="177"/>
    </row>
    <row r="238" spans="1:1" ht="15" x14ac:dyDescent="0.3">
      <c r="A238" s="177"/>
    </row>
    <row r="239" spans="1:1" ht="15" x14ac:dyDescent="0.3">
      <c r="A239" s="177"/>
    </row>
    <row r="240" spans="1:1" ht="15" x14ac:dyDescent="0.3">
      <c r="A240" s="177"/>
    </row>
    <row r="241" spans="1:1" ht="15" x14ac:dyDescent="0.3">
      <c r="A241" s="177"/>
    </row>
    <row r="242" spans="1:1" ht="15" x14ac:dyDescent="0.3">
      <c r="A242" s="177"/>
    </row>
    <row r="243" spans="1:1" ht="15" x14ac:dyDescent="0.3">
      <c r="A243" s="177"/>
    </row>
    <row r="244" spans="1:1" ht="15" x14ac:dyDescent="0.3">
      <c r="A244" s="177"/>
    </row>
    <row r="245" spans="1:1" ht="15" x14ac:dyDescent="0.3">
      <c r="A245" s="177"/>
    </row>
    <row r="246" spans="1:1" ht="15" x14ac:dyDescent="0.3">
      <c r="A246" s="177"/>
    </row>
    <row r="247" spans="1:1" ht="15" x14ac:dyDescent="0.3">
      <c r="A247" s="177"/>
    </row>
    <row r="248" spans="1:1" ht="15" x14ac:dyDescent="0.3">
      <c r="A248" s="177"/>
    </row>
    <row r="249" spans="1:1" ht="15" x14ac:dyDescent="0.3">
      <c r="A249" s="177"/>
    </row>
    <row r="250" spans="1:1" ht="15" x14ac:dyDescent="0.3">
      <c r="A250" s="177"/>
    </row>
    <row r="251" spans="1:1" ht="15" x14ac:dyDescent="0.3">
      <c r="A251" s="177"/>
    </row>
    <row r="252" spans="1:1" ht="15" x14ac:dyDescent="0.3">
      <c r="A252" s="177"/>
    </row>
    <row r="253" spans="1:1" ht="15" x14ac:dyDescent="0.3">
      <c r="A253" s="177"/>
    </row>
    <row r="254" spans="1:1" ht="15" x14ac:dyDescent="0.3">
      <c r="A254" s="177"/>
    </row>
    <row r="255" spans="1:1" ht="15" x14ac:dyDescent="0.3">
      <c r="A255" s="177"/>
    </row>
    <row r="256" spans="1:1" ht="15" x14ac:dyDescent="0.3">
      <c r="A256" s="177"/>
    </row>
    <row r="257" spans="1:1" ht="15" x14ac:dyDescent="0.3">
      <c r="A257" s="177"/>
    </row>
    <row r="258" spans="1:1" ht="15" x14ac:dyDescent="0.3">
      <c r="A258" s="177"/>
    </row>
    <row r="259" spans="1:1" ht="15" x14ac:dyDescent="0.3">
      <c r="A259" s="177"/>
    </row>
    <row r="260" spans="1:1" ht="15" x14ac:dyDescent="0.3">
      <c r="A260" s="177"/>
    </row>
    <row r="261" spans="1:1" ht="15" x14ac:dyDescent="0.3">
      <c r="A261" s="177"/>
    </row>
    <row r="262" spans="1:1" ht="15" x14ac:dyDescent="0.3">
      <c r="A262" s="177"/>
    </row>
    <row r="263" spans="1:1" ht="15" x14ac:dyDescent="0.3">
      <c r="A263" s="177"/>
    </row>
    <row r="264" spans="1:1" ht="15" x14ac:dyDescent="0.3">
      <c r="A264" s="177"/>
    </row>
    <row r="265" spans="1:1" ht="15" x14ac:dyDescent="0.3">
      <c r="A265" s="177"/>
    </row>
    <row r="266" spans="1:1" ht="15" x14ac:dyDescent="0.3">
      <c r="A266" s="177"/>
    </row>
    <row r="267" spans="1:1" ht="15" x14ac:dyDescent="0.3">
      <c r="A267" s="177"/>
    </row>
    <row r="268" spans="1:1" ht="15" x14ac:dyDescent="0.3">
      <c r="A268" s="177"/>
    </row>
    <row r="269" spans="1:1" ht="15" x14ac:dyDescent="0.3">
      <c r="A269" s="177"/>
    </row>
    <row r="270" spans="1:1" ht="15" x14ac:dyDescent="0.3">
      <c r="A270" s="177"/>
    </row>
    <row r="271" spans="1:1" ht="15" x14ac:dyDescent="0.3">
      <c r="A271" s="177"/>
    </row>
    <row r="272" spans="1:1" ht="15" x14ac:dyDescent="0.3">
      <c r="A272" s="177"/>
    </row>
    <row r="273" spans="1:1" ht="15" x14ac:dyDescent="0.3">
      <c r="A273" s="177"/>
    </row>
    <row r="274" spans="1:1" ht="15" x14ac:dyDescent="0.3">
      <c r="A274" s="177"/>
    </row>
    <row r="275" spans="1:1" ht="15" x14ac:dyDescent="0.3">
      <c r="A275" s="177"/>
    </row>
    <row r="276" spans="1:1" ht="15" x14ac:dyDescent="0.3">
      <c r="A276" s="177"/>
    </row>
    <row r="277" spans="1:1" ht="15" x14ac:dyDescent="0.3">
      <c r="A277" s="177"/>
    </row>
    <row r="278" spans="1:1" ht="15" x14ac:dyDescent="0.3">
      <c r="A278" s="177"/>
    </row>
    <row r="279" spans="1:1" ht="15" x14ac:dyDescent="0.3">
      <c r="A279" s="177"/>
    </row>
    <row r="280" spans="1:1" ht="15" x14ac:dyDescent="0.3">
      <c r="A280" s="177"/>
    </row>
    <row r="281" spans="1:1" ht="15" x14ac:dyDescent="0.3">
      <c r="A281" s="177"/>
    </row>
    <row r="282" spans="1:1" ht="15" x14ac:dyDescent="0.3">
      <c r="A282" s="177"/>
    </row>
    <row r="283" spans="1:1" ht="15" x14ac:dyDescent="0.3">
      <c r="A283" s="177"/>
    </row>
    <row r="284" spans="1:1" ht="15" x14ac:dyDescent="0.3">
      <c r="A284" s="177"/>
    </row>
    <row r="285" spans="1:1" ht="15" x14ac:dyDescent="0.3">
      <c r="A285" s="177"/>
    </row>
    <row r="286" spans="1:1" ht="15" x14ac:dyDescent="0.3">
      <c r="A286" s="177"/>
    </row>
    <row r="287" spans="1:1" ht="15" x14ac:dyDescent="0.3">
      <c r="A287" s="177"/>
    </row>
    <row r="288" spans="1:1" ht="15" x14ac:dyDescent="0.3">
      <c r="A288" s="177"/>
    </row>
    <row r="289" spans="1:1" ht="15" x14ac:dyDescent="0.3">
      <c r="A289" s="177"/>
    </row>
    <row r="290" spans="1:1" ht="15" x14ac:dyDescent="0.3">
      <c r="A290" s="177"/>
    </row>
    <row r="291" spans="1:1" ht="15" x14ac:dyDescent="0.3">
      <c r="A291" s="177"/>
    </row>
    <row r="292" spans="1:1" ht="15" x14ac:dyDescent="0.3">
      <c r="A292" s="177"/>
    </row>
    <row r="293" spans="1:1" ht="15" x14ac:dyDescent="0.3">
      <c r="A293" s="177"/>
    </row>
    <row r="294" spans="1:1" ht="15" x14ac:dyDescent="0.3">
      <c r="A294" s="177"/>
    </row>
    <row r="295" spans="1:1" ht="15" x14ac:dyDescent="0.3">
      <c r="A295" s="177"/>
    </row>
    <row r="296" spans="1:1" ht="15" x14ac:dyDescent="0.3">
      <c r="A296" s="177"/>
    </row>
    <row r="297" spans="1:1" ht="15" x14ac:dyDescent="0.3">
      <c r="A297" s="177"/>
    </row>
    <row r="298" spans="1:1" ht="15" x14ac:dyDescent="0.3">
      <c r="A298" s="177"/>
    </row>
    <row r="299" spans="1:1" ht="15" x14ac:dyDescent="0.3">
      <c r="A299" s="177"/>
    </row>
    <row r="300" spans="1:1" ht="15" x14ac:dyDescent="0.3">
      <c r="A300" s="177"/>
    </row>
    <row r="301" spans="1:1" ht="15" x14ac:dyDescent="0.3">
      <c r="A301" s="177"/>
    </row>
    <row r="302" spans="1:1" ht="15" x14ac:dyDescent="0.3">
      <c r="A302" s="177"/>
    </row>
    <row r="303" spans="1:1" ht="15" x14ac:dyDescent="0.3">
      <c r="A303" s="177"/>
    </row>
    <row r="304" spans="1:1" ht="15" x14ac:dyDescent="0.3">
      <c r="A304" s="177"/>
    </row>
    <row r="305" spans="1:1" ht="15" x14ac:dyDescent="0.3">
      <c r="A305" s="177"/>
    </row>
    <row r="306" spans="1:1" ht="15" x14ac:dyDescent="0.3">
      <c r="A306" s="177"/>
    </row>
    <row r="307" spans="1:1" ht="15" x14ac:dyDescent="0.3">
      <c r="A307" s="177"/>
    </row>
    <row r="308" spans="1:1" ht="15" x14ac:dyDescent="0.3">
      <c r="A308" s="177"/>
    </row>
    <row r="309" spans="1:1" ht="15" x14ac:dyDescent="0.3">
      <c r="A309" s="177"/>
    </row>
    <row r="310" spans="1:1" ht="15" x14ac:dyDescent="0.3">
      <c r="A310" s="177"/>
    </row>
    <row r="311" spans="1:1" ht="15" x14ac:dyDescent="0.3">
      <c r="A311" s="177"/>
    </row>
    <row r="312" spans="1:1" ht="15" x14ac:dyDescent="0.3">
      <c r="A312" s="177"/>
    </row>
    <row r="313" spans="1:1" ht="15" x14ac:dyDescent="0.3">
      <c r="A313" s="177"/>
    </row>
    <row r="314" spans="1:1" ht="15" x14ac:dyDescent="0.3">
      <c r="A314" s="177"/>
    </row>
    <row r="315" spans="1:1" ht="15" x14ac:dyDescent="0.3">
      <c r="A315" s="177"/>
    </row>
    <row r="316" spans="1:1" ht="15" x14ac:dyDescent="0.3">
      <c r="A316" s="177"/>
    </row>
    <row r="317" spans="1:1" ht="15" x14ac:dyDescent="0.3">
      <c r="A317" s="177"/>
    </row>
    <row r="318" spans="1:1" ht="15" x14ac:dyDescent="0.3">
      <c r="A318" s="177"/>
    </row>
    <row r="319" spans="1:1" ht="15" x14ac:dyDescent="0.3">
      <c r="A319" s="177"/>
    </row>
    <row r="320" spans="1:1" ht="15" x14ac:dyDescent="0.3">
      <c r="A320" s="177"/>
    </row>
    <row r="321" spans="1:1" ht="15" x14ac:dyDescent="0.3">
      <c r="A321" s="177"/>
    </row>
    <row r="322" spans="1:1" ht="15" x14ac:dyDescent="0.3">
      <c r="A322" s="177"/>
    </row>
    <row r="323" spans="1:1" ht="15" x14ac:dyDescent="0.3">
      <c r="A323" s="177"/>
    </row>
    <row r="324" spans="1:1" ht="15" x14ac:dyDescent="0.3">
      <c r="A324" s="177"/>
    </row>
    <row r="325" spans="1:1" ht="15" x14ac:dyDescent="0.3">
      <c r="A325" s="177"/>
    </row>
    <row r="326" spans="1:1" ht="15" x14ac:dyDescent="0.3">
      <c r="A326" s="177"/>
    </row>
    <row r="327" spans="1:1" ht="15" x14ac:dyDescent="0.3">
      <c r="A327" s="177"/>
    </row>
    <row r="328" spans="1:1" ht="15" x14ac:dyDescent="0.3">
      <c r="A328" s="177"/>
    </row>
    <row r="329" spans="1:1" ht="15" x14ac:dyDescent="0.3">
      <c r="A329" s="177"/>
    </row>
    <row r="330" spans="1:1" ht="15" x14ac:dyDescent="0.3">
      <c r="A330" s="177"/>
    </row>
    <row r="331" spans="1:1" ht="15" x14ac:dyDescent="0.3">
      <c r="A331" s="177"/>
    </row>
    <row r="332" spans="1:1" ht="15" x14ac:dyDescent="0.3">
      <c r="A332" s="177"/>
    </row>
    <row r="333" spans="1:1" ht="15" x14ac:dyDescent="0.3">
      <c r="A333" s="177"/>
    </row>
    <row r="334" spans="1:1" ht="15" x14ac:dyDescent="0.3">
      <c r="A334" s="177"/>
    </row>
    <row r="335" spans="1:1" ht="15" x14ac:dyDescent="0.3">
      <c r="A335" s="177"/>
    </row>
    <row r="336" spans="1:1" ht="15" x14ac:dyDescent="0.3">
      <c r="A336" s="177"/>
    </row>
    <row r="337" spans="1:1" ht="15" x14ac:dyDescent="0.3">
      <c r="A337" s="177"/>
    </row>
    <row r="338" spans="1:1" ht="15" x14ac:dyDescent="0.3">
      <c r="A338" s="177"/>
    </row>
    <row r="339" spans="1:1" ht="15" x14ac:dyDescent="0.3">
      <c r="A339" s="177"/>
    </row>
    <row r="340" spans="1:1" ht="15" x14ac:dyDescent="0.3">
      <c r="A340" s="177"/>
    </row>
    <row r="341" spans="1:1" ht="15" x14ac:dyDescent="0.3">
      <c r="A341" s="177"/>
    </row>
    <row r="342" spans="1:1" ht="15" x14ac:dyDescent="0.3">
      <c r="A342" s="177"/>
    </row>
    <row r="343" spans="1:1" ht="15" x14ac:dyDescent="0.3">
      <c r="A343" s="177"/>
    </row>
    <row r="344" spans="1:1" ht="15" x14ac:dyDescent="0.3">
      <c r="A344" s="177"/>
    </row>
    <row r="345" spans="1:1" ht="15" x14ac:dyDescent="0.3">
      <c r="A345" s="177"/>
    </row>
    <row r="346" spans="1:1" ht="15" x14ac:dyDescent="0.3">
      <c r="A346" s="177"/>
    </row>
    <row r="347" spans="1:1" ht="15" x14ac:dyDescent="0.3">
      <c r="A347" s="177"/>
    </row>
    <row r="348" spans="1:1" ht="15" x14ac:dyDescent="0.3">
      <c r="A348" s="177"/>
    </row>
    <row r="349" spans="1:1" ht="15" x14ac:dyDescent="0.3">
      <c r="A349" s="177"/>
    </row>
    <row r="350" spans="1:1" ht="15" x14ac:dyDescent="0.3">
      <c r="A350" s="177"/>
    </row>
    <row r="351" spans="1:1" ht="15" x14ac:dyDescent="0.3">
      <c r="A351" s="177"/>
    </row>
    <row r="352" spans="1:1" ht="15" x14ac:dyDescent="0.3">
      <c r="A352" s="177"/>
    </row>
    <row r="353" spans="1:1" ht="15" x14ac:dyDescent="0.3">
      <c r="A353" s="177"/>
    </row>
    <row r="354" spans="1:1" ht="15" x14ac:dyDescent="0.3">
      <c r="A354" s="177"/>
    </row>
    <row r="355" spans="1:1" ht="15" x14ac:dyDescent="0.3">
      <c r="A355" s="177"/>
    </row>
    <row r="356" spans="1:1" ht="15" x14ac:dyDescent="0.3">
      <c r="A356" s="177"/>
    </row>
    <row r="357" spans="1:1" ht="15" x14ac:dyDescent="0.3">
      <c r="A357" s="177"/>
    </row>
    <row r="358" spans="1:1" ht="15" x14ac:dyDescent="0.3">
      <c r="A358" s="177"/>
    </row>
    <row r="359" spans="1:1" ht="15" x14ac:dyDescent="0.3">
      <c r="A359" s="177"/>
    </row>
    <row r="360" spans="1:1" ht="15" x14ac:dyDescent="0.3">
      <c r="A360" s="177"/>
    </row>
    <row r="361" spans="1:1" ht="15" x14ac:dyDescent="0.3">
      <c r="A361" s="177"/>
    </row>
    <row r="362" spans="1:1" ht="15" x14ac:dyDescent="0.3">
      <c r="A362" s="177"/>
    </row>
    <row r="363" spans="1:1" ht="15" x14ac:dyDescent="0.3">
      <c r="A363" s="177"/>
    </row>
    <row r="364" spans="1:1" ht="15" x14ac:dyDescent="0.3">
      <c r="A364" s="177"/>
    </row>
    <row r="365" spans="1:1" ht="15" x14ac:dyDescent="0.3">
      <c r="A365" s="177"/>
    </row>
    <row r="366" spans="1:1" ht="15" x14ac:dyDescent="0.3">
      <c r="A366" s="177"/>
    </row>
    <row r="367" spans="1:1" ht="15" x14ac:dyDescent="0.3">
      <c r="A367" s="177"/>
    </row>
    <row r="368" spans="1:1" ht="15" x14ac:dyDescent="0.3">
      <c r="A368" s="177"/>
    </row>
    <row r="369" spans="1:1" ht="15" x14ac:dyDescent="0.3">
      <c r="A369" s="177"/>
    </row>
    <row r="370" spans="1:1" ht="15" x14ac:dyDescent="0.3">
      <c r="A370" s="177"/>
    </row>
    <row r="371" spans="1:1" ht="15" x14ac:dyDescent="0.3">
      <c r="A371" s="177"/>
    </row>
    <row r="372" spans="1:1" ht="15" x14ac:dyDescent="0.3">
      <c r="A372" s="177"/>
    </row>
    <row r="373" spans="1:1" ht="15" x14ac:dyDescent="0.3">
      <c r="A373" s="177"/>
    </row>
    <row r="374" spans="1:1" ht="15" x14ac:dyDescent="0.3">
      <c r="A374" s="177"/>
    </row>
    <row r="375" spans="1:1" ht="15" x14ac:dyDescent="0.3">
      <c r="A375" s="177"/>
    </row>
    <row r="376" spans="1:1" ht="15" x14ac:dyDescent="0.3">
      <c r="A376" s="177"/>
    </row>
    <row r="377" spans="1:1" ht="15" x14ac:dyDescent="0.3">
      <c r="A377" s="177"/>
    </row>
    <row r="378" spans="1:1" ht="15" x14ac:dyDescent="0.3">
      <c r="A378" s="177"/>
    </row>
    <row r="379" spans="1:1" ht="15" x14ac:dyDescent="0.3">
      <c r="A379" s="177"/>
    </row>
    <row r="380" spans="1:1" ht="15" x14ac:dyDescent="0.3">
      <c r="A380" s="177"/>
    </row>
    <row r="381" spans="1:1" ht="15" x14ac:dyDescent="0.3">
      <c r="A381" s="177"/>
    </row>
    <row r="382" spans="1:1" ht="15" x14ac:dyDescent="0.3">
      <c r="A382" s="177"/>
    </row>
    <row r="383" spans="1:1" ht="15" x14ac:dyDescent="0.3">
      <c r="A383" s="177"/>
    </row>
    <row r="384" spans="1:1" ht="15" x14ac:dyDescent="0.3">
      <c r="A384" s="177"/>
    </row>
    <row r="385" spans="1:1" ht="15" x14ac:dyDescent="0.3">
      <c r="A385" s="177"/>
    </row>
    <row r="386" spans="1:1" ht="15" x14ac:dyDescent="0.3">
      <c r="A386" s="177"/>
    </row>
    <row r="387" spans="1:1" ht="15" x14ac:dyDescent="0.3">
      <c r="A387" s="177"/>
    </row>
    <row r="388" spans="1:1" ht="15" x14ac:dyDescent="0.3">
      <c r="A388" s="177"/>
    </row>
    <row r="389" spans="1:1" ht="15" x14ac:dyDescent="0.3">
      <c r="A389" s="177"/>
    </row>
    <row r="390" spans="1:1" ht="15" x14ac:dyDescent="0.3">
      <c r="A390" s="177"/>
    </row>
    <row r="391" spans="1:1" ht="15" x14ac:dyDescent="0.3">
      <c r="A391" s="177"/>
    </row>
    <row r="392" spans="1:1" ht="15" x14ac:dyDescent="0.3">
      <c r="A392" s="177"/>
    </row>
    <row r="393" spans="1:1" ht="15" x14ac:dyDescent="0.3">
      <c r="A393" s="177"/>
    </row>
    <row r="394" spans="1:1" ht="15" x14ac:dyDescent="0.3">
      <c r="A394" s="177"/>
    </row>
    <row r="395" spans="1:1" ht="15" x14ac:dyDescent="0.3">
      <c r="A395" s="177"/>
    </row>
    <row r="396" spans="1:1" ht="15" x14ac:dyDescent="0.3">
      <c r="A396" s="177"/>
    </row>
    <row r="397" spans="1:1" ht="15" x14ac:dyDescent="0.3">
      <c r="A397" s="177"/>
    </row>
    <row r="398" spans="1:1" ht="15" x14ac:dyDescent="0.3">
      <c r="A398" s="177"/>
    </row>
    <row r="399" spans="1:1" ht="15" x14ac:dyDescent="0.3">
      <c r="A399" s="177"/>
    </row>
    <row r="400" spans="1:1" ht="15" x14ac:dyDescent="0.3">
      <c r="A400" s="177"/>
    </row>
    <row r="401" spans="1:1" ht="15" x14ac:dyDescent="0.3">
      <c r="A401" s="177"/>
    </row>
    <row r="402" spans="1:1" ht="15" x14ac:dyDescent="0.3">
      <c r="A402" s="177"/>
    </row>
    <row r="403" spans="1:1" ht="15" x14ac:dyDescent="0.3">
      <c r="A403" s="177"/>
    </row>
    <row r="404" spans="1:1" ht="15" x14ac:dyDescent="0.3">
      <c r="A404" s="177"/>
    </row>
    <row r="405" spans="1:1" ht="15" x14ac:dyDescent="0.3">
      <c r="A405" s="177"/>
    </row>
    <row r="406" spans="1:1" ht="15" x14ac:dyDescent="0.3">
      <c r="A406" s="177"/>
    </row>
    <row r="407" spans="1:1" ht="15" x14ac:dyDescent="0.3">
      <c r="A407" s="177"/>
    </row>
    <row r="408" spans="1:1" ht="15" x14ac:dyDescent="0.3">
      <c r="A408" s="177"/>
    </row>
    <row r="409" spans="1:1" ht="15" x14ac:dyDescent="0.3">
      <c r="A409" s="177"/>
    </row>
    <row r="410" spans="1:1" ht="15" x14ac:dyDescent="0.3">
      <c r="A410" s="177"/>
    </row>
    <row r="411" spans="1:1" ht="15" x14ac:dyDescent="0.3">
      <c r="A411" s="177"/>
    </row>
    <row r="412" spans="1:1" ht="15" x14ac:dyDescent="0.3">
      <c r="A412" s="177"/>
    </row>
    <row r="413" spans="1:1" ht="15" x14ac:dyDescent="0.3">
      <c r="A413" s="177"/>
    </row>
    <row r="414" spans="1:1" ht="15" x14ac:dyDescent="0.3">
      <c r="A414" s="177"/>
    </row>
    <row r="415" spans="1:1" ht="15" x14ac:dyDescent="0.3">
      <c r="A415" s="177"/>
    </row>
    <row r="416" spans="1:1" ht="15" x14ac:dyDescent="0.3">
      <c r="A416" s="177"/>
    </row>
    <row r="417" spans="1:1" ht="15" x14ac:dyDescent="0.3">
      <c r="A417" s="177"/>
    </row>
    <row r="418" spans="1:1" ht="15" x14ac:dyDescent="0.3">
      <c r="A418" s="177"/>
    </row>
    <row r="419" spans="1:1" ht="15" x14ac:dyDescent="0.3">
      <c r="A419" s="177"/>
    </row>
    <row r="420" spans="1:1" ht="15" x14ac:dyDescent="0.3">
      <c r="A420" s="177"/>
    </row>
    <row r="421" spans="1:1" ht="15" x14ac:dyDescent="0.3">
      <c r="A421" s="177"/>
    </row>
    <row r="422" spans="1:1" ht="15" x14ac:dyDescent="0.3">
      <c r="A422" s="177"/>
    </row>
    <row r="423" spans="1:1" ht="15" x14ac:dyDescent="0.3">
      <c r="A423" s="177"/>
    </row>
    <row r="424" spans="1:1" ht="15" x14ac:dyDescent="0.3">
      <c r="A424" s="177"/>
    </row>
    <row r="425" spans="1:1" ht="15" x14ac:dyDescent="0.3">
      <c r="A425" s="177"/>
    </row>
    <row r="426" spans="1:1" ht="15" x14ac:dyDescent="0.3">
      <c r="A426" s="177"/>
    </row>
    <row r="427" spans="1:1" ht="15" x14ac:dyDescent="0.3">
      <c r="A427" s="177"/>
    </row>
    <row r="428" spans="1:1" ht="15" x14ac:dyDescent="0.3">
      <c r="A428" s="177"/>
    </row>
    <row r="429" spans="1:1" ht="15" x14ac:dyDescent="0.3">
      <c r="A429" s="177"/>
    </row>
    <row r="430" spans="1:1" ht="15" x14ac:dyDescent="0.3">
      <c r="A430" s="177"/>
    </row>
    <row r="431" spans="1:1" ht="15" x14ac:dyDescent="0.3">
      <c r="A431" s="177"/>
    </row>
    <row r="432" spans="1:1" ht="15" x14ac:dyDescent="0.3">
      <c r="A432" s="177"/>
    </row>
    <row r="433" spans="1:1" ht="15" x14ac:dyDescent="0.3">
      <c r="A433" s="177"/>
    </row>
    <row r="434" spans="1:1" ht="15" x14ac:dyDescent="0.3">
      <c r="A434" s="177"/>
    </row>
    <row r="435" spans="1:1" ht="15" x14ac:dyDescent="0.3">
      <c r="A435" s="177"/>
    </row>
    <row r="436" spans="1:1" ht="15" x14ac:dyDescent="0.3">
      <c r="A436" s="177"/>
    </row>
    <row r="437" spans="1:1" ht="15" x14ac:dyDescent="0.3">
      <c r="A437" s="177"/>
    </row>
    <row r="438" spans="1:1" ht="15" x14ac:dyDescent="0.3">
      <c r="A438" s="177"/>
    </row>
    <row r="439" spans="1:1" ht="15" x14ac:dyDescent="0.3">
      <c r="A439" s="177"/>
    </row>
    <row r="440" spans="1:1" ht="15" x14ac:dyDescent="0.3">
      <c r="A440" s="177"/>
    </row>
    <row r="441" spans="1:1" ht="15" x14ac:dyDescent="0.3">
      <c r="A441" s="177"/>
    </row>
    <row r="442" spans="1:1" ht="15" x14ac:dyDescent="0.3">
      <c r="A442" s="177"/>
    </row>
    <row r="443" spans="1:1" ht="15" x14ac:dyDescent="0.3">
      <c r="A443" s="177"/>
    </row>
    <row r="444" spans="1:1" ht="15" x14ac:dyDescent="0.3">
      <c r="A444" s="177"/>
    </row>
    <row r="445" spans="1:1" ht="15" x14ac:dyDescent="0.3">
      <c r="A445" s="177"/>
    </row>
    <row r="446" spans="1:1" ht="15" x14ac:dyDescent="0.3">
      <c r="A446" s="177"/>
    </row>
    <row r="447" spans="1:1" ht="15" x14ac:dyDescent="0.3">
      <c r="A447" s="177"/>
    </row>
    <row r="448" spans="1:1" ht="15" x14ac:dyDescent="0.3">
      <c r="A448" s="177"/>
    </row>
    <row r="449" spans="1:1" ht="15" x14ac:dyDescent="0.3">
      <c r="A449" s="177"/>
    </row>
    <row r="450" spans="1:1" ht="15" x14ac:dyDescent="0.3">
      <c r="A450" s="177"/>
    </row>
    <row r="451" spans="1:1" ht="15" x14ac:dyDescent="0.3">
      <c r="A451" s="177"/>
    </row>
    <row r="452" spans="1:1" ht="15" x14ac:dyDescent="0.3">
      <c r="A452" s="177"/>
    </row>
    <row r="453" spans="1:1" ht="15" x14ac:dyDescent="0.3">
      <c r="A453" s="177"/>
    </row>
    <row r="454" spans="1:1" ht="15" x14ac:dyDescent="0.3">
      <c r="A454" s="177"/>
    </row>
    <row r="455" spans="1:1" ht="15" x14ac:dyDescent="0.3">
      <c r="A455" s="177"/>
    </row>
    <row r="456" spans="1:1" ht="15" x14ac:dyDescent="0.3">
      <c r="A456" s="177"/>
    </row>
    <row r="457" spans="1:1" ht="15" x14ac:dyDescent="0.3">
      <c r="A457" s="177"/>
    </row>
    <row r="458" spans="1:1" ht="15" x14ac:dyDescent="0.3">
      <c r="A458" s="177"/>
    </row>
    <row r="459" spans="1:1" ht="15" x14ac:dyDescent="0.3">
      <c r="A459" s="177"/>
    </row>
    <row r="460" spans="1:1" ht="15" x14ac:dyDescent="0.3">
      <c r="A460" s="177"/>
    </row>
    <row r="461" spans="1:1" ht="15" x14ac:dyDescent="0.3">
      <c r="A461" s="177"/>
    </row>
    <row r="462" spans="1:1" ht="15" x14ac:dyDescent="0.3">
      <c r="A462" s="177"/>
    </row>
    <row r="463" spans="1:1" ht="15" x14ac:dyDescent="0.3">
      <c r="A463" s="177"/>
    </row>
    <row r="464" spans="1:1" ht="15" x14ac:dyDescent="0.3">
      <c r="A464" s="177"/>
    </row>
    <row r="465" spans="1:1" ht="15" x14ac:dyDescent="0.3">
      <c r="A465" s="177"/>
    </row>
    <row r="466" spans="1:1" ht="15" x14ac:dyDescent="0.3">
      <c r="A466" s="177"/>
    </row>
    <row r="467" spans="1:1" ht="15" x14ac:dyDescent="0.3">
      <c r="A467" s="177"/>
    </row>
    <row r="468" spans="1:1" ht="15" x14ac:dyDescent="0.3">
      <c r="A468" s="177"/>
    </row>
    <row r="469" spans="1:1" ht="15" x14ac:dyDescent="0.3">
      <c r="A469" s="177"/>
    </row>
    <row r="470" spans="1:1" ht="15" x14ac:dyDescent="0.3">
      <c r="A470" s="177"/>
    </row>
    <row r="471" spans="1:1" ht="15" x14ac:dyDescent="0.3">
      <c r="A471" s="177"/>
    </row>
    <row r="472" spans="1:1" ht="15" x14ac:dyDescent="0.3">
      <c r="A472" s="177"/>
    </row>
    <row r="473" spans="1:1" ht="15" x14ac:dyDescent="0.3">
      <c r="A473" s="177"/>
    </row>
    <row r="474" spans="1:1" ht="15" x14ac:dyDescent="0.3">
      <c r="A474" s="177"/>
    </row>
    <row r="475" spans="1:1" ht="15" x14ac:dyDescent="0.3">
      <c r="A475" s="177"/>
    </row>
    <row r="476" spans="1:1" ht="15" x14ac:dyDescent="0.3">
      <c r="A476" s="177"/>
    </row>
    <row r="477" spans="1:1" ht="15" x14ac:dyDescent="0.3">
      <c r="A477" s="177"/>
    </row>
    <row r="478" spans="1:1" ht="15" x14ac:dyDescent="0.3">
      <c r="A478" s="177"/>
    </row>
    <row r="479" spans="1:1" ht="15" x14ac:dyDescent="0.3">
      <c r="A479" s="177"/>
    </row>
    <row r="480" spans="1:1" ht="15" x14ac:dyDescent="0.3">
      <c r="A480" s="177"/>
    </row>
    <row r="481" spans="1:1" ht="15" x14ac:dyDescent="0.3">
      <c r="A481" s="177"/>
    </row>
    <row r="482" spans="1:1" ht="15" x14ac:dyDescent="0.3">
      <c r="A482" s="177"/>
    </row>
    <row r="483" spans="1:1" ht="15" x14ac:dyDescent="0.3">
      <c r="A483" s="177"/>
    </row>
    <row r="484" spans="1:1" ht="15" x14ac:dyDescent="0.3">
      <c r="A484" s="177"/>
    </row>
    <row r="485" spans="1:1" ht="15" x14ac:dyDescent="0.3">
      <c r="A485" s="177"/>
    </row>
    <row r="486" spans="1:1" ht="15" x14ac:dyDescent="0.3">
      <c r="A486" s="177"/>
    </row>
    <row r="487" spans="1:1" ht="15" x14ac:dyDescent="0.3">
      <c r="A487" s="177"/>
    </row>
    <row r="488" spans="1:1" ht="15" x14ac:dyDescent="0.3">
      <c r="A488" s="177"/>
    </row>
    <row r="489" spans="1:1" ht="15" x14ac:dyDescent="0.3">
      <c r="A489" s="177"/>
    </row>
    <row r="490" spans="1:1" ht="15" x14ac:dyDescent="0.3">
      <c r="A490" s="177"/>
    </row>
    <row r="491" spans="1:1" ht="15" x14ac:dyDescent="0.3">
      <c r="A491" s="177"/>
    </row>
    <row r="492" spans="1:1" ht="15" x14ac:dyDescent="0.3">
      <c r="A492" s="177"/>
    </row>
    <row r="493" spans="1:1" ht="15" x14ac:dyDescent="0.3">
      <c r="A493" s="177"/>
    </row>
    <row r="494" spans="1:1" ht="15" x14ac:dyDescent="0.3">
      <c r="A494" s="177"/>
    </row>
    <row r="495" spans="1:1" ht="15" x14ac:dyDescent="0.3">
      <c r="A495" s="177"/>
    </row>
    <row r="496" spans="1:1" ht="15" x14ac:dyDescent="0.3">
      <c r="A496" s="177"/>
    </row>
    <row r="497" spans="1:1" ht="15" x14ac:dyDescent="0.3">
      <c r="A497" s="177"/>
    </row>
    <row r="498" spans="1:1" ht="15" x14ac:dyDescent="0.3">
      <c r="A498" s="177"/>
    </row>
    <row r="499" spans="1:1" ht="15" x14ac:dyDescent="0.3">
      <c r="A499" s="177"/>
    </row>
    <row r="500" spans="1:1" ht="15" x14ac:dyDescent="0.3">
      <c r="A500" s="177"/>
    </row>
    <row r="501" spans="1:1" ht="15" x14ac:dyDescent="0.3">
      <c r="A501" s="177"/>
    </row>
    <row r="502" spans="1:1" ht="15" x14ac:dyDescent="0.3">
      <c r="A502" s="177"/>
    </row>
    <row r="503" spans="1:1" ht="15" x14ac:dyDescent="0.3">
      <c r="A503" s="177"/>
    </row>
    <row r="504" spans="1:1" ht="15" x14ac:dyDescent="0.3">
      <c r="A504" s="177"/>
    </row>
    <row r="505" spans="1:1" ht="15" x14ac:dyDescent="0.3">
      <c r="A505" s="177"/>
    </row>
    <row r="506" spans="1:1" ht="15" x14ac:dyDescent="0.3">
      <c r="A506" s="177"/>
    </row>
    <row r="507" spans="1:1" ht="15" x14ac:dyDescent="0.3">
      <c r="A507" s="177"/>
    </row>
    <row r="508" spans="1:1" ht="15" x14ac:dyDescent="0.3">
      <c r="A508" s="177"/>
    </row>
    <row r="509" spans="1:1" ht="15" x14ac:dyDescent="0.3">
      <c r="A509" s="177"/>
    </row>
    <row r="510" spans="1:1" ht="15" x14ac:dyDescent="0.3">
      <c r="A510" s="177"/>
    </row>
    <row r="511" spans="1:1" ht="15" x14ac:dyDescent="0.3">
      <c r="A511" s="177"/>
    </row>
    <row r="512" spans="1:1" ht="15" x14ac:dyDescent="0.3">
      <c r="A512" s="177"/>
    </row>
    <row r="513" spans="1:1" ht="15" x14ac:dyDescent="0.3">
      <c r="A513" s="177"/>
    </row>
    <row r="514" spans="1:1" ht="15" x14ac:dyDescent="0.3">
      <c r="A514" s="177"/>
    </row>
    <row r="515" spans="1:1" ht="15" x14ac:dyDescent="0.3">
      <c r="A515" s="177"/>
    </row>
    <row r="516" spans="1:1" ht="15" x14ac:dyDescent="0.3">
      <c r="A516" s="177"/>
    </row>
    <row r="517" spans="1:1" ht="15" x14ac:dyDescent="0.3">
      <c r="A517" s="177"/>
    </row>
    <row r="518" spans="1:1" ht="15" x14ac:dyDescent="0.3">
      <c r="A518" s="177"/>
    </row>
    <row r="519" spans="1:1" ht="15" x14ac:dyDescent="0.3">
      <c r="A519" s="177"/>
    </row>
    <row r="520" spans="1:1" ht="15" x14ac:dyDescent="0.3">
      <c r="A520" s="177"/>
    </row>
    <row r="521" spans="1:1" ht="15" x14ac:dyDescent="0.3">
      <c r="A521" s="177"/>
    </row>
    <row r="522" spans="1:1" ht="15" x14ac:dyDescent="0.3">
      <c r="A522" s="177"/>
    </row>
    <row r="523" spans="1:1" ht="15" x14ac:dyDescent="0.3">
      <c r="A523" s="177"/>
    </row>
    <row r="524" spans="1:1" ht="15" x14ac:dyDescent="0.3">
      <c r="A524" s="177"/>
    </row>
    <row r="525" spans="1:1" ht="15" x14ac:dyDescent="0.3">
      <c r="A525" s="177"/>
    </row>
    <row r="526" spans="1:1" ht="15" x14ac:dyDescent="0.3">
      <c r="A526" s="177"/>
    </row>
    <row r="527" spans="1:1" ht="15" x14ac:dyDescent="0.3">
      <c r="A527" s="177"/>
    </row>
    <row r="528" spans="1:1" ht="15" x14ac:dyDescent="0.3">
      <c r="A528" s="177"/>
    </row>
    <row r="529" spans="1:1" ht="15" x14ac:dyDescent="0.3">
      <c r="A529" s="177"/>
    </row>
    <row r="530" spans="1:1" ht="15" x14ac:dyDescent="0.3">
      <c r="A530" s="177"/>
    </row>
    <row r="531" spans="1:1" ht="15" x14ac:dyDescent="0.3">
      <c r="A531" s="177"/>
    </row>
    <row r="532" spans="1:1" ht="15" x14ac:dyDescent="0.3">
      <c r="A532" s="177"/>
    </row>
    <row r="533" spans="1:1" ht="15" x14ac:dyDescent="0.3">
      <c r="A533" s="177"/>
    </row>
    <row r="534" spans="1:1" ht="15" x14ac:dyDescent="0.3">
      <c r="A534" s="177"/>
    </row>
    <row r="535" spans="1:1" ht="15" x14ac:dyDescent="0.3">
      <c r="A535" s="177"/>
    </row>
    <row r="536" spans="1:1" ht="15" x14ac:dyDescent="0.3">
      <c r="A536" s="177"/>
    </row>
    <row r="537" spans="1:1" ht="15" x14ac:dyDescent="0.3">
      <c r="A537" s="177"/>
    </row>
    <row r="538" spans="1:1" ht="15" x14ac:dyDescent="0.3">
      <c r="A538" s="177"/>
    </row>
    <row r="539" spans="1:1" ht="15" x14ac:dyDescent="0.3">
      <c r="A539" s="177"/>
    </row>
    <row r="540" spans="1:1" ht="15" x14ac:dyDescent="0.3">
      <c r="A540" s="177"/>
    </row>
    <row r="541" spans="1:1" ht="15" x14ac:dyDescent="0.3">
      <c r="A541" s="177"/>
    </row>
    <row r="542" spans="1:1" ht="15" x14ac:dyDescent="0.3">
      <c r="A542" s="177"/>
    </row>
    <row r="543" spans="1:1" ht="15" x14ac:dyDescent="0.3">
      <c r="A543" s="177"/>
    </row>
    <row r="544" spans="1:1" ht="15" x14ac:dyDescent="0.3">
      <c r="A544" s="177"/>
    </row>
    <row r="545" spans="1:1" ht="15" x14ac:dyDescent="0.3">
      <c r="A545" s="177"/>
    </row>
    <row r="546" spans="1:1" ht="15" x14ac:dyDescent="0.3">
      <c r="A546" s="177"/>
    </row>
    <row r="547" spans="1:1" ht="15" x14ac:dyDescent="0.3">
      <c r="A547" s="177"/>
    </row>
    <row r="548" spans="1:1" ht="15" x14ac:dyDescent="0.3">
      <c r="A548" s="177"/>
    </row>
    <row r="549" spans="1:1" ht="15" x14ac:dyDescent="0.3">
      <c r="A549" s="177"/>
    </row>
    <row r="550" spans="1:1" ht="15" x14ac:dyDescent="0.3">
      <c r="A550" s="177"/>
    </row>
    <row r="551" spans="1:1" ht="15" x14ac:dyDescent="0.3">
      <c r="A551" s="177"/>
    </row>
    <row r="552" spans="1:1" ht="15" x14ac:dyDescent="0.3">
      <c r="A552" s="177"/>
    </row>
    <row r="553" spans="1:1" ht="15" x14ac:dyDescent="0.3">
      <c r="A553" s="177"/>
    </row>
    <row r="554" spans="1:1" ht="15" x14ac:dyDescent="0.3">
      <c r="A554" s="177"/>
    </row>
    <row r="555" spans="1:1" ht="15" x14ac:dyDescent="0.3">
      <c r="A555" s="177"/>
    </row>
    <row r="556" spans="1:1" ht="15" x14ac:dyDescent="0.3">
      <c r="A556" s="177"/>
    </row>
    <row r="557" spans="1:1" ht="15" x14ac:dyDescent="0.3">
      <c r="A557" s="177"/>
    </row>
    <row r="558" spans="1:1" ht="15" x14ac:dyDescent="0.3">
      <c r="A558" s="177"/>
    </row>
    <row r="559" spans="1:1" ht="15" x14ac:dyDescent="0.3">
      <c r="A559" s="177"/>
    </row>
    <row r="560" spans="1:1" ht="15" x14ac:dyDescent="0.3">
      <c r="A560" s="177"/>
    </row>
    <row r="561" spans="1:1" ht="15" x14ac:dyDescent="0.3">
      <c r="A561" s="177"/>
    </row>
    <row r="562" spans="1:1" ht="15" x14ac:dyDescent="0.3">
      <c r="A562" s="177"/>
    </row>
    <row r="563" spans="1:1" ht="15" x14ac:dyDescent="0.3">
      <c r="A563" s="177"/>
    </row>
    <row r="564" spans="1:1" ht="15" x14ac:dyDescent="0.3">
      <c r="A564" s="177"/>
    </row>
    <row r="565" spans="1:1" ht="15" x14ac:dyDescent="0.3">
      <c r="A565" s="177"/>
    </row>
    <row r="566" spans="1:1" ht="15" x14ac:dyDescent="0.3">
      <c r="A566" s="177"/>
    </row>
    <row r="567" spans="1:1" ht="15" x14ac:dyDescent="0.3">
      <c r="A567" s="177"/>
    </row>
    <row r="568" spans="1:1" ht="15" x14ac:dyDescent="0.3">
      <c r="A568" s="177"/>
    </row>
    <row r="569" spans="1:1" ht="15" x14ac:dyDescent="0.3">
      <c r="A569" s="177"/>
    </row>
    <row r="570" spans="1:1" ht="15" x14ac:dyDescent="0.3">
      <c r="A570" s="177"/>
    </row>
    <row r="571" spans="1:1" ht="15" x14ac:dyDescent="0.3">
      <c r="A571" s="177"/>
    </row>
    <row r="572" spans="1:1" ht="15" x14ac:dyDescent="0.3">
      <c r="A572" s="177"/>
    </row>
    <row r="573" spans="1:1" ht="15" x14ac:dyDescent="0.3">
      <c r="A573" s="177"/>
    </row>
    <row r="574" spans="1:1" ht="15" x14ac:dyDescent="0.3">
      <c r="A574" s="177"/>
    </row>
    <row r="575" spans="1:1" ht="15" x14ac:dyDescent="0.3">
      <c r="A575" s="177"/>
    </row>
    <row r="576" spans="1:1" ht="15" x14ac:dyDescent="0.3">
      <c r="A576" s="177"/>
    </row>
    <row r="577" spans="1:1" ht="15" x14ac:dyDescent="0.3">
      <c r="A577" s="177"/>
    </row>
    <row r="578" spans="1:1" ht="15" x14ac:dyDescent="0.3">
      <c r="A578" s="177"/>
    </row>
    <row r="579" spans="1:1" ht="15" x14ac:dyDescent="0.3">
      <c r="A579" s="177"/>
    </row>
    <row r="580" spans="1:1" ht="15" x14ac:dyDescent="0.3">
      <c r="A580" s="177"/>
    </row>
    <row r="581" spans="1:1" ht="15" x14ac:dyDescent="0.3">
      <c r="A581" s="177"/>
    </row>
    <row r="582" spans="1:1" ht="15" x14ac:dyDescent="0.3">
      <c r="A582" s="177"/>
    </row>
    <row r="583" spans="1:1" ht="15" x14ac:dyDescent="0.3">
      <c r="A583" s="177"/>
    </row>
    <row r="584" spans="1:1" ht="15" x14ac:dyDescent="0.3">
      <c r="A584" s="177"/>
    </row>
    <row r="585" spans="1:1" ht="15" x14ac:dyDescent="0.3">
      <c r="A585" s="177"/>
    </row>
    <row r="586" spans="1:1" ht="15" x14ac:dyDescent="0.3">
      <c r="A586" s="177"/>
    </row>
    <row r="587" spans="1:1" ht="15" x14ac:dyDescent="0.3">
      <c r="A587" s="177"/>
    </row>
    <row r="588" spans="1:1" ht="15" x14ac:dyDescent="0.3">
      <c r="A588" s="177"/>
    </row>
    <row r="589" spans="1:1" ht="15" x14ac:dyDescent="0.3">
      <c r="A589" s="177"/>
    </row>
    <row r="590" spans="1:1" ht="15" x14ac:dyDescent="0.3">
      <c r="A590" s="177"/>
    </row>
    <row r="591" spans="1:1" ht="15" x14ac:dyDescent="0.3">
      <c r="A591" s="177"/>
    </row>
    <row r="592" spans="1:1" ht="15" x14ac:dyDescent="0.3">
      <c r="A592" s="177"/>
    </row>
    <row r="593" spans="1:1" ht="15" x14ac:dyDescent="0.3">
      <c r="A593" s="177"/>
    </row>
    <row r="594" spans="1:1" ht="15" x14ac:dyDescent="0.3">
      <c r="A594" s="177"/>
    </row>
    <row r="595" spans="1:1" ht="15" x14ac:dyDescent="0.3">
      <c r="A595" s="177"/>
    </row>
    <row r="596" spans="1:1" ht="15" x14ac:dyDescent="0.3">
      <c r="A596" s="177"/>
    </row>
    <row r="597" spans="1:1" ht="15" x14ac:dyDescent="0.3">
      <c r="A597" s="177"/>
    </row>
    <row r="598" spans="1:1" ht="15" x14ac:dyDescent="0.3">
      <c r="A598" s="177"/>
    </row>
    <row r="599" spans="1:1" ht="15" x14ac:dyDescent="0.3">
      <c r="A599" s="177"/>
    </row>
    <row r="600" spans="1:1" ht="15" x14ac:dyDescent="0.3">
      <c r="A600" s="177"/>
    </row>
    <row r="601" spans="1:1" ht="15" x14ac:dyDescent="0.3">
      <c r="A601" s="177"/>
    </row>
    <row r="602" spans="1:1" ht="15" x14ac:dyDescent="0.3">
      <c r="A602" s="177"/>
    </row>
    <row r="603" spans="1:1" ht="15" x14ac:dyDescent="0.3">
      <c r="A603" s="177"/>
    </row>
    <row r="604" spans="1:1" ht="15" x14ac:dyDescent="0.3">
      <c r="A604" s="177"/>
    </row>
    <row r="605" spans="1:1" ht="15" x14ac:dyDescent="0.3">
      <c r="A605" s="177"/>
    </row>
    <row r="606" spans="1:1" ht="15" x14ac:dyDescent="0.3">
      <c r="A606" s="177"/>
    </row>
    <row r="607" spans="1:1" ht="15" x14ac:dyDescent="0.3">
      <c r="A607" s="177"/>
    </row>
    <row r="608" spans="1:1" ht="15" x14ac:dyDescent="0.3">
      <c r="A608" s="177"/>
    </row>
    <row r="609" spans="1:1" ht="15" x14ac:dyDescent="0.3">
      <c r="A609" s="177"/>
    </row>
    <row r="610" spans="1:1" ht="15" x14ac:dyDescent="0.3">
      <c r="A610" s="177"/>
    </row>
    <row r="611" spans="1:1" ht="15" x14ac:dyDescent="0.3">
      <c r="A611" s="177"/>
    </row>
    <row r="612" spans="1:1" ht="15" x14ac:dyDescent="0.3">
      <c r="A612" s="177"/>
    </row>
    <row r="613" spans="1:1" ht="15" x14ac:dyDescent="0.3">
      <c r="A613" s="177"/>
    </row>
    <row r="614" spans="1:1" ht="15" x14ac:dyDescent="0.3">
      <c r="A614" s="177"/>
    </row>
    <row r="615" spans="1:1" ht="15" x14ac:dyDescent="0.3">
      <c r="A615" s="177"/>
    </row>
    <row r="616" spans="1:1" ht="15" x14ac:dyDescent="0.3">
      <c r="A616" s="177"/>
    </row>
    <row r="617" spans="1:1" ht="15" x14ac:dyDescent="0.3">
      <c r="A617" s="177"/>
    </row>
    <row r="618" spans="1:1" ht="15" x14ac:dyDescent="0.3">
      <c r="A618" s="177"/>
    </row>
    <row r="619" spans="1:1" ht="15" x14ac:dyDescent="0.3">
      <c r="A619" s="177"/>
    </row>
    <row r="620" spans="1:1" ht="15" x14ac:dyDescent="0.3">
      <c r="A620" s="177"/>
    </row>
    <row r="621" spans="1:1" ht="15" x14ac:dyDescent="0.3">
      <c r="A621" s="177"/>
    </row>
    <row r="622" spans="1:1" ht="15" x14ac:dyDescent="0.3">
      <c r="A622" s="177"/>
    </row>
    <row r="623" spans="1:1" ht="15" x14ac:dyDescent="0.3">
      <c r="A623" s="177"/>
    </row>
    <row r="624" spans="1:1" ht="15" x14ac:dyDescent="0.3">
      <c r="A624" s="177"/>
    </row>
    <row r="625" spans="1:1" ht="15" x14ac:dyDescent="0.3">
      <c r="A625" s="177"/>
    </row>
    <row r="626" spans="1:1" ht="15" x14ac:dyDescent="0.3">
      <c r="A626" s="177"/>
    </row>
    <row r="627" spans="1:1" ht="15" x14ac:dyDescent="0.3">
      <c r="A627" s="177"/>
    </row>
    <row r="628" spans="1:1" ht="15" x14ac:dyDescent="0.3">
      <c r="A628" s="177"/>
    </row>
    <row r="629" spans="1:1" ht="15" x14ac:dyDescent="0.3">
      <c r="A629" s="177"/>
    </row>
    <row r="630" spans="1:1" ht="15" x14ac:dyDescent="0.3">
      <c r="A630" s="177"/>
    </row>
    <row r="631" spans="1:1" ht="15" x14ac:dyDescent="0.3">
      <c r="A631" s="177"/>
    </row>
    <row r="632" spans="1:1" ht="15" x14ac:dyDescent="0.3">
      <c r="A632" s="177"/>
    </row>
    <row r="633" spans="1:1" ht="15" x14ac:dyDescent="0.3">
      <c r="A633" s="177"/>
    </row>
    <row r="634" spans="1:1" ht="15" x14ac:dyDescent="0.3">
      <c r="A634" s="177"/>
    </row>
    <row r="635" spans="1:1" ht="15" x14ac:dyDescent="0.3">
      <c r="A635" s="177"/>
    </row>
    <row r="636" spans="1:1" ht="15" x14ac:dyDescent="0.3">
      <c r="A636" s="177"/>
    </row>
    <row r="637" spans="1:1" ht="15" x14ac:dyDescent="0.3">
      <c r="A637" s="177"/>
    </row>
    <row r="638" spans="1:1" ht="15" x14ac:dyDescent="0.3">
      <c r="A638" s="177"/>
    </row>
    <row r="639" spans="1:1" ht="15" x14ac:dyDescent="0.3">
      <c r="A639" s="177"/>
    </row>
    <row r="640" spans="1:1" ht="15" x14ac:dyDescent="0.3">
      <c r="A640" s="177"/>
    </row>
    <row r="641" spans="1:1" ht="15" x14ac:dyDescent="0.3">
      <c r="A641" s="177"/>
    </row>
    <row r="642" spans="1:1" ht="15" x14ac:dyDescent="0.3">
      <c r="A642" s="177"/>
    </row>
    <row r="643" spans="1:1" ht="15" x14ac:dyDescent="0.3">
      <c r="A643" s="177"/>
    </row>
    <row r="644" spans="1:1" ht="15" x14ac:dyDescent="0.3">
      <c r="A644" s="177"/>
    </row>
    <row r="645" spans="1:1" ht="15" x14ac:dyDescent="0.3">
      <c r="A645" s="177"/>
    </row>
    <row r="646" spans="1:1" ht="15" x14ac:dyDescent="0.3">
      <c r="A646" s="177"/>
    </row>
    <row r="647" spans="1:1" ht="15" x14ac:dyDescent="0.3">
      <c r="A647" s="177"/>
    </row>
    <row r="648" spans="1:1" ht="15" x14ac:dyDescent="0.3">
      <c r="A648" s="177"/>
    </row>
    <row r="649" spans="1:1" ht="15" x14ac:dyDescent="0.3">
      <c r="A649" s="177"/>
    </row>
    <row r="650" spans="1:1" ht="15" x14ac:dyDescent="0.3">
      <c r="A650" s="177"/>
    </row>
    <row r="651" spans="1:1" ht="15" x14ac:dyDescent="0.3">
      <c r="A651" s="177"/>
    </row>
    <row r="652" spans="1:1" ht="15" x14ac:dyDescent="0.3">
      <c r="A652" s="177"/>
    </row>
    <row r="653" spans="1:1" ht="15" x14ac:dyDescent="0.3">
      <c r="A653" s="177"/>
    </row>
    <row r="654" spans="1:1" ht="15" x14ac:dyDescent="0.3">
      <c r="A654" s="177"/>
    </row>
    <row r="655" spans="1:1" ht="15" x14ac:dyDescent="0.3">
      <c r="A655" s="177"/>
    </row>
    <row r="656" spans="1:1" ht="15" x14ac:dyDescent="0.3">
      <c r="A656" s="177"/>
    </row>
    <row r="657" spans="1:1" ht="15" x14ac:dyDescent="0.3">
      <c r="A657" s="177"/>
    </row>
    <row r="658" spans="1:1" ht="15" x14ac:dyDescent="0.3">
      <c r="A658" s="177"/>
    </row>
    <row r="659" spans="1:1" ht="15" x14ac:dyDescent="0.3">
      <c r="A659" s="177"/>
    </row>
    <row r="660" spans="1:1" ht="15" x14ac:dyDescent="0.3">
      <c r="A660" s="177"/>
    </row>
    <row r="661" spans="1:1" ht="15" x14ac:dyDescent="0.3">
      <c r="A661" s="177"/>
    </row>
    <row r="662" spans="1:1" ht="15" x14ac:dyDescent="0.3">
      <c r="A662" s="177"/>
    </row>
    <row r="663" spans="1:1" ht="15" x14ac:dyDescent="0.3">
      <c r="A663" s="177"/>
    </row>
    <row r="664" spans="1:1" ht="15" x14ac:dyDescent="0.3">
      <c r="A664" s="177"/>
    </row>
    <row r="665" spans="1:1" ht="15" x14ac:dyDescent="0.3">
      <c r="A665" s="177"/>
    </row>
    <row r="666" spans="1:1" ht="15" x14ac:dyDescent="0.3">
      <c r="A666" s="177"/>
    </row>
    <row r="667" spans="1:1" ht="15" x14ac:dyDescent="0.3">
      <c r="A667" s="177"/>
    </row>
    <row r="668" spans="1:1" ht="15" x14ac:dyDescent="0.3">
      <c r="A668" s="177"/>
    </row>
    <row r="669" spans="1:1" ht="15" x14ac:dyDescent="0.3">
      <c r="A669" s="177"/>
    </row>
    <row r="670" spans="1:1" ht="15" x14ac:dyDescent="0.3">
      <c r="A670" s="177"/>
    </row>
    <row r="671" spans="1:1" ht="15" x14ac:dyDescent="0.3">
      <c r="A671" s="177"/>
    </row>
    <row r="672" spans="1:1" ht="15" x14ac:dyDescent="0.3">
      <c r="A672" s="177"/>
    </row>
    <row r="673" spans="1:1" ht="15" x14ac:dyDescent="0.3">
      <c r="A673" s="177"/>
    </row>
    <row r="674" spans="1:1" ht="15" x14ac:dyDescent="0.3">
      <c r="A674" s="177"/>
    </row>
    <row r="675" spans="1:1" ht="15" x14ac:dyDescent="0.3">
      <c r="A675" s="177"/>
    </row>
    <row r="676" spans="1:1" ht="15" x14ac:dyDescent="0.3">
      <c r="A676" s="177"/>
    </row>
    <row r="677" spans="1:1" ht="15" x14ac:dyDescent="0.3">
      <c r="A677" s="177"/>
    </row>
    <row r="678" spans="1:1" ht="15" x14ac:dyDescent="0.3">
      <c r="A678" s="177"/>
    </row>
    <row r="679" spans="1:1" ht="15" x14ac:dyDescent="0.3">
      <c r="A679" s="177"/>
    </row>
    <row r="680" spans="1:1" ht="15" x14ac:dyDescent="0.3">
      <c r="A680" s="177"/>
    </row>
    <row r="681" spans="1:1" ht="15" x14ac:dyDescent="0.3">
      <c r="A681" s="177"/>
    </row>
    <row r="682" spans="1:1" ht="15" x14ac:dyDescent="0.3">
      <c r="A682" s="177"/>
    </row>
    <row r="683" spans="1:1" ht="15" x14ac:dyDescent="0.3">
      <c r="A683" s="177"/>
    </row>
    <row r="684" spans="1:1" ht="15" x14ac:dyDescent="0.3">
      <c r="A684" s="177"/>
    </row>
    <row r="685" spans="1:1" ht="15" x14ac:dyDescent="0.3">
      <c r="A685" s="177"/>
    </row>
    <row r="686" spans="1:1" ht="15" x14ac:dyDescent="0.3">
      <c r="A686" s="177"/>
    </row>
    <row r="687" spans="1:1" ht="15" x14ac:dyDescent="0.3">
      <c r="A687" s="177"/>
    </row>
    <row r="688" spans="1:1" ht="15" x14ac:dyDescent="0.3">
      <c r="A688" s="177"/>
    </row>
    <row r="689" spans="1:1" ht="15" x14ac:dyDescent="0.3">
      <c r="A689" s="177"/>
    </row>
    <row r="690" spans="1:1" ht="15" x14ac:dyDescent="0.3">
      <c r="A690" s="177"/>
    </row>
    <row r="691" spans="1:1" ht="15" x14ac:dyDescent="0.3">
      <c r="A691" s="177"/>
    </row>
    <row r="692" spans="1:1" ht="15" x14ac:dyDescent="0.3">
      <c r="A692" s="177"/>
    </row>
    <row r="693" spans="1:1" ht="15" x14ac:dyDescent="0.3">
      <c r="A693" s="177"/>
    </row>
    <row r="694" spans="1:1" ht="15" x14ac:dyDescent="0.3">
      <c r="A694" s="177"/>
    </row>
    <row r="695" spans="1:1" ht="15" x14ac:dyDescent="0.3">
      <c r="A695" s="177"/>
    </row>
    <row r="696" spans="1:1" ht="15" x14ac:dyDescent="0.3">
      <c r="A696" s="177"/>
    </row>
    <row r="697" spans="1:1" ht="15" x14ac:dyDescent="0.3">
      <c r="A697" s="177"/>
    </row>
    <row r="698" spans="1:1" ht="15" x14ac:dyDescent="0.3">
      <c r="A698" s="177"/>
    </row>
    <row r="699" spans="1:1" ht="15" x14ac:dyDescent="0.3">
      <c r="A699" s="177"/>
    </row>
    <row r="700" spans="1:1" ht="15" x14ac:dyDescent="0.3">
      <c r="A700" s="177"/>
    </row>
    <row r="701" spans="1:1" ht="15" x14ac:dyDescent="0.3">
      <c r="A701" s="177"/>
    </row>
    <row r="702" spans="1:1" ht="15" x14ac:dyDescent="0.3">
      <c r="A702" s="177"/>
    </row>
    <row r="703" spans="1:1" ht="15" x14ac:dyDescent="0.3">
      <c r="A703" s="177"/>
    </row>
    <row r="704" spans="1:1" ht="15" x14ac:dyDescent="0.3">
      <c r="A704" s="177"/>
    </row>
    <row r="705" spans="1:1" ht="15" x14ac:dyDescent="0.3">
      <c r="A705" s="177"/>
    </row>
    <row r="706" spans="1:1" ht="15" x14ac:dyDescent="0.3">
      <c r="A706" s="177"/>
    </row>
    <row r="707" spans="1:1" ht="15" x14ac:dyDescent="0.3">
      <c r="A707" s="177"/>
    </row>
    <row r="708" spans="1:1" ht="15" x14ac:dyDescent="0.3">
      <c r="A708" s="177"/>
    </row>
    <row r="709" spans="1:1" ht="15" x14ac:dyDescent="0.3">
      <c r="A709" s="177"/>
    </row>
    <row r="710" spans="1:1" ht="15" x14ac:dyDescent="0.3">
      <c r="A710" s="177"/>
    </row>
    <row r="711" spans="1:1" ht="15" x14ac:dyDescent="0.3">
      <c r="A711" s="177"/>
    </row>
    <row r="712" spans="1:1" ht="15" x14ac:dyDescent="0.3">
      <c r="A712" s="177"/>
    </row>
    <row r="713" spans="1:1" ht="15" x14ac:dyDescent="0.3">
      <c r="A713" s="177"/>
    </row>
    <row r="714" spans="1:1" ht="15" x14ac:dyDescent="0.3">
      <c r="A714" s="177"/>
    </row>
    <row r="715" spans="1:1" ht="15" x14ac:dyDescent="0.3">
      <c r="A715" s="177"/>
    </row>
    <row r="716" spans="1:1" ht="15" x14ac:dyDescent="0.3">
      <c r="A716" s="177"/>
    </row>
    <row r="717" spans="1:1" ht="15" x14ac:dyDescent="0.3">
      <c r="A717" s="177"/>
    </row>
    <row r="718" spans="1:1" ht="15" x14ac:dyDescent="0.3">
      <c r="A718" s="177"/>
    </row>
    <row r="719" spans="1:1" ht="15" x14ac:dyDescent="0.3">
      <c r="A719" s="177"/>
    </row>
    <row r="720" spans="1:1" ht="15" x14ac:dyDescent="0.3">
      <c r="A720" s="177"/>
    </row>
    <row r="721" spans="1:1" ht="15" x14ac:dyDescent="0.3">
      <c r="A721" s="177"/>
    </row>
    <row r="722" spans="1:1" ht="15" x14ac:dyDescent="0.3">
      <c r="A722" s="177"/>
    </row>
    <row r="723" spans="1:1" ht="15" x14ac:dyDescent="0.3">
      <c r="A723" s="177"/>
    </row>
    <row r="724" spans="1:1" ht="15" x14ac:dyDescent="0.3">
      <c r="A724" s="177"/>
    </row>
    <row r="725" spans="1:1" ht="15" x14ac:dyDescent="0.3">
      <c r="A725" s="177"/>
    </row>
    <row r="726" spans="1:1" ht="15" x14ac:dyDescent="0.3">
      <c r="A726" s="177"/>
    </row>
    <row r="727" spans="1:1" ht="15" x14ac:dyDescent="0.3">
      <c r="A727" s="177"/>
    </row>
    <row r="728" spans="1:1" ht="15" x14ac:dyDescent="0.3">
      <c r="A728" s="177"/>
    </row>
    <row r="729" spans="1:1" ht="15" x14ac:dyDescent="0.3">
      <c r="A729" s="177"/>
    </row>
    <row r="730" spans="1:1" ht="15" x14ac:dyDescent="0.3">
      <c r="A730" s="177"/>
    </row>
    <row r="731" spans="1:1" ht="15" x14ac:dyDescent="0.3">
      <c r="A731" s="177"/>
    </row>
    <row r="732" spans="1:1" ht="15" x14ac:dyDescent="0.3">
      <c r="A732" s="177"/>
    </row>
    <row r="733" spans="1:1" ht="15" x14ac:dyDescent="0.3">
      <c r="A733" s="177"/>
    </row>
    <row r="734" spans="1:1" ht="15" x14ac:dyDescent="0.3">
      <c r="A734" s="177"/>
    </row>
    <row r="735" spans="1:1" ht="15" x14ac:dyDescent="0.3">
      <c r="A735" s="177"/>
    </row>
    <row r="736" spans="1:1" ht="15" x14ac:dyDescent="0.3">
      <c r="A736" s="177"/>
    </row>
    <row r="737" spans="1:1" ht="15" x14ac:dyDescent="0.3">
      <c r="A737" s="177"/>
    </row>
    <row r="738" spans="1:1" ht="15" x14ac:dyDescent="0.3">
      <c r="A738" s="177"/>
    </row>
    <row r="739" spans="1:1" ht="15" x14ac:dyDescent="0.3">
      <c r="A739" s="177"/>
    </row>
    <row r="740" spans="1:1" ht="15" x14ac:dyDescent="0.3">
      <c r="A740" s="177"/>
    </row>
    <row r="741" spans="1:1" ht="15" x14ac:dyDescent="0.3">
      <c r="A741" s="177"/>
    </row>
    <row r="742" spans="1:1" ht="15" x14ac:dyDescent="0.3">
      <c r="A742" s="177"/>
    </row>
    <row r="743" spans="1:1" ht="15" x14ac:dyDescent="0.3">
      <c r="A743" s="177"/>
    </row>
    <row r="744" spans="1:1" ht="15" x14ac:dyDescent="0.3">
      <c r="A744" s="177"/>
    </row>
    <row r="745" spans="1:1" ht="15" x14ac:dyDescent="0.3">
      <c r="A745" s="177"/>
    </row>
    <row r="746" spans="1:1" ht="15" x14ac:dyDescent="0.3">
      <c r="A746" s="177"/>
    </row>
    <row r="747" spans="1:1" ht="15" x14ac:dyDescent="0.3">
      <c r="A747" s="177"/>
    </row>
    <row r="748" spans="1:1" ht="15" x14ac:dyDescent="0.3">
      <c r="A748" s="177"/>
    </row>
    <row r="749" spans="1:1" ht="15" x14ac:dyDescent="0.3">
      <c r="A749" s="177"/>
    </row>
    <row r="750" spans="1:1" ht="15" x14ac:dyDescent="0.3">
      <c r="A750" s="177"/>
    </row>
    <row r="751" spans="1:1" ht="15" x14ac:dyDescent="0.3">
      <c r="A751" s="177"/>
    </row>
    <row r="752" spans="1:1" ht="15" x14ac:dyDescent="0.3">
      <c r="A752" s="177"/>
    </row>
    <row r="753" spans="1:1" ht="15" x14ac:dyDescent="0.3">
      <c r="A753" s="177"/>
    </row>
    <row r="754" spans="1:1" ht="15" x14ac:dyDescent="0.3">
      <c r="A754" s="177"/>
    </row>
    <row r="755" spans="1:1" ht="15" x14ac:dyDescent="0.3">
      <c r="A755" s="177"/>
    </row>
    <row r="756" spans="1:1" ht="15" x14ac:dyDescent="0.3">
      <c r="A756" s="177"/>
    </row>
    <row r="757" spans="1:1" ht="15" x14ac:dyDescent="0.3">
      <c r="A757" s="177"/>
    </row>
    <row r="758" spans="1:1" ht="15" x14ac:dyDescent="0.3">
      <c r="A758" s="177"/>
    </row>
    <row r="759" spans="1:1" ht="15" x14ac:dyDescent="0.3">
      <c r="A759" s="177"/>
    </row>
    <row r="760" spans="1:1" ht="15" x14ac:dyDescent="0.3">
      <c r="A760" s="177"/>
    </row>
    <row r="761" spans="1:1" ht="15" x14ac:dyDescent="0.3">
      <c r="A761" s="177"/>
    </row>
    <row r="762" spans="1:1" ht="15" x14ac:dyDescent="0.3">
      <c r="A762" s="177"/>
    </row>
    <row r="763" spans="1:1" ht="15" x14ac:dyDescent="0.3">
      <c r="A763" s="177"/>
    </row>
    <row r="764" spans="1:1" ht="15" x14ac:dyDescent="0.3">
      <c r="A764" s="177"/>
    </row>
    <row r="765" spans="1:1" ht="15" x14ac:dyDescent="0.3">
      <c r="A765" s="177"/>
    </row>
    <row r="766" spans="1:1" ht="15" x14ac:dyDescent="0.3">
      <c r="A766" s="177"/>
    </row>
    <row r="767" spans="1:1" ht="15" x14ac:dyDescent="0.3">
      <c r="A767" s="177"/>
    </row>
    <row r="768" spans="1:1" ht="15" x14ac:dyDescent="0.3">
      <c r="A768" s="177"/>
    </row>
    <row r="769" spans="1:1" ht="15" x14ac:dyDescent="0.3">
      <c r="A769" s="177"/>
    </row>
    <row r="770" spans="1:1" ht="15" x14ac:dyDescent="0.3">
      <c r="A770" s="177"/>
    </row>
    <row r="771" spans="1:1" ht="15" x14ac:dyDescent="0.3">
      <c r="A771" s="177"/>
    </row>
    <row r="772" spans="1:1" ht="15" x14ac:dyDescent="0.3">
      <c r="A772" s="177"/>
    </row>
    <row r="773" spans="1:1" ht="15" x14ac:dyDescent="0.3">
      <c r="A773" s="177"/>
    </row>
    <row r="774" spans="1:1" ht="15" x14ac:dyDescent="0.3">
      <c r="A774" s="177"/>
    </row>
    <row r="775" spans="1:1" ht="15" x14ac:dyDescent="0.3">
      <c r="A775" s="177"/>
    </row>
    <row r="776" spans="1:1" ht="15" x14ac:dyDescent="0.3">
      <c r="A776" s="177"/>
    </row>
    <row r="777" spans="1:1" ht="15" x14ac:dyDescent="0.3">
      <c r="A777" s="177"/>
    </row>
    <row r="778" spans="1:1" ht="15" x14ac:dyDescent="0.3">
      <c r="A778" s="177"/>
    </row>
    <row r="779" spans="1:1" ht="15" x14ac:dyDescent="0.3">
      <c r="A779" s="177"/>
    </row>
    <row r="780" spans="1:1" ht="15" x14ac:dyDescent="0.3">
      <c r="A780" s="177"/>
    </row>
    <row r="781" spans="1:1" ht="15" x14ac:dyDescent="0.3">
      <c r="A781" s="177"/>
    </row>
    <row r="782" spans="1:1" ht="15" x14ac:dyDescent="0.3">
      <c r="A782" s="177"/>
    </row>
    <row r="783" spans="1:1" ht="15" x14ac:dyDescent="0.3">
      <c r="A783" s="177"/>
    </row>
    <row r="784" spans="1:1" ht="15" x14ac:dyDescent="0.3">
      <c r="A784" s="177"/>
    </row>
    <row r="785" spans="1:1" ht="15" x14ac:dyDescent="0.3">
      <c r="A785" s="177"/>
    </row>
    <row r="786" spans="1:1" ht="15" x14ac:dyDescent="0.3">
      <c r="A786" s="177"/>
    </row>
    <row r="787" spans="1:1" ht="15" x14ac:dyDescent="0.3">
      <c r="A787" s="177"/>
    </row>
    <row r="788" spans="1:1" ht="15" x14ac:dyDescent="0.3">
      <c r="A788" s="177"/>
    </row>
    <row r="789" spans="1:1" ht="15" x14ac:dyDescent="0.3">
      <c r="A789" s="177"/>
    </row>
    <row r="790" spans="1:1" ht="15" x14ac:dyDescent="0.3">
      <c r="A790" s="177"/>
    </row>
    <row r="791" spans="1:1" ht="15" x14ac:dyDescent="0.3">
      <c r="A791" s="177"/>
    </row>
    <row r="792" spans="1:1" ht="15" x14ac:dyDescent="0.3">
      <c r="A792" s="177"/>
    </row>
    <row r="793" spans="1:1" ht="15" x14ac:dyDescent="0.3">
      <c r="A793" s="177"/>
    </row>
    <row r="794" spans="1:1" ht="15" x14ac:dyDescent="0.3">
      <c r="A794" s="177"/>
    </row>
    <row r="795" spans="1:1" ht="15" x14ac:dyDescent="0.3">
      <c r="A795" s="177"/>
    </row>
    <row r="796" spans="1:1" ht="15" x14ac:dyDescent="0.3">
      <c r="A796" s="177"/>
    </row>
    <row r="797" spans="1:1" ht="15" x14ac:dyDescent="0.3">
      <c r="A797" s="177"/>
    </row>
    <row r="798" spans="1:1" ht="15" x14ac:dyDescent="0.3">
      <c r="A798" s="177"/>
    </row>
    <row r="799" spans="1:1" ht="15" x14ac:dyDescent="0.3">
      <c r="A799" s="177"/>
    </row>
    <row r="800" spans="1:1" ht="15" x14ac:dyDescent="0.3">
      <c r="A800" s="177"/>
    </row>
    <row r="801" spans="1:1" ht="15" x14ac:dyDescent="0.3">
      <c r="A801" s="177"/>
    </row>
    <row r="802" spans="1:1" ht="15" x14ac:dyDescent="0.3">
      <c r="A802" s="177"/>
    </row>
    <row r="803" spans="1:1" ht="15" x14ac:dyDescent="0.3">
      <c r="A803" s="177"/>
    </row>
    <row r="804" spans="1:1" ht="15" x14ac:dyDescent="0.3">
      <c r="A804" s="177"/>
    </row>
    <row r="805" spans="1:1" ht="15" x14ac:dyDescent="0.3">
      <c r="A805" s="177"/>
    </row>
    <row r="806" spans="1:1" ht="15" x14ac:dyDescent="0.3">
      <c r="A806" s="177"/>
    </row>
    <row r="807" spans="1:1" ht="15" x14ac:dyDescent="0.3">
      <c r="A807" s="177"/>
    </row>
    <row r="808" spans="1:1" ht="15" x14ac:dyDescent="0.3">
      <c r="A808" s="177"/>
    </row>
    <row r="809" spans="1:1" ht="15" x14ac:dyDescent="0.3">
      <c r="A809" s="177"/>
    </row>
    <row r="810" spans="1:1" ht="15" x14ac:dyDescent="0.3">
      <c r="A810" s="177"/>
    </row>
    <row r="811" spans="1:1" ht="15" x14ac:dyDescent="0.3">
      <c r="A811" s="177"/>
    </row>
    <row r="812" spans="1:1" ht="15" x14ac:dyDescent="0.3">
      <c r="A812" s="177"/>
    </row>
    <row r="813" spans="1:1" ht="15" x14ac:dyDescent="0.3">
      <c r="A813" s="177"/>
    </row>
    <row r="814" spans="1:1" ht="15" x14ac:dyDescent="0.3">
      <c r="A814" s="177"/>
    </row>
    <row r="815" spans="1:1" ht="15" x14ac:dyDescent="0.3">
      <c r="A815" s="177"/>
    </row>
    <row r="816" spans="1:1" ht="15" x14ac:dyDescent="0.3">
      <c r="A816" s="177"/>
    </row>
    <row r="817" spans="1:1" ht="15" x14ac:dyDescent="0.3">
      <c r="A817" s="177"/>
    </row>
    <row r="818" spans="1:1" ht="15" x14ac:dyDescent="0.3">
      <c r="A818" s="177"/>
    </row>
    <row r="819" spans="1:1" ht="15" x14ac:dyDescent="0.3">
      <c r="A819" s="177"/>
    </row>
    <row r="820" spans="1:1" ht="15" x14ac:dyDescent="0.3">
      <c r="A820" s="177"/>
    </row>
    <row r="821" spans="1:1" ht="15" x14ac:dyDescent="0.3">
      <c r="A821" s="177"/>
    </row>
    <row r="822" spans="1:1" ht="15" x14ac:dyDescent="0.3">
      <c r="A822" s="177"/>
    </row>
    <row r="823" spans="1:1" ht="15" x14ac:dyDescent="0.3">
      <c r="A823" s="177"/>
    </row>
    <row r="824" spans="1:1" ht="15" x14ac:dyDescent="0.3">
      <c r="A824" s="177"/>
    </row>
    <row r="825" spans="1:1" ht="15" x14ac:dyDescent="0.3">
      <c r="A825" s="177"/>
    </row>
    <row r="826" spans="1:1" ht="15" x14ac:dyDescent="0.3">
      <c r="A826" s="177"/>
    </row>
    <row r="827" spans="1:1" ht="15" x14ac:dyDescent="0.3">
      <c r="A827" s="177"/>
    </row>
    <row r="828" spans="1:1" ht="15" x14ac:dyDescent="0.3">
      <c r="A828" s="177"/>
    </row>
    <row r="829" spans="1:1" ht="15" x14ac:dyDescent="0.3">
      <c r="A829" s="177"/>
    </row>
    <row r="830" spans="1:1" ht="15" x14ac:dyDescent="0.3">
      <c r="A830" s="177"/>
    </row>
    <row r="831" spans="1:1" ht="15" x14ac:dyDescent="0.3">
      <c r="A831" s="177"/>
    </row>
    <row r="832" spans="1:1" ht="15" x14ac:dyDescent="0.3">
      <c r="A832" s="177"/>
    </row>
    <row r="833" spans="1:1" ht="15" x14ac:dyDescent="0.3">
      <c r="A833" s="177"/>
    </row>
    <row r="834" spans="1:1" ht="15" x14ac:dyDescent="0.3">
      <c r="A834" s="177"/>
    </row>
    <row r="835" spans="1:1" ht="15" x14ac:dyDescent="0.3">
      <c r="A835" s="177"/>
    </row>
    <row r="836" spans="1:1" ht="15" x14ac:dyDescent="0.3">
      <c r="A836" s="177"/>
    </row>
    <row r="837" spans="1:1" ht="15" x14ac:dyDescent="0.3">
      <c r="A837" s="177"/>
    </row>
    <row r="838" spans="1:1" ht="15" x14ac:dyDescent="0.3">
      <c r="A838" s="177"/>
    </row>
    <row r="839" spans="1:1" ht="15" x14ac:dyDescent="0.3">
      <c r="A839" s="177"/>
    </row>
    <row r="840" spans="1:1" ht="15" x14ac:dyDescent="0.3">
      <c r="A840" s="177"/>
    </row>
    <row r="841" spans="1:1" ht="15" x14ac:dyDescent="0.3">
      <c r="A841" s="177"/>
    </row>
    <row r="842" spans="1:1" ht="15" x14ac:dyDescent="0.3">
      <c r="A842" s="177"/>
    </row>
    <row r="843" spans="1:1" ht="15" x14ac:dyDescent="0.3">
      <c r="A843" s="177"/>
    </row>
    <row r="844" spans="1:1" ht="15" x14ac:dyDescent="0.3">
      <c r="A844" s="177"/>
    </row>
    <row r="845" spans="1:1" ht="15" x14ac:dyDescent="0.3">
      <c r="A845" s="177"/>
    </row>
    <row r="846" spans="1:1" ht="15" x14ac:dyDescent="0.3">
      <c r="A846" s="177"/>
    </row>
    <row r="847" spans="1:1" ht="15" x14ac:dyDescent="0.3">
      <c r="A847" s="177"/>
    </row>
    <row r="848" spans="1:1" ht="15" x14ac:dyDescent="0.3">
      <c r="A848" s="177"/>
    </row>
    <row r="849" spans="1:1" ht="15" x14ac:dyDescent="0.3">
      <c r="A849" s="177"/>
    </row>
    <row r="850" spans="1:1" ht="15" x14ac:dyDescent="0.3">
      <c r="A850" s="177"/>
    </row>
    <row r="851" spans="1:1" ht="15" x14ac:dyDescent="0.3">
      <c r="A851" s="177"/>
    </row>
    <row r="852" spans="1:1" ht="15" x14ac:dyDescent="0.3">
      <c r="A852" s="177"/>
    </row>
    <row r="853" spans="1:1" ht="15" x14ac:dyDescent="0.3">
      <c r="A853" s="177"/>
    </row>
    <row r="854" spans="1:1" ht="15" x14ac:dyDescent="0.3">
      <c r="A854" s="177"/>
    </row>
    <row r="855" spans="1:1" ht="15" x14ac:dyDescent="0.3">
      <c r="A855" s="177"/>
    </row>
    <row r="856" spans="1:1" ht="15" x14ac:dyDescent="0.3">
      <c r="A856" s="177"/>
    </row>
    <row r="857" spans="1:1" ht="15" x14ac:dyDescent="0.3">
      <c r="A857" s="177"/>
    </row>
    <row r="858" spans="1:1" ht="15" x14ac:dyDescent="0.3">
      <c r="A858" s="177"/>
    </row>
    <row r="859" spans="1:1" ht="15" x14ac:dyDescent="0.3">
      <c r="A859" s="177"/>
    </row>
    <row r="860" spans="1:1" ht="15" x14ac:dyDescent="0.3">
      <c r="A860" s="177"/>
    </row>
    <row r="861" spans="1:1" ht="15" x14ac:dyDescent="0.3">
      <c r="A861" s="177"/>
    </row>
    <row r="862" spans="1:1" ht="15" x14ac:dyDescent="0.3">
      <c r="A862" s="177"/>
    </row>
    <row r="863" spans="1:1" ht="15" x14ac:dyDescent="0.3">
      <c r="A863" s="177"/>
    </row>
    <row r="864" spans="1:1" ht="15" x14ac:dyDescent="0.3">
      <c r="A864" s="177"/>
    </row>
    <row r="865" spans="1:1" ht="15" x14ac:dyDescent="0.3">
      <c r="A865" s="177"/>
    </row>
    <row r="866" spans="1:1" ht="15" x14ac:dyDescent="0.3">
      <c r="A866" s="177"/>
    </row>
    <row r="867" spans="1:1" ht="15" x14ac:dyDescent="0.3">
      <c r="A867" s="177"/>
    </row>
    <row r="868" spans="1:1" ht="15" x14ac:dyDescent="0.3">
      <c r="A868" s="177"/>
    </row>
    <row r="869" spans="1:1" ht="15" x14ac:dyDescent="0.3">
      <c r="A869" s="177"/>
    </row>
    <row r="870" spans="1:1" ht="15" x14ac:dyDescent="0.3">
      <c r="A870" s="177"/>
    </row>
    <row r="871" spans="1:1" ht="15" x14ac:dyDescent="0.3">
      <c r="A871" s="177"/>
    </row>
    <row r="872" spans="1:1" ht="15" x14ac:dyDescent="0.3">
      <c r="A872" s="177"/>
    </row>
    <row r="873" spans="1:1" ht="15" x14ac:dyDescent="0.3">
      <c r="A873" s="177"/>
    </row>
    <row r="874" spans="1:1" ht="15" x14ac:dyDescent="0.3">
      <c r="A874" s="177"/>
    </row>
    <row r="875" spans="1:1" ht="15" x14ac:dyDescent="0.3">
      <c r="A875" s="177"/>
    </row>
    <row r="876" spans="1:1" ht="15" x14ac:dyDescent="0.3">
      <c r="A876" s="177"/>
    </row>
    <row r="877" spans="1:1" ht="15" x14ac:dyDescent="0.3">
      <c r="A877" s="177"/>
    </row>
    <row r="878" spans="1:1" ht="15" x14ac:dyDescent="0.3">
      <c r="A878" s="177"/>
    </row>
    <row r="879" spans="1:1" ht="15" x14ac:dyDescent="0.3">
      <c r="A879" s="177"/>
    </row>
    <row r="880" spans="1:1" ht="15" x14ac:dyDescent="0.3">
      <c r="A880" s="177"/>
    </row>
    <row r="881" spans="1:1" ht="15" x14ac:dyDescent="0.3">
      <c r="A881" s="177"/>
    </row>
    <row r="882" spans="1:1" ht="15" x14ac:dyDescent="0.3">
      <c r="A882" s="177"/>
    </row>
    <row r="883" spans="1:1" ht="15" x14ac:dyDescent="0.3">
      <c r="A883" s="177"/>
    </row>
    <row r="884" spans="1:1" ht="15" x14ac:dyDescent="0.3">
      <c r="A884" s="177"/>
    </row>
    <row r="885" spans="1:1" ht="15" x14ac:dyDescent="0.3">
      <c r="A885" s="177"/>
    </row>
    <row r="886" spans="1:1" ht="15" x14ac:dyDescent="0.3">
      <c r="A886" s="177"/>
    </row>
    <row r="887" spans="1:1" ht="15" x14ac:dyDescent="0.3">
      <c r="A887" s="177"/>
    </row>
    <row r="888" spans="1:1" ht="15" x14ac:dyDescent="0.3">
      <c r="A888" s="177"/>
    </row>
    <row r="889" spans="1:1" ht="15" x14ac:dyDescent="0.3">
      <c r="A889" s="177"/>
    </row>
    <row r="890" spans="1:1" ht="15" x14ac:dyDescent="0.3">
      <c r="A890" s="177"/>
    </row>
    <row r="891" spans="1:1" ht="15" x14ac:dyDescent="0.3">
      <c r="A891" s="177"/>
    </row>
    <row r="892" spans="1:1" ht="15" x14ac:dyDescent="0.3">
      <c r="A892" s="177"/>
    </row>
    <row r="893" spans="1:1" ht="15" x14ac:dyDescent="0.3">
      <c r="A893" s="177"/>
    </row>
    <row r="894" spans="1:1" ht="15" x14ac:dyDescent="0.3">
      <c r="A894" s="177"/>
    </row>
    <row r="895" spans="1:1" ht="15" x14ac:dyDescent="0.3">
      <c r="A895" s="177"/>
    </row>
    <row r="896" spans="1:1" ht="15" x14ac:dyDescent="0.3">
      <c r="A896" s="177"/>
    </row>
    <row r="897" spans="1:1" ht="15" x14ac:dyDescent="0.3">
      <c r="A897" s="177"/>
    </row>
    <row r="898" spans="1:1" ht="15" x14ac:dyDescent="0.3">
      <c r="A898" s="177"/>
    </row>
    <row r="899" spans="1:1" ht="15" x14ac:dyDescent="0.3">
      <c r="A899" s="177"/>
    </row>
    <row r="900" spans="1:1" ht="15" x14ac:dyDescent="0.3">
      <c r="A900" s="177"/>
    </row>
    <row r="901" spans="1:1" ht="15" x14ac:dyDescent="0.3">
      <c r="A901" s="177"/>
    </row>
    <row r="902" spans="1:1" ht="15" x14ac:dyDescent="0.3">
      <c r="A902" s="177"/>
    </row>
    <row r="903" spans="1:1" ht="15" x14ac:dyDescent="0.3">
      <c r="A903" s="177"/>
    </row>
    <row r="904" spans="1:1" ht="15" x14ac:dyDescent="0.3">
      <c r="A904" s="177"/>
    </row>
    <row r="905" spans="1:1" ht="15" x14ac:dyDescent="0.3">
      <c r="A905" s="177"/>
    </row>
    <row r="906" spans="1:1" ht="15" x14ac:dyDescent="0.3">
      <c r="A906" s="177"/>
    </row>
    <row r="907" spans="1:1" ht="15" x14ac:dyDescent="0.3">
      <c r="A907" s="177"/>
    </row>
    <row r="908" spans="1:1" ht="15" x14ac:dyDescent="0.3">
      <c r="A908" s="177"/>
    </row>
    <row r="909" spans="1:1" ht="15" x14ac:dyDescent="0.3">
      <c r="A909" s="177"/>
    </row>
    <row r="910" spans="1:1" ht="15" x14ac:dyDescent="0.3">
      <c r="A910" s="177"/>
    </row>
    <row r="911" spans="1:1" ht="15" x14ac:dyDescent="0.3">
      <c r="A911" s="177"/>
    </row>
    <row r="912" spans="1:1" ht="15" x14ac:dyDescent="0.3">
      <c r="A912" s="177"/>
    </row>
    <row r="913" spans="1:1" ht="15" x14ac:dyDescent="0.3">
      <c r="A913" s="177"/>
    </row>
    <row r="914" spans="1:1" ht="15" x14ac:dyDescent="0.3">
      <c r="A914" s="177"/>
    </row>
    <row r="915" spans="1:1" ht="15" x14ac:dyDescent="0.3">
      <c r="A915" s="177"/>
    </row>
    <row r="916" spans="1:1" ht="15" x14ac:dyDescent="0.3">
      <c r="A916" s="177"/>
    </row>
    <row r="917" spans="1:1" ht="15" x14ac:dyDescent="0.3">
      <c r="A917" s="177"/>
    </row>
    <row r="918" spans="1:1" ht="15" x14ac:dyDescent="0.3">
      <c r="A918" s="177"/>
    </row>
    <row r="919" spans="1:1" ht="15" x14ac:dyDescent="0.3">
      <c r="A919" s="177"/>
    </row>
    <row r="920" spans="1:1" ht="15" x14ac:dyDescent="0.3">
      <c r="A920" s="177"/>
    </row>
    <row r="921" spans="1:1" ht="15" x14ac:dyDescent="0.3">
      <c r="A921" s="177"/>
    </row>
    <row r="922" spans="1:1" ht="15" x14ac:dyDescent="0.3">
      <c r="A922" s="177"/>
    </row>
    <row r="923" spans="1:1" ht="15" x14ac:dyDescent="0.3">
      <c r="A923" s="177"/>
    </row>
    <row r="924" spans="1:1" ht="15" x14ac:dyDescent="0.3">
      <c r="A924" s="177"/>
    </row>
    <row r="925" spans="1:1" ht="15" x14ac:dyDescent="0.3">
      <c r="A925" s="177"/>
    </row>
    <row r="926" spans="1:1" ht="15" x14ac:dyDescent="0.3">
      <c r="A926" s="177"/>
    </row>
    <row r="927" spans="1:1" ht="15" x14ac:dyDescent="0.3">
      <c r="A927" s="177"/>
    </row>
    <row r="928" spans="1:1" ht="15" x14ac:dyDescent="0.3">
      <c r="A928" s="177"/>
    </row>
    <row r="929" spans="1:1" ht="15" x14ac:dyDescent="0.3">
      <c r="A929" s="177"/>
    </row>
    <row r="930" spans="1:1" ht="15" x14ac:dyDescent="0.3">
      <c r="A930" s="177"/>
    </row>
    <row r="931" spans="1:1" ht="15" x14ac:dyDescent="0.3">
      <c r="A931" s="177"/>
    </row>
    <row r="932" spans="1:1" ht="15" x14ac:dyDescent="0.3">
      <c r="A932" s="177"/>
    </row>
    <row r="933" spans="1:1" ht="15" x14ac:dyDescent="0.3">
      <c r="A933" s="177"/>
    </row>
    <row r="934" spans="1:1" ht="15" x14ac:dyDescent="0.3">
      <c r="A934" s="177"/>
    </row>
    <row r="935" spans="1:1" ht="15" x14ac:dyDescent="0.3">
      <c r="A935" s="177"/>
    </row>
    <row r="936" spans="1:1" ht="15" x14ac:dyDescent="0.3">
      <c r="A936" s="177"/>
    </row>
    <row r="937" spans="1:1" ht="15" x14ac:dyDescent="0.3">
      <c r="A937" s="177"/>
    </row>
    <row r="938" spans="1:1" ht="15" x14ac:dyDescent="0.3">
      <c r="A938" s="177"/>
    </row>
    <row r="939" spans="1:1" ht="15" x14ac:dyDescent="0.3">
      <c r="A939" s="177"/>
    </row>
    <row r="940" spans="1:1" ht="15" x14ac:dyDescent="0.3">
      <c r="A940" s="177"/>
    </row>
    <row r="941" spans="1:1" ht="15" x14ac:dyDescent="0.3">
      <c r="A941" s="177"/>
    </row>
    <row r="942" spans="1:1" ht="15" x14ac:dyDescent="0.3">
      <c r="A942" s="177"/>
    </row>
    <row r="943" spans="1:1" ht="15" x14ac:dyDescent="0.3">
      <c r="A943" s="177"/>
    </row>
    <row r="944" spans="1:1" ht="15" x14ac:dyDescent="0.3">
      <c r="A944" s="177"/>
    </row>
    <row r="945" spans="1:1" ht="15" x14ac:dyDescent="0.3">
      <c r="A945" s="177"/>
    </row>
    <row r="946" spans="1:1" ht="15" x14ac:dyDescent="0.3">
      <c r="A946" s="177"/>
    </row>
    <row r="947" spans="1:1" ht="15" x14ac:dyDescent="0.3">
      <c r="A947" s="177"/>
    </row>
    <row r="948" spans="1:1" ht="15" x14ac:dyDescent="0.3">
      <c r="A948" s="177"/>
    </row>
    <row r="949" spans="1:1" ht="15" x14ac:dyDescent="0.3">
      <c r="A949" s="177"/>
    </row>
    <row r="950" spans="1:1" ht="15" x14ac:dyDescent="0.3">
      <c r="A950" s="177"/>
    </row>
    <row r="951" spans="1:1" ht="15" x14ac:dyDescent="0.3">
      <c r="A951" s="177"/>
    </row>
    <row r="952" spans="1:1" ht="15" x14ac:dyDescent="0.3">
      <c r="A952" s="177"/>
    </row>
    <row r="953" spans="1:1" ht="15" x14ac:dyDescent="0.3">
      <c r="A953" s="177"/>
    </row>
    <row r="954" spans="1:1" ht="15" x14ac:dyDescent="0.3">
      <c r="A954" s="177"/>
    </row>
    <row r="955" spans="1:1" ht="15" x14ac:dyDescent="0.3">
      <c r="A955" s="177"/>
    </row>
    <row r="956" spans="1:1" ht="15" x14ac:dyDescent="0.3">
      <c r="A956" s="177"/>
    </row>
    <row r="957" spans="1:1" ht="15" x14ac:dyDescent="0.3">
      <c r="A957" s="177"/>
    </row>
    <row r="958" spans="1:1" ht="15" x14ac:dyDescent="0.3">
      <c r="A958" s="177"/>
    </row>
    <row r="959" spans="1:1" ht="15" x14ac:dyDescent="0.3">
      <c r="A959" s="177"/>
    </row>
    <row r="960" spans="1:1" ht="15" x14ac:dyDescent="0.3">
      <c r="A960" s="177"/>
    </row>
    <row r="961" spans="1:1" ht="15" x14ac:dyDescent="0.3">
      <c r="A961" s="177"/>
    </row>
    <row r="962" spans="1:1" ht="15" x14ac:dyDescent="0.3">
      <c r="A962" s="177"/>
    </row>
    <row r="963" spans="1:1" ht="15" x14ac:dyDescent="0.3">
      <c r="A963" s="177"/>
    </row>
    <row r="964" spans="1:1" ht="15" x14ac:dyDescent="0.3">
      <c r="A964" s="177"/>
    </row>
    <row r="965" spans="1:1" ht="15" x14ac:dyDescent="0.3">
      <c r="A965" s="177"/>
    </row>
    <row r="966" spans="1:1" ht="15" x14ac:dyDescent="0.3">
      <c r="A966" s="177"/>
    </row>
    <row r="967" spans="1:1" ht="15" x14ac:dyDescent="0.3">
      <c r="A967" s="177"/>
    </row>
    <row r="968" spans="1:1" ht="15" x14ac:dyDescent="0.3">
      <c r="A968" s="177"/>
    </row>
    <row r="969" spans="1:1" ht="15" x14ac:dyDescent="0.3">
      <c r="A969" s="177"/>
    </row>
    <row r="970" spans="1:1" ht="15" x14ac:dyDescent="0.3">
      <c r="A970" s="177"/>
    </row>
    <row r="971" spans="1:1" ht="15" x14ac:dyDescent="0.3">
      <c r="A971" s="177"/>
    </row>
    <row r="972" spans="1:1" ht="15" x14ac:dyDescent="0.3">
      <c r="A972" s="177"/>
    </row>
    <row r="973" spans="1:1" ht="15" x14ac:dyDescent="0.3">
      <c r="A973" s="177"/>
    </row>
    <row r="974" spans="1:1" ht="15" x14ac:dyDescent="0.3">
      <c r="A974" s="177"/>
    </row>
    <row r="975" spans="1:1" ht="15" x14ac:dyDescent="0.3">
      <c r="A975" s="177"/>
    </row>
    <row r="976" spans="1:1" ht="15" x14ac:dyDescent="0.3">
      <c r="A976" s="177"/>
    </row>
    <row r="977" spans="1:1" ht="15" x14ac:dyDescent="0.3">
      <c r="A977" s="177"/>
    </row>
    <row r="978" spans="1:1" ht="15" x14ac:dyDescent="0.3">
      <c r="A978" s="177"/>
    </row>
    <row r="979" spans="1:1" ht="15" x14ac:dyDescent="0.3">
      <c r="A979" s="177"/>
    </row>
    <row r="980" spans="1:1" ht="15" x14ac:dyDescent="0.3">
      <c r="A980" s="177"/>
    </row>
    <row r="981" spans="1:1" ht="15" x14ac:dyDescent="0.3">
      <c r="A981" s="177"/>
    </row>
    <row r="982" spans="1:1" ht="15" x14ac:dyDescent="0.3">
      <c r="A982" s="177"/>
    </row>
    <row r="983" spans="1:1" ht="15" x14ac:dyDescent="0.3">
      <c r="A983" s="177"/>
    </row>
    <row r="984" spans="1:1" ht="15" x14ac:dyDescent="0.3">
      <c r="A984" s="177"/>
    </row>
    <row r="985" spans="1:1" ht="15" x14ac:dyDescent="0.3">
      <c r="A985" s="177"/>
    </row>
    <row r="986" spans="1:1" ht="15" x14ac:dyDescent="0.3">
      <c r="A986" s="177"/>
    </row>
    <row r="987" spans="1:1" ht="15" x14ac:dyDescent="0.3">
      <c r="A987" s="177"/>
    </row>
    <row r="988" spans="1:1" ht="15" x14ac:dyDescent="0.3">
      <c r="A988" s="177"/>
    </row>
    <row r="989" spans="1:1" ht="15" x14ac:dyDescent="0.3">
      <c r="A989" s="177"/>
    </row>
    <row r="990" spans="1:1" ht="15" x14ac:dyDescent="0.3">
      <c r="A990" s="177"/>
    </row>
    <row r="991" spans="1:1" ht="15" x14ac:dyDescent="0.3">
      <c r="A991" s="177"/>
    </row>
    <row r="992" spans="1:1" ht="15" x14ac:dyDescent="0.3">
      <c r="A992" s="177"/>
    </row>
    <row r="993" spans="1:1" ht="15" x14ac:dyDescent="0.3">
      <c r="A993" s="177"/>
    </row>
    <row r="994" spans="1:1" ht="15" x14ac:dyDescent="0.3">
      <c r="A994" s="177"/>
    </row>
    <row r="995" spans="1:1" ht="15" x14ac:dyDescent="0.3">
      <c r="A995" s="177"/>
    </row>
    <row r="996" spans="1:1" ht="15" x14ac:dyDescent="0.3">
      <c r="A996" s="177"/>
    </row>
    <row r="997" spans="1:1" ht="15" x14ac:dyDescent="0.3">
      <c r="A997" s="177"/>
    </row>
    <row r="998" spans="1:1" ht="15" x14ac:dyDescent="0.3">
      <c r="A998" s="177"/>
    </row>
    <row r="999" spans="1:1" ht="15" x14ac:dyDescent="0.3">
      <c r="A999" s="177"/>
    </row>
    <row r="1000" spans="1:1" ht="15" x14ac:dyDescent="0.3">
      <c r="A1000" s="177"/>
    </row>
    <row r="1001" spans="1:1" ht="15" x14ac:dyDescent="0.3">
      <c r="A1001" s="177"/>
    </row>
    <row r="1002" spans="1:1" ht="15" x14ac:dyDescent="0.3">
      <c r="A1002" s="177"/>
    </row>
  </sheetData>
  <phoneticPr fontId="53" type="noConversion"/>
  <hyperlinks>
    <hyperlink ref="A2" r:id="rId1" location="gid=948282598" xr:uid="{00000000-0004-0000-0900-000000000000}"/>
    <hyperlink ref="A6" r:id="rId2" xr:uid="{00000000-0004-0000-09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98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6328125" defaultRowHeight="15.75" customHeight="1" x14ac:dyDescent="0.25"/>
  <cols>
    <col min="1" max="1" width="7.6328125" customWidth="1"/>
    <col min="2" max="20" width="12.6328125" customWidth="1"/>
    <col min="21" max="21" width="15.08984375" customWidth="1"/>
    <col min="22" max="22" width="16.36328125" customWidth="1"/>
    <col min="23" max="23" width="15.08984375" customWidth="1"/>
    <col min="24" max="51" width="12.6328125" customWidth="1"/>
    <col min="52" max="52" width="52.08984375" hidden="1" customWidth="1"/>
    <col min="53" max="57" width="12.6328125" hidden="1" customWidth="1"/>
  </cols>
  <sheetData>
    <row r="1" spans="1:57" x14ac:dyDescent="0.3">
      <c r="A1" s="4" t="s">
        <v>2</v>
      </c>
      <c r="B1" s="181" t="s">
        <v>3</v>
      </c>
      <c r="C1" s="180"/>
      <c r="D1" s="180"/>
      <c r="E1" s="180"/>
      <c r="F1" s="180"/>
      <c r="G1" s="180"/>
      <c r="H1" s="182"/>
      <c r="I1" s="181" t="s">
        <v>4</v>
      </c>
      <c r="J1" s="180"/>
      <c r="K1" s="180"/>
      <c r="L1" s="180"/>
      <c r="M1" s="180"/>
      <c r="N1" s="182"/>
      <c r="O1" s="181" t="s">
        <v>5</v>
      </c>
      <c r="P1" s="180"/>
      <c r="Q1" s="180"/>
      <c r="R1" s="180"/>
      <c r="S1" s="180"/>
      <c r="T1" s="182"/>
      <c r="U1" s="184" t="s">
        <v>6</v>
      </c>
      <c r="V1" s="186" t="s">
        <v>7</v>
      </c>
      <c r="W1" s="187" t="s">
        <v>8</v>
      </c>
      <c r="X1" s="179" t="s">
        <v>9</v>
      </c>
      <c r="Y1" s="180"/>
      <c r="Z1" s="180"/>
      <c r="AA1" s="180"/>
      <c r="AB1" s="180"/>
      <c r="AC1" s="180"/>
      <c r="AD1" s="6"/>
      <c r="AE1" s="6"/>
      <c r="AF1" s="183"/>
      <c r="AG1" s="181" t="s">
        <v>3</v>
      </c>
      <c r="AH1" s="180"/>
      <c r="AI1" s="180"/>
      <c r="AJ1" s="182"/>
      <c r="AK1" s="181" t="s">
        <v>4</v>
      </c>
      <c r="AL1" s="180"/>
      <c r="AM1" s="180"/>
      <c r="AN1" s="182"/>
      <c r="AO1" s="181" t="s">
        <v>5</v>
      </c>
      <c r="AP1" s="180"/>
      <c r="AQ1" s="180"/>
      <c r="AR1" s="182"/>
      <c r="AS1" s="179" t="s">
        <v>10</v>
      </c>
      <c r="AT1" s="180"/>
      <c r="AU1" s="180"/>
      <c r="AV1" s="180"/>
      <c r="AW1" s="180"/>
      <c r="AX1" s="180"/>
      <c r="AY1" s="6"/>
      <c r="AZ1" s="183" t="s">
        <v>11</v>
      </c>
      <c r="BA1" s="179" t="s">
        <v>12</v>
      </c>
      <c r="BB1" s="180"/>
      <c r="BC1" s="180"/>
      <c r="BD1" s="180"/>
      <c r="BE1" s="180"/>
    </row>
    <row r="2" spans="1:57" x14ac:dyDescent="0.3">
      <c r="A2" s="4"/>
      <c r="B2" s="7" t="s">
        <v>13</v>
      </c>
      <c r="C2" s="8" t="s">
        <v>14</v>
      </c>
      <c r="D2" s="9" t="s">
        <v>15</v>
      </c>
      <c r="E2" s="10" t="s">
        <v>16</v>
      </c>
      <c r="F2" s="11" t="s">
        <v>17</v>
      </c>
      <c r="G2" s="12" t="s">
        <v>18</v>
      </c>
      <c r="H2" s="13" t="s">
        <v>19</v>
      </c>
      <c r="I2" s="7" t="s">
        <v>13</v>
      </c>
      <c r="J2" s="8" t="s">
        <v>14</v>
      </c>
      <c r="K2" s="9" t="s">
        <v>15</v>
      </c>
      <c r="L2" s="10" t="s">
        <v>16</v>
      </c>
      <c r="M2" s="11" t="s">
        <v>17</v>
      </c>
      <c r="N2" s="14" t="s">
        <v>20</v>
      </c>
      <c r="O2" s="7" t="s">
        <v>13</v>
      </c>
      <c r="P2" s="8" t="s">
        <v>14</v>
      </c>
      <c r="Q2" s="9" t="s">
        <v>15</v>
      </c>
      <c r="R2" s="10" t="s">
        <v>16</v>
      </c>
      <c r="S2" s="11" t="s">
        <v>17</v>
      </c>
      <c r="T2" s="14" t="s">
        <v>20</v>
      </c>
      <c r="U2" s="185"/>
      <c r="V2" s="180"/>
      <c r="W2" s="182"/>
      <c r="X2" s="15" t="s">
        <v>13</v>
      </c>
      <c r="Y2" s="15" t="s">
        <v>14</v>
      </c>
      <c r="Z2" s="15" t="s">
        <v>15</v>
      </c>
      <c r="AA2" s="15" t="s">
        <v>16</v>
      </c>
      <c r="AB2" s="15" t="s">
        <v>17</v>
      </c>
      <c r="AC2" s="15" t="s">
        <v>20</v>
      </c>
      <c r="AD2" s="15"/>
      <c r="AE2" s="15"/>
      <c r="AF2" s="180"/>
      <c r="AG2" s="7" t="s">
        <v>13</v>
      </c>
      <c r="AH2" s="8" t="s">
        <v>14</v>
      </c>
      <c r="AI2" s="9" t="s">
        <v>15</v>
      </c>
      <c r="AJ2" s="16" t="s">
        <v>16</v>
      </c>
      <c r="AK2" s="7" t="s">
        <v>13</v>
      </c>
      <c r="AL2" s="8" t="s">
        <v>14</v>
      </c>
      <c r="AM2" s="9" t="s">
        <v>15</v>
      </c>
      <c r="AN2" s="16" t="s">
        <v>16</v>
      </c>
      <c r="AO2" s="7" t="s">
        <v>13</v>
      </c>
      <c r="AP2" s="8" t="s">
        <v>14</v>
      </c>
      <c r="AQ2" s="9" t="s">
        <v>15</v>
      </c>
      <c r="AR2" s="16" t="s">
        <v>16</v>
      </c>
      <c r="AS2" s="15" t="s">
        <v>13</v>
      </c>
      <c r="AT2" s="15" t="s">
        <v>14</v>
      </c>
      <c r="AU2" s="15" t="s">
        <v>15</v>
      </c>
      <c r="AV2" s="15" t="s">
        <v>16</v>
      </c>
      <c r="AW2" s="15" t="s">
        <v>17</v>
      </c>
      <c r="AX2" s="15" t="s">
        <v>18</v>
      </c>
      <c r="AY2" s="15"/>
      <c r="AZ2" s="180"/>
      <c r="BA2" s="7" t="s">
        <v>13</v>
      </c>
      <c r="BB2" s="8" t="s">
        <v>14</v>
      </c>
      <c r="BC2" s="9" t="s">
        <v>15</v>
      </c>
      <c r="BD2" s="10" t="s">
        <v>16</v>
      </c>
      <c r="BE2" s="11" t="s">
        <v>17</v>
      </c>
    </row>
    <row r="3" spans="1:57" ht="15.75" customHeight="1" x14ac:dyDescent="0.35">
      <c r="A3" s="4">
        <v>1</v>
      </c>
      <c r="B3" s="17">
        <v>0.6</v>
      </c>
      <c r="C3" s="18">
        <v>0.4</v>
      </c>
      <c r="D3" s="19">
        <v>0.2</v>
      </c>
      <c r="E3" s="20">
        <v>0.1</v>
      </c>
      <c r="F3" s="21">
        <v>0.03</v>
      </c>
      <c r="G3" s="22">
        <v>0.01</v>
      </c>
      <c r="H3" s="23">
        <v>0.01</v>
      </c>
      <c r="I3" s="24">
        <f t="shared" ref="I3:N3" si="0">O3</f>
        <v>0.6</v>
      </c>
      <c r="J3" s="25">
        <f t="shared" si="0"/>
        <v>0.4</v>
      </c>
      <c r="K3" s="26">
        <f t="shared" si="0"/>
        <v>0.2</v>
      </c>
      <c r="L3" s="27">
        <f t="shared" si="0"/>
        <v>0.1</v>
      </c>
      <c r="M3" s="28">
        <f t="shared" si="0"/>
        <v>0.03</v>
      </c>
      <c r="N3" s="29">
        <f t="shared" si="0"/>
        <v>0.01</v>
      </c>
      <c r="O3" s="24">
        <f t="shared" ref="O3:T3" si="1">B3</f>
        <v>0.6</v>
      </c>
      <c r="P3" s="30">
        <f t="shared" si="1"/>
        <v>0.4</v>
      </c>
      <c r="Q3" s="26">
        <f t="shared" si="1"/>
        <v>0.2</v>
      </c>
      <c r="R3" s="27">
        <f t="shared" si="1"/>
        <v>0.1</v>
      </c>
      <c r="S3" s="28">
        <f t="shared" si="1"/>
        <v>0.03</v>
      </c>
      <c r="T3" s="29">
        <f t="shared" si="1"/>
        <v>0.01</v>
      </c>
      <c r="U3" s="31">
        <v>5</v>
      </c>
      <c r="V3" s="32">
        <v>5</v>
      </c>
      <c r="W3" s="33">
        <v>5</v>
      </c>
      <c r="X3" s="34">
        <f t="shared" ref="X3:AC3" si="2">(1/B3)*2.5+2.5</f>
        <v>6.666666666666667</v>
      </c>
      <c r="Y3" s="34">
        <f t="shared" si="2"/>
        <v>8.75</v>
      </c>
      <c r="Z3" s="34">
        <f t="shared" si="2"/>
        <v>15</v>
      </c>
      <c r="AA3" s="34">
        <f t="shared" si="2"/>
        <v>27.5</v>
      </c>
      <c r="AB3" s="34">
        <f t="shared" si="2"/>
        <v>85.833333333333343</v>
      </c>
      <c r="AC3" s="34">
        <f t="shared" si="2"/>
        <v>252.5</v>
      </c>
      <c r="AD3" s="35"/>
      <c r="AE3" s="35"/>
      <c r="AF3" s="188" t="s">
        <v>21</v>
      </c>
      <c r="AG3" s="17">
        <v>0.9</v>
      </c>
      <c r="AH3" s="18">
        <v>0.6</v>
      </c>
      <c r="AI3" s="19">
        <v>0.3</v>
      </c>
      <c r="AJ3" s="36">
        <v>0.15</v>
      </c>
      <c r="AK3" s="24">
        <f t="shared" ref="AK3:AN3" si="3">AO3</f>
        <v>0.9</v>
      </c>
      <c r="AL3" s="25">
        <f t="shared" si="3"/>
        <v>0.6</v>
      </c>
      <c r="AM3" s="26">
        <f t="shared" si="3"/>
        <v>0.3</v>
      </c>
      <c r="AN3" s="37">
        <f t="shared" si="3"/>
        <v>0.15</v>
      </c>
      <c r="AO3" s="24">
        <f t="shared" ref="AO3:AR3" si="4">AG3</f>
        <v>0.9</v>
      </c>
      <c r="AP3" s="30">
        <f t="shared" si="4"/>
        <v>0.6</v>
      </c>
      <c r="AQ3" s="26">
        <f t="shared" si="4"/>
        <v>0.3</v>
      </c>
      <c r="AR3" s="37">
        <f t="shared" si="4"/>
        <v>0.15</v>
      </c>
      <c r="AS3" s="34">
        <f t="shared" ref="AS3:AV3" si="5">(1/AG3)*2.5+2.5</f>
        <v>5.2777777777777777</v>
      </c>
      <c r="AT3" s="34">
        <f t="shared" si="5"/>
        <v>6.666666666666667</v>
      </c>
      <c r="AU3" s="34">
        <f t="shared" si="5"/>
        <v>10.833333333333334</v>
      </c>
      <c r="AV3" s="34">
        <f t="shared" si="5"/>
        <v>19.166666666666668</v>
      </c>
      <c r="AW3" s="34">
        <f>515/6</f>
        <v>85.833333333333329</v>
      </c>
      <c r="AX3" s="35">
        <v>0.1</v>
      </c>
      <c r="AY3" s="35"/>
      <c r="AZ3" s="38"/>
      <c r="BA3" s="24" t="e">
        <f t="shared" ref="BA3:BA5" si="6">#REF!-O3</f>
        <v>#REF!</v>
      </c>
      <c r="BB3" s="30">
        <f t="shared" ref="BB3:BE3" si="7">AO3-P3</f>
        <v>0.5</v>
      </c>
      <c r="BC3" s="26">
        <f t="shared" si="7"/>
        <v>0.39999999999999997</v>
      </c>
      <c r="BD3" s="27">
        <f t="shared" si="7"/>
        <v>0.19999999999999998</v>
      </c>
      <c r="BE3" s="28">
        <f t="shared" si="7"/>
        <v>0.12</v>
      </c>
    </row>
    <row r="4" spans="1:57" ht="15.75" customHeight="1" x14ac:dyDescent="0.35">
      <c r="A4" s="4">
        <f t="shared" ref="A4:A258" si="8">A3+1</f>
        <v>2</v>
      </c>
      <c r="B4" s="24"/>
      <c r="C4" s="30"/>
      <c r="D4" s="26"/>
      <c r="E4" s="27"/>
      <c r="F4" s="28"/>
      <c r="G4" s="39"/>
      <c r="H4" s="40"/>
      <c r="I4" s="24">
        <f t="shared" ref="I4:N4" si="9">O4-O3</f>
        <v>0.24</v>
      </c>
      <c r="J4" s="25">
        <f t="shared" si="9"/>
        <v>0.24</v>
      </c>
      <c r="K4" s="26">
        <f t="shared" si="9"/>
        <v>0.16000000000000003</v>
      </c>
      <c r="L4" s="27">
        <f t="shared" si="9"/>
        <v>0.09</v>
      </c>
      <c r="M4" s="28">
        <f t="shared" si="9"/>
        <v>2.9100000000000001E-2</v>
      </c>
      <c r="N4" s="29">
        <f t="shared" si="9"/>
        <v>9.9000000000000008E-3</v>
      </c>
      <c r="O4" s="24">
        <f t="shared" ref="O4:O13" si="10">((1-O3)*$B$3)+O3</f>
        <v>0.84</v>
      </c>
      <c r="P4" s="30">
        <f t="shared" ref="P4:P22" si="11">((1-P3)*$C$3)+P3</f>
        <v>0.64</v>
      </c>
      <c r="Q4" s="26">
        <f t="shared" ref="Q4:Q47" si="12">((1-Q3)*$D$3)+Q3</f>
        <v>0.36000000000000004</v>
      </c>
      <c r="R4" s="27">
        <f t="shared" ref="R4:R96" si="13">((1-R3)*$E$3)+R3</f>
        <v>0.19</v>
      </c>
      <c r="S4" s="28">
        <f t="shared" ref="S4:S258" si="14">((1-S3)*$F$3)+S3</f>
        <v>5.91E-2</v>
      </c>
      <c r="T4" s="29">
        <f t="shared" ref="T4:T258" si="15">((1-T3)*$G$3)+T3</f>
        <v>1.9900000000000001E-2</v>
      </c>
      <c r="U4" s="31">
        <f t="shared" ref="U4:U258" si="16">U3+1</f>
        <v>6</v>
      </c>
      <c r="V4" s="32">
        <f t="shared" ref="V4:V258" si="17">V3+2.5</f>
        <v>7.5</v>
      </c>
      <c r="W4" s="33">
        <f t="shared" ref="W4:W258" si="18">W3+4</f>
        <v>9</v>
      </c>
      <c r="X4" s="181" t="s">
        <v>22</v>
      </c>
      <c r="Y4" s="180"/>
      <c r="Z4" s="180"/>
      <c r="AA4" s="180"/>
      <c r="AB4" s="180"/>
      <c r="AC4" s="180"/>
      <c r="AD4" s="180"/>
      <c r="AE4" s="180"/>
      <c r="AF4" s="180"/>
      <c r="AG4" s="24"/>
      <c r="AH4" s="30"/>
      <c r="AI4" s="26"/>
      <c r="AJ4" s="37"/>
      <c r="AK4" s="24">
        <f t="shared" ref="AK4:AN4" si="19">AO4-AO3</f>
        <v>5.9999999999999942E-2</v>
      </c>
      <c r="AL4" s="25">
        <f t="shared" si="19"/>
        <v>0.16000000000000003</v>
      </c>
      <c r="AM4" s="26">
        <f t="shared" si="19"/>
        <v>0.13999999999999996</v>
      </c>
      <c r="AN4" s="37">
        <f t="shared" si="19"/>
        <v>8.4999999999999992E-2</v>
      </c>
      <c r="AO4" s="24">
        <f t="shared" ref="AO4:AO12" si="20">((1-AO3)*$B$3)+AO3</f>
        <v>0.96</v>
      </c>
      <c r="AP4" s="30">
        <f t="shared" ref="AP4:AP21" si="21">((1-AP3)*$C$3)+AP3</f>
        <v>0.76</v>
      </c>
      <c r="AQ4" s="26">
        <f t="shared" ref="AQ4:AQ47" si="22">((1-AQ3)*$D$3)+AQ3</f>
        <v>0.43999999999999995</v>
      </c>
      <c r="AR4" s="37">
        <f t="shared" ref="AR4:AR96" si="23">((1-AR3)*$E$3)+AR3</f>
        <v>0.23499999999999999</v>
      </c>
      <c r="AS4" s="181" t="s">
        <v>22</v>
      </c>
      <c r="AT4" s="180"/>
      <c r="AU4" s="180"/>
      <c r="AV4" s="180"/>
      <c r="AW4" s="180"/>
      <c r="AX4" s="180"/>
      <c r="AY4" s="5"/>
      <c r="AZ4" s="41"/>
      <c r="BA4" s="24" t="e">
        <f t="shared" si="6"/>
        <v>#REF!</v>
      </c>
      <c r="BB4" s="30">
        <f t="shared" ref="BB4:BE4" si="24">AO4-P4</f>
        <v>0.31999999999999995</v>
      </c>
      <c r="BC4" s="26">
        <f t="shared" si="24"/>
        <v>0.39999999999999997</v>
      </c>
      <c r="BD4" s="27">
        <f t="shared" si="24"/>
        <v>0.24999999999999994</v>
      </c>
      <c r="BE4" s="28">
        <f t="shared" si="24"/>
        <v>0.1759</v>
      </c>
    </row>
    <row r="5" spans="1:57" ht="15.75" customHeight="1" x14ac:dyDescent="0.35">
      <c r="A5" s="4">
        <f t="shared" si="8"/>
        <v>3</v>
      </c>
      <c r="B5" s="24"/>
      <c r="C5" s="30"/>
      <c r="D5" s="26"/>
      <c r="E5" s="27"/>
      <c r="F5" s="28"/>
      <c r="G5" s="39"/>
      <c r="H5" s="40"/>
      <c r="I5" s="24">
        <f t="shared" ref="I5:N5" si="25">O5-O4</f>
        <v>9.5999999999999974E-2</v>
      </c>
      <c r="J5" s="25">
        <f t="shared" si="25"/>
        <v>0.14400000000000002</v>
      </c>
      <c r="K5" s="26">
        <f t="shared" si="25"/>
        <v>0.12799999999999995</v>
      </c>
      <c r="L5" s="27">
        <f t="shared" si="25"/>
        <v>8.1000000000000016E-2</v>
      </c>
      <c r="M5" s="28">
        <f t="shared" si="25"/>
        <v>2.8227000000000002E-2</v>
      </c>
      <c r="N5" s="29">
        <f t="shared" si="25"/>
        <v>9.8010000000000007E-3</v>
      </c>
      <c r="O5" s="24">
        <f t="shared" si="10"/>
        <v>0.93599999999999994</v>
      </c>
      <c r="P5" s="30">
        <f t="shared" si="11"/>
        <v>0.78400000000000003</v>
      </c>
      <c r="Q5" s="26">
        <f t="shared" si="12"/>
        <v>0.48799999999999999</v>
      </c>
      <c r="R5" s="27">
        <f t="shared" si="13"/>
        <v>0.27100000000000002</v>
      </c>
      <c r="S5" s="28">
        <f t="shared" si="14"/>
        <v>8.7327000000000002E-2</v>
      </c>
      <c r="T5" s="29">
        <f t="shared" si="15"/>
        <v>2.9701000000000002E-2</v>
      </c>
      <c r="U5" s="31">
        <f t="shared" si="16"/>
        <v>7</v>
      </c>
      <c r="V5" s="32">
        <f t="shared" si="17"/>
        <v>10</v>
      </c>
      <c r="W5" s="33">
        <f t="shared" si="18"/>
        <v>13</v>
      </c>
      <c r="X5" s="180"/>
      <c r="Y5" s="180"/>
      <c r="Z5" s="180"/>
      <c r="AA5" s="180"/>
      <c r="AB5" s="180"/>
      <c r="AC5" s="180"/>
      <c r="AD5" s="180"/>
      <c r="AE5" s="180"/>
      <c r="AF5" s="180"/>
      <c r="AG5" s="24"/>
      <c r="AH5" s="30"/>
      <c r="AI5" s="26"/>
      <c r="AJ5" s="37"/>
      <c r="AK5" s="24">
        <f t="shared" ref="AK5:AN5" si="26">AO5-AO4</f>
        <v>2.4000000000000021E-2</v>
      </c>
      <c r="AL5" s="25">
        <f t="shared" si="26"/>
        <v>9.5999999999999974E-2</v>
      </c>
      <c r="AM5" s="26">
        <f t="shared" si="26"/>
        <v>0.11199999999999999</v>
      </c>
      <c r="AN5" s="37">
        <f t="shared" si="26"/>
        <v>7.6500000000000012E-2</v>
      </c>
      <c r="AO5" s="24">
        <f t="shared" si="20"/>
        <v>0.98399999999999999</v>
      </c>
      <c r="AP5" s="30">
        <f t="shared" si="21"/>
        <v>0.85599999999999998</v>
      </c>
      <c r="AQ5" s="26">
        <f t="shared" si="22"/>
        <v>0.55199999999999994</v>
      </c>
      <c r="AR5" s="37">
        <f t="shared" si="23"/>
        <v>0.3115</v>
      </c>
      <c r="AS5" s="180"/>
      <c r="AT5" s="180"/>
      <c r="AU5" s="180"/>
      <c r="AV5" s="180"/>
      <c r="AW5" s="180"/>
      <c r="AX5" s="180"/>
      <c r="AY5" s="5"/>
      <c r="AZ5" s="41"/>
      <c r="BA5" s="24" t="e">
        <f t="shared" si="6"/>
        <v>#REF!</v>
      </c>
      <c r="BB5" s="30">
        <f t="shared" ref="BB5:BE5" si="27">AO5-P5</f>
        <v>0.19999999999999996</v>
      </c>
      <c r="BC5" s="26">
        <f t="shared" si="27"/>
        <v>0.36799999999999999</v>
      </c>
      <c r="BD5" s="27">
        <f t="shared" si="27"/>
        <v>0.28099999999999992</v>
      </c>
      <c r="BE5" s="28">
        <f t="shared" si="27"/>
        <v>0.22417300000000001</v>
      </c>
    </row>
    <row r="6" spans="1:57" ht="15.75" customHeight="1" x14ac:dyDescent="0.35">
      <c r="A6" s="4">
        <f t="shared" si="8"/>
        <v>4</v>
      </c>
      <c r="B6" s="24"/>
      <c r="C6" s="30"/>
      <c r="D6" s="26"/>
      <c r="E6" s="27"/>
      <c r="F6" s="28"/>
      <c r="G6" s="39"/>
      <c r="H6" s="40"/>
      <c r="I6" s="24">
        <f t="shared" ref="I6:N6" si="28">O6-O5</f>
        <v>3.839999999999999E-2</v>
      </c>
      <c r="J6" s="25">
        <f t="shared" si="28"/>
        <v>8.6400000000000032E-2</v>
      </c>
      <c r="K6" s="26">
        <f t="shared" si="28"/>
        <v>0.10240000000000005</v>
      </c>
      <c r="L6" s="27">
        <f t="shared" si="28"/>
        <v>7.290000000000002E-2</v>
      </c>
      <c r="M6" s="28">
        <f t="shared" si="28"/>
        <v>2.7380189999999999E-2</v>
      </c>
      <c r="N6" s="29">
        <f t="shared" si="28"/>
        <v>9.7029899999999981E-3</v>
      </c>
      <c r="O6" s="24">
        <f t="shared" si="10"/>
        <v>0.97439999999999993</v>
      </c>
      <c r="P6" s="30">
        <f t="shared" si="11"/>
        <v>0.87040000000000006</v>
      </c>
      <c r="Q6" s="26">
        <f t="shared" si="12"/>
        <v>0.59040000000000004</v>
      </c>
      <c r="R6" s="27">
        <f t="shared" si="13"/>
        <v>0.34390000000000004</v>
      </c>
      <c r="S6" s="28">
        <f t="shared" si="14"/>
        <v>0.11470719</v>
      </c>
      <c r="T6" s="29">
        <f t="shared" si="15"/>
        <v>3.940399E-2</v>
      </c>
      <c r="U6" s="31">
        <f t="shared" si="16"/>
        <v>8</v>
      </c>
      <c r="V6" s="32">
        <f t="shared" si="17"/>
        <v>12.5</v>
      </c>
      <c r="W6" s="33">
        <f t="shared" si="18"/>
        <v>17</v>
      </c>
      <c r="X6" s="4"/>
      <c r="Y6" s="4" t="s">
        <v>23</v>
      </c>
      <c r="Z6" s="4" t="s">
        <v>13</v>
      </c>
      <c r="AA6" s="4" t="s">
        <v>14</v>
      </c>
      <c r="AB6" s="4" t="s">
        <v>15</v>
      </c>
      <c r="AC6" s="4" t="s">
        <v>16</v>
      </c>
      <c r="AD6" s="4" t="s">
        <v>17</v>
      </c>
      <c r="AE6" s="4" t="s">
        <v>18</v>
      </c>
      <c r="AF6" s="180"/>
      <c r="AG6" s="24"/>
      <c r="AH6" s="30"/>
      <c r="AI6" s="26"/>
      <c r="AJ6" s="37"/>
      <c r="AK6" s="24">
        <f t="shared" ref="AK6:AN6" si="29">AO6-AO5</f>
        <v>9.6000000000000529E-3</v>
      </c>
      <c r="AL6" s="25">
        <f t="shared" si="29"/>
        <v>5.7599999999999985E-2</v>
      </c>
      <c r="AM6" s="26">
        <f t="shared" si="29"/>
        <v>8.9600000000000013E-2</v>
      </c>
      <c r="AN6" s="37">
        <f t="shared" si="29"/>
        <v>6.8850000000000022E-2</v>
      </c>
      <c r="AO6" s="24">
        <f t="shared" si="20"/>
        <v>0.99360000000000004</v>
      </c>
      <c r="AP6" s="30">
        <f t="shared" si="21"/>
        <v>0.91359999999999997</v>
      </c>
      <c r="AQ6" s="26">
        <f t="shared" si="22"/>
        <v>0.64159999999999995</v>
      </c>
      <c r="AR6" s="37">
        <f t="shared" si="23"/>
        <v>0.38035000000000002</v>
      </c>
      <c r="AS6" s="4"/>
      <c r="AT6" s="4" t="s">
        <v>23</v>
      </c>
      <c r="AU6" s="4" t="s">
        <v>13</v>
      </c>
      <c r="AV6" s="4" t="s">
        <v>14</v>
      </c>
      <c r="AW6" s="4" t="s">
        <v>15</v>
      </c>
      <c r="AX6" s="4" t="s">
        <v>16</v>
      </c>
      <c r="AY6" s="4" t="s">
        <v>17</v>
      </c>
      <c r="AZ6" s="38"/>
      <c r="BA6" s="24">
        <f t="shared" ref="BA6:BA13" si="30">1-O6</f>
        <v>2.5600000000000067E-2</v>
      </c>
      <c r="BB6" s="30">
        <f t="shared" ref="BB6:BE6" si="31">AO6-P6</f>
        <v>0.12319999999999998</v>
      </c>
      <c r="BC6" s="26">
        <f t="shared" si="31"/>
        <v>0.32319999999999993</v>
      </c>
      <c r="BD6" s="27">
        <f t="shared" si="31"/>
        <v>0.29769999999999991</v>
      </c>
      <c r="BE6" s="28">
        <f t="shared" si="31"/>
        <v>0.26564281000000001</v>
      </c>
    </row>
    <row r="7" spans="1:57" ht="15.75" customHeight="1" x14ac:dyDescent="0.35">
      <c r="A7" s="4">
        <f t="shared" si="8"/>
        <v>5</v>
      </c>
      <c r="B7" s="24"/>
      <c r="C7" s="30"/>
      <c r="D7" s="26"/>
      <c r="E7" s="27"/>
      <c r="F7" s="28"/>
      <c r="G7" s="39"/>
      <c r="H7" s="40"/>
      <c r="I7" s="24">
        <f t="shared" ref="I7:N7" si="32">O7-O6</f>
        <v>1.536000000000004E-2</v>
      </c>
      <c r="J7" s="25">
        <f t="shared" si="32"/>
        <v>5.1839999999999997E-2</v>
      </c>
      <c r="K7" s="26">
        <f t="shared" si="32"/>
        <v>8.1919999999999993E-2</v>
      </c>
      <c r="L7" s="27">
        <f t="shared" si="32"/>
        <v>6.5610000000000002E-2</v>
      </c>
      <c r="M7" s="28">
        <f t="shared" si="32"/>
        <v>2.6558784299999985E-2</v>
      </c>
      <c r="N7" s="29">
        <f t="shared" si="32"/>
        <v>9.6059600999999981E-3</v>
      </c>
      <c r="O7" s="24">
        <f t="shared" si="10"/>
        <v>0.98975999999999997</v>
      </c>
      <c r="P7" s="30">
        <f t="shared" si="11"/>
        <v>0.92224000000000006</v>
      </c>
      <c r="Q7" s="26">
        <f t="shared" si="12"/>
        <v>0.67232000000000003</v>
      </c>
      <c r="R7" s="27">
        <f t="shared" si="13"/>
        <v>0.40951000000000004</v>
      </c>
      <c r="S7" s="28">
        <f t="shared" si="14"/>
        <v>0.14126597429999999</v>
      </c>
      <c r="T7" s="29">
        <f t="shared" si="15"/>
        <v>4.9009950099999998E-2</v>
      </c>
      <c r="U7" s="31">
        <f t="shared" si="16"/>
        <v>9</v>
      </c>
      <c r="V7" s="32">
        <f t="shared" si="17"/>
        <v>15</v>
      </c>
      <c r="W7" s="33">
        <f t="shared" si="18"/>
        <v>21</v>
      </c>
      <c r="X7" s="4" t="s">
        <v>13</v>
      </c>
      <c r="Y7" s="34">
        <f>X3</f>
        <v>6.666666666666667</v>
      </c>
      <c r="Z7" s="34"/>
      <c r="AA7" s="34"/>
      <c r="AB7" s="34"/>
      <c r="AC7" s="34"/>
      <c r="AD7" s="34"/>
      <c r="AE7" s="34"/>
      <c r="AF7" s="180"/>
      <c r="AG7" s="24"/>
      <c r="AH7" s="30"/>
      <c r="AI7" s="26"/>
      <c r="AJ7" s="37"/>
      <c r="AK7" s="24">
        <f t="shared" ref="AK7:AN7" si="33">AO7-AO6</f>
        <v>3.8399999999999546E-3</v>
      </c>
      <c r="AL7" s="25">
        <f t="shared" si="33"/>
        <v>3.4560000000000035E-2</v>
      </c>
      <c r="AM7" s="26">
        <f t="shared" si="33"/>
        <v>7.1679999999999966E-2</v>
      </c>
      <c r="AN7" s="37">
        <f t="shared" si="33"/>
        <v>6.1964999999999992E-2</v>
      </c>
      <c r="AO7" s="24">
        <f t="shared" si="20"/>
        <v>0.99743999999999999</v>
      </c>
      <c r="AP7" s="30">
        <f t="shared" si="21"/>
        <v>0.94816</v>
      </c>
      <c r="AQ7" s="26">
        <f t="shared" si="22"/>
        <v>0.71327999999999991</v>
      </c>
      <c r="AR7" s="37">
        <f t="shared" si="23"/>
        <v>0.44231500000000001</v>
      </c>
      <c r="AS7" s="4" t="s">
        <v>13</v>
      </c>
      <c r="AT7" s="34">
        <f>AS3</f>
        <v>5.2777777777777777</v>
      </c>
      <c r="AU7" s="34"/>
      <c r="AV7" s="34"/>
      <c r="AW7" s="34"/>
      <c r="AX7" s="34"/>
      <c r="AY7" s="34"/>
      <c r="AZ7" s="42"/>
      <c r="BA7" s="24">
        <f t="shared" si="30"/>
        <v>1.0240000000000027E-2</v>
      </c>
      <c r="BB7" s="30">
        <f t="shared" ref="BB7:BE7" si="34">AO7-P7</f>
        <v>7.5199999999999934E-2</v>
      </c>
      <c r="BC7" s="26">
        <f t="shared" si="34"/>
        <v>0.27583999999999997</v>
      </c>
      <c r="BD7" s="27">
        <f t="shared" si="34"/>
        <v>0.30376999999999987</v>
      </c>
      <c r="BE7" s="28">
        <f t="shared" si="34"/>
        <v>0.30104902570000003</v>
      </c>
    </row>
    <row r="8" spans="1:57" ht="15.75" customHeight="1" x14ac:dyDescent="0.35">
      <c r="A8" s="4">
        <f t="shared" si="8"/>
        <v>6</v>
      </c>
      <c r="B8" s="24"/>
      <c r="C8" s="30"/>
      <c r="D8" s="26"/>
      <c r="E8" s="27"/>
      <c r="F8" s="28"/>
      <c r="G8" s="39"/>
      <c r="H8" s="40"/>
      <c r="I8" s="24">
        <f t="shared" ref="I8:N8" si="35">O8-O7</f>
        <v>6.1440000000000383E-3</v>
      </c>
      <c r="J8" s="25">
        <f t="shared" si="35"/>
        <v>3.1104000000000021E-2</v>
      </c>
      <c r="K8" s="26">
        <f t="shared" si="35"/>
        <v>6.5536000000000039E-2</v>
      </c>
      <c r="L8" s="27">
        <f t="shared" si="35"/>
        <v>5.9049000000000018E-2</v>
      </c>
      <c r="M8" s="28">
        <f t="shared" si="35"/>
        <v>2.576202077100001E-2</v>
      </c>
      <c r="N8" s="29">
        <f t="shared" si="35"/>
        <v>9.5099004990000027E-3</v>
      </c>
      <c r="O8" s="24">
        <f t="shared" si="10"/>
        <v>0.99590400000000001</v>
      </c>
      <c r="P8" s="30">
        <f t="shared" si="11"/>
        <v>0.95334400000000008</v>
      </c>
      <c r="Q8" s="26">
        <f t="shared" si="12"/>
        <v>0.73785600000000007</v>
      </c>
      <c r="R8" s="27">
        <f t="shared" si="13"/>
        <v>0.46855900000000006</v>
      </c>
      <c r="S8" s="28">
        <f t="shared" si="14"/>
        <v>0.167027995071</v>
      </c>
      <c r="T8" s="29">
        <f t="shared" si="15"/>
        <v>5.8519850599000001E-2</v>
      </c>
      <c r="U8" s="31">
        <f t="shared" si="16"/>
        <v>10</v>
      </c>
      <c r="V8" s="32">
        <f t="shared" si="17"/>
        <v>17.5</v>
      </c>
      <c r="W8" s="33">
        <f t="shared" si="18"/>
        <v>25</v>
      </c>
      <c r="X8" s="4" t="s">
        <v>14</v>
      </c>
      <c r="Y8" s="34">
        <f>Y7*Y3</f>
        <v>58.333333333333336</v>
      </c>
      <c r="Z8" s="34">
        <f>Y3</f>
        <v>8.75</v>
      </c>
      <c r="AA8" s="34"/>
      <c r="AB8" s="34"/>
      <c r="AC8" s="34"/>
      <c r="AD8" s="34"/>
      <c r="AE8" s="34"/>
      <c r="AF8" s="180"/>
      <c r="AG8" s="24"/>
      <c r="AH8" s="30"/>
      <c r="AI8" s="26"/>
      <c r="AJ8" s="37"/>
      <c r="AK8" s="24">
        <f t="shared" ref="AK8:AN8" si="36">AO8-AO7</f>
        <v>1.5359999999999818E-3</v>
      </c>
      <c r="AL8" s="25">
        <f t="shared" si="36"/>
        <v>2.0735999999999977E-2</v>
      </c>
      <c r="AM8" s="26">
        <f t="shared" si="36"/>
        <v>5.7344000000000062E-2</v>
      </c>
      <c r="AN8" s="37">
        <f t="shared" si="36"/>
        <v>5.5768499999999999E-2</v>
      </c>
      <c r="AO8" s="24">
        <f t="shared" si="20"/>
        <v>0.99897599999999998</v>
      </c>
      <c r="AP8" s="30">
        <f t="shared" si="21"/>
        <v>0.96889599999999998</v>
      </c>
      <c r="AQ8" s="26">
        <f t="shared" si="22"/>
        <v>0.77062399999999998</v>
      </c>
      <c r="AR8" s="37">
        <f t="shared" si="23"/>
        <v>0.49808350000000001</v>
      </c>
      <c r="AS8" s="4" t="s">
        <v>14</v>
      </c>
      <c r="AT8" s="34">
        <f>AT7*AT3</f>
        <v>35.185185185185183</v>
      </c>
      <c r="AU8" s="34">
        <f>AT3</f>
        <v>6.666666666666667</v>
      </c>
      <c r="AV8" s="34"/>
      <c r="AW8" s="34"/>
      <c r="AX8" s="34"/>
      <c r="AY8" s="34"/>
      <c r="AZ8" s="42"/>
      <c r="BA8" s="24">
        <f t="shared" si="30"/>
        <v>4.0959999999999885E-3</v>
      </c>
      <c r="BB8" s="30">
        <f t="shared" ref="BB8:BB22" si="37">1-P8</f>
        <v>4.665599999999992E-2</v>
      </c>
      <c r="BC8" s="26">
        <f t="shared" ref="BC8:BE8" si="38">AP8-Q8</f>
        <v>0.23103999999999991</v>
      </c>
      <c r="BD8" s="27">
        <f t="shared" si="38"/>
        <v>0.30206499999999992</v>
      </c>
      <c r="BE8" s="28">
        <f t="shared" si="38"/>
        <v>0.33105550492900004</v>
      </c>
    </row>
    <row r="9" spans="1:57" ht="15.75" customHeight="1" x14ac:dyDescent="0.35">
      <c r="A9" s="4">
        <f t="shared" si="8"/>
        <v>7</v>
      </c>
      <c r="B9" s="24"/>
      <c r="C9" s="30"/>
      <c r="D9" s="26"/>
      <c r="E9" s="27"/>
      <c r="F9" s="28"/>
      <c r="G9" s="39"/>
      <c r="H9" s="40"/>
      <c r="I9" s="24">
        <f t="shared" ref="I9:N9" si="39">O9-O8</f>
        <v>2.4575999999999487E-3</v>
      </c>
      <c r="J9" s="25">
        <f t="shared" si="39"/>
        <v>1.8662399999999968E-2</v>
      </c>
      <c r="K9" s="26">
        <f t="shared" si="39"/>
        <v>5.2428799999999942E-2</v>
      </c>
      <c r="L9" s="27">
        <f t="shared" si="39"/>
        <v>5.3144100000000027E-2</v>
      </c>
      <c r="M9" s="28">
        <f t="shared" si="39"/>
        <v>2.4989160147870004E-2</v>
      </c>
      <c r="N9" s="29">
        <f t="shared" si="39"/>
        <v>9.41480149401E-3</v>
      </c>
      <c r="O9" s="24">
        <f t="shared" si="10"/>
        <v>0.99836159999999996</v>
      </c>
      <c r="P9" s="30">
        <f t="shared" si="11"/>
        <v>0.97200640000000005</v>
      </c>
      <c r="Q9" s="26">
        <f t="shared" si="12"/>
        <v>0.79028480000000001</v>
      </c>
      <c r="R9" s="27">
        <f t="shared" si="13"/>
        <v>0.52170310000000009</v>
      </c>
      <c r="S9" s="28">
        <f t="shared" si="14"/>
        <v>0.19201715521887</v>
      </c>
      <c r="T9" s="29">
        <f t="shared" si="15"/>
        <v>6.7934652093010001E-2</v>
      </c>
      <c r="U9" s="31">
        <f t="shared" si="16"/>
        <v>11</v>
      </c>
      <c r="V9" s="32">
        <f t="shared" si="17"/>
        <v>20</v>
      </c>
      <c r="W9" s="33">
        <f t="shared" si="18"/>
        <v>29</v>
      </c>
      <c r="X9" s="4" t="s">
        <v>15</v>
      </c>
      <c r="Y9" s="34">
        <f>Y8*Z3</f>
        <v>875</v>
      </c>
      <c r="Z9" s="34">
        <f>Z8*Z3</f>
        <v>131.25</v>
      </c>
      <c r="AA9" s="34">
        <f>Z3</f>
        <v>15</v>
      </c>
      <c r="AB9" s="34"/>
      <c r="AC9" s="34"/>
      <c r="AD9" s="34"/>
      <c r="AE9" s="34"/>
      <c r="AF9" s="180"/>
      <c r="AG9" s="24"/>
      <c r="AH9" s="30"/>
      <c r="AI9" s="26"/>
      <c r="AJ9" s="37"/>
      <c r="AK9" s="24">
        <f t="shared" ref="AK9:AN9" si="40">AO9-AO8</f>
        <v>6.1440000000001493E-4</v>
      </c>
      <c r="AL9" s="25">
        <f t="shared" si="40"/>
        <v>1.2441600000000053E-2</v>
      </c>
      <c r="AM9" s="26">
        <f t="shared" si="40"/>
        <v>4.5875200000000005E-2</v>
      </c>
      <c r="AN9" s="37">
        <f t="shared" si="40"/>
        <v>5.0191650000000032E-2</v>
      </c>
      <c r="AO9" s="24">
        <f t="shared" si="20"/>
        <v>0.99959039999999999</v>
      </c>
      <c r="AP9" s="30">
        <f t="shared" si="21"/>
        <v>0.98133760000000003</v>
      </c>
      <c r="AQ9" s="26">
        <f t="shared" si="22"/>
        <v>0.81649919999999998</v>
      </c>
      <c r="AR9" s="37">
        <f t="shared" si="23"/>
        <v>0.54827515000000004</v>
      </c>
      <c r="AS9" s="4" t="s">
        <v>15</v>
      </c>
      <c r="AT9" s="34">
        <f>AT8*AU3</f>
        <v>381.17283950617286</v>
      </c>
      <c r="AU9" s="34">
        <f>AU8*AU3</f>
        <v>72.222222222222229</v>
      </c>
      <c r="AV9" s="34">
        <f>AU3</f>
        <v>10.833333333333334</v>
      </c>
      <c r="AW9" s="34"/>
      <c r="AX9" s="34"/>
      <c r="AY9" s="34"/>
      <c r="AZ9" s="42"/>
      <c r="BA9" s="24">
        <f t="shared" si="30"/>
        <v>1.6384000000000398E-3</v>
      </c>
      <c r="BB9" s="30">
        <f t="shared" si="37"/>
        <v>2.7993599999999952E-2</v>
      </c>
      <c r="BC9" s="26">
        <f t="shared" ref="BC9:BE9" si="41">AP9-Q9</f>
        <v>0.19105280000000002</v>
      </c>
      <c r="BD9" s="27">
        <f t="shared" si="41"/>
        <v>0.29479609999999989</v>
      </c>
      <c r="BE9" s="28">
        <f t="shared" si="41"/>
        <v>0.35625799478113007</v>
      </c>
    </row>
    <row r="10" spans="1:57" ht="15.75" customHeight="1" x14ac:dyDescent="0.35">
      <c r="A10" s="4">
        <f t="shared" si="8"/>
        <v>8</v>
      </c>
      <c r="B10" s="24"/>
      <c r="C10" s="30"/>
      <c r="D10" s="26"/>
      <c r="E10" s="27"/>
      <c r="F10" s="28"/>
      <c r="G10" s="39"/>
      <c r="H10" s="40"/>
      <c r="I10" s="24">
        <f t="shared" ref="I10:N10" si="42">O10-O9</f>
        <v>9.830400000000461E-4</v>
      </c>
      <c r="J10" s="25">
        <f t="shared" si="42"/>
        <v>1.1197440000000003E-2</v>
      </c>
      <c r="K10" s="26">
        <f t="shared" si="42"/>
        <v>4.1943040000000043E-2</v>
      </c>
      <c r="L10" s="27">
        <f t="shared" si="42"/>
        <v>4.7829690000000036E-2</v>
      </c>
      <c r="M10" s="28">
        <f t="shared" si="42"/>
        <v>2.4239485343433897E-2</v>
      </c>
      <c r="N10" s="29">
        <f t="shared" si="42"/>
        <v>9.3206534790699069E-3</v>
      </c>
      <c r="O10" s="24">
        <f t="shared" si="10"/>
        <v>0.99934464000000001</v>
      </c>
      <c r="P10" s="30">
        <f t="shared" si="11"/>
        <v>0.98320384000000005</v>
      </c>
      <c r="Q10" s="26">
        <f t="shared" si="12"/>
        <v>0.83222784000000005</v>
      </c>
      <c r="R10" s="27">
        <f t="shared" si="13"/>
        <v>0.56953279000000012</v>
      </c>
      <c r="S10" s="28">
        <f t="shared" si="14"/>
        <v>0.2162566405623039</v>
      </c>
      <c r="T10" s="29">
        <f t="shared" si="15"/>
        <v>7.7255305572079908E-2</v>
      </c>
      <c r="U10" s="31">
        <f t="shared" si="16"/>
        <v>12</v>
      </c>
      <c r="V10" s="32">
        <f t="shared" si="17"/>
        <v>22.5</v>
      </c>
      <c r="W10" s="33">
        <f t="shared" si="18"/>
        <v>33</v>
      </c>
      <c r="X10" s="4" t="s">
        <v>16</v>
      </c>
      <c r="Y10" s="34">
        <f>Y9*AA3</f>
        <v>24062.5</v>
      </c>
      <c r="Z10" s="34">
        <f>Z9*AA3</f>
        <v>3609.375</v>
      </c>
      <c r="AA10" s="34">
        <f>AA9*AA3</f>
        <v>412.5</v>
      </c>
      <c r="AB10" s="34">
        <f>AA3</f>
        <v>27.5</v>
      </c>
      <c r="AC10" s="34"/>
      <c r="AD10" s="34"/>
      <c r="AE10" s="34"/>
      <c r="AF10" s="180"/>
      <c r="AG10" s="24"/>
      <c r="AH10" s="30"/>
      <c r="AI10" s="26"/>
      <c r="AJ10" s="37"/>
      <c r="AK10" s="24">
        <f t="shared" ref="AK10:AN10" si="43">AO10-AO9</f>
        <v>2.4575999999998377E-4</v>
      </c>
      <c r="AL10" s="25">
        <f t="shared" si="43"/>
        <v>7.464959999999965E-3</v>
      </c>
      <c r="AM10" s="26">
        <f t="shared" si="43"/>
        <v>3.6700159999999982E-2</v>
      </c>
      <c r="AN10" s="37">
        <f t="shared" si="43"/>
        <v>4.517248500000004E-2</v>
      </c>
      <c r="AO10" s="24">
        <f t="shared" si="20"/>
        <v>0.99983615999999997</v>
      </c>
      <c r="AP10" s="30">
        <f t="shared" si="21"/>
        <v>0.98880256</v>
      </c>
      <c r="AQ10" s="26">
        <f t="shared" si="22"/>
        <v>0.85319935999999996</v>
      </c>
      <c r="AR10" s="37">
        <f t="shared" si="23"/>
        <v>0.59344763500000008</v>
      </c>
      <c r="AS10" s="4" t="s">
        <v>16</v>
      </c>
      <c r="AT10" s="34">
        <f>AT9*AV3</f>
        <v>7305.8127572016474</v>
      </c>
      <c r="AU10" s="34">
        <f>AU9*AV3</f>
        <v>1384.2592592592596</v>
      </c>
      <c r="AV10" s="34">
        <f>AV9*AV3</f>
        <v>207.63888888888891</v>
      </c>
      <c r="AW10" s="34">
        <f>AV3</f>
        <v>19.166666666666668</v>
      </c>
      <c r="AX10" s="34"/>
      <c r="AY10" s="34"/>
      <c r="AZ10" s="42"/>
      <c r="BA10" s="24">
        <f t="shared" si="30"/>
        <v>6.5535999999999373E-4</v>
      </c>
      <c r="BB10" s="30">
        <f t="shared" si="37"/>
        <v>1.6796159999999949E-2</v>
      </c>
      <c r="BC10" s="26">
        <f t="shared" ref="BC10:BE10" si="44">AP10-Q10</f>
        <v>0.15657471999999995</v>
      </c>
      <c r="BD10" s="27">
        <f t="shared" si="44"/>
        <v>0.28366656999999984</v>
      </c>
      <c r="BE10" s="28">
        <f t="shared" si="44"/>
        <v>0.37719099443769621</v>
      </c>
    </row>
    <row r="11" spans="1:57" ht="15.75" customHeight="1" x14ac:dyDescent="0.35">
      <c r="A11" s="4">
        <f t="shared" si="8"/>
        <v>9</v>
      </c>
      <c r="B11" s="24"/>
      <c r="C11" s="30"/>
      <c r="D11" s="26"/>
      <c r="E11" s="27"/>
      <c r="F11" s="28"/>
      <c r="G11" s="39"/>
      <c r="H11" s="40"/>
      <c r="I11" s="24">
        <f t="shared" ref="I11:N11" si="45">O11-O10</f>
        <v>3.9321599999997403E-4</v>
      </c>
      <c r="J11" s="25">
        <f t="shared" si="45"/>
        <v>6.7184639999999796E-3</v>
      </c>
      <c r="K11" s="26">
        <f t="shared" si="45"/>
        <v>3.3554431999999967E-2</v>
      </c>
      <c r="L11" s="27">
        <f t="shared" si="45"/>
        <v>4.3046720999999954E-2</v>
      </c>
      <c r="M11" s="28">
        <f t="shared" si="45"/>
        <v>2.3512300783130879E-2</v>
      </c>
      <c r="N11" s="29">
        <f t="shared" si="45"/>
        <v>9.2274469442791968E-3</v>
      </c>
      <c r="O11" s="24">
        <f t="shared" si="10"/>
        <v>0.99973785599999998</v>
      </c>
      <c r="P11" s="30">
        <f t="shared" si="11"/>
        <v>0.98992230400000003</v>
      </c>
      <c r="Q11" s="26">
        <f t="shared" si="12"/>
        <v>0.86578227200000002</v>
      </c>
      <c r="R11" s="27">
        <f t="shared" si="13"/>
        <v>0.61257951100000008</v>
      </c>
      <c r="S11" s="28">
        <f t="shared" si="14"/>
        <v>0.23976894134543478</v>
      </c>
      <c r="T11" s="29">
        <f t="shared" si="15"/>
        <v>8.6482752516359104E-2</v>
      </c>
      <c r="U11" s="31">
        <f t="shared" si="16"/>
        <v>13</v>
      </c>
      <c r="V11" s="32">
        <f t="shared" si="17"/>
        <v>25</v>
      </c>
      <c r="W11" s="33">
        <f t="shared" si="18"/>
        <v>37</v>
      </c>
      <c r="X11" s="4" t="s">
        <v>17</v>
      </c>
      <c r="Y11" s="34">
        <f>Y10*AB3</f>
        <v>2065364.5833333335</v>
      </c>
      <c r="Z11" s="34">
        <f>Z10*AB3</f>
        <v>309804.68750000006</v>
      </c>
      <c r="AA11" s="34">
        <f>AA10*AB3</f>
        <v>35406.250000000007</v>
      </c>
      <c r="AB11" s="34">
        <f>AB10*AB3</f>
        <v>2360.416666666667</v>
      </c>
      <c r="AC11" s="34">
        <f>AB3</f>
        <v>85.833333333333343</v>
      </c>
      <c r="AD11" s="34"/>
      <c r="AE11" s="34"/>
      <c r="AF11" s="180"/>
      <c r="AG11" s="24"/>
      <c r="AH11" s="30"/>
      <c r="AI11" s="26"/>
      <c r="AJ11" s="37"/>
      <c r="AK11" s="24">
        <f t="shared" ref="AK11:AN11" si="46">AO11-AO10</f>
        <v>9.8303999999993508E-5</v>
      </c>
      <c r="AL11" s="25">
        <f t="shared" si="46"/>
        <v>4.4789760000000234E-3</v>
      </c>
      <c r="AM11" s="26">
        <f t="shared" si="46"/>
        <v>2.9360127999999985E-2</v>
      </c>
      <c r="AN11" s="37">
        <f t="shared" si="46"/>
        <v>4.0655236500000025E-2</v>
      </c>
      <c r="AO11" s="24">
        <f t="shared" si="20"/>
        <v>0.99993446399999997</v>
      </c>
      <c r="AP11" s="30">
        <f t="shared" si="21"/>
        <v>0.99328153600000002</v>
      </c>
      <c r="AQ11" s="26">
        <f t="shared" si="22"/>
        <v>0.88255948799999995</v>
      </c>
      <c r="AR11" s="37">
        <f t="shared" si="23"/>
        <v>0.63410287150000011</v>
      </c>
      <c r="AS11" s="4" t="s">
        <v>17</v>
      </c>
      <c r="AT11" s="34">
        <f>AT10*AW3</f>
        <v>627082.26165980799</v>
      </c>
      <c r="AU11" s="34">
        <f>AU10*AW3</f>
        <v>118815.5864197531</v>
      </c>
      <c r="AV11" s="34">
        <f>AV10*AW3</f>
        <v>17822.337962962964</v>
      </c>
      <c r="AW11" s="34">
        <f>AW10*AW3</f>
        <v>1645.1388888888889</v>
      </c>
      <c r="AX11" s="34">
        <f>AW3</f>
        <v>85.833333333333329</v>
      </c>
      <c r="AY11" s="34"/>
      <c r="AZ11" s="42"/>
      <c r="BA11" s="24">
        <f t="shared" si="30"/>
        <v>2.6214400000001969E-4</v>
      </c>
      <c r="BB11" s="30">
        <f t="shared" si="37"/>
        <v>1.0077695999999969E-2</v>
      </c>
      <c r="BC11" s="26">
        <f t="shared" ref="BC11:BE11" si="47">AP11-Q11</f>
        <v>0.127499264</v>
      </c>
      <c r="BD11" s="27">
        <f t="shared" si="47"/>
        <v>0.26997997699999987</v>
      </c>
      <c r="BE11" s="28">
        <f t="shared" si="47"/>
        <v>0.3943339301545653</v>
      </c>
    </row>
    <row r="12" spans="1:57" ht="15.75" customHeight="1" x14ac:dyDescent="0.35">
      <c r="A12" s="4">
        <f t="shared" si="8"/>
        <v>10</v>
      </c>
      <c r="B12" s="24"/>
      <c r="C12" s="30"/>
      <c r="D12" s="26"/>
      <c r="E12" s="27"/>
      <c r="F12" s="28"/>
      <c r="G12" s="39"/>
      <c r="H12" s="40"/>
      <c r="I12" s="24">
        <f t="shared" ref="I12:N12" si="48">O12-O11</f>
        <v>1.5728640000001182E-4</v>
      </c>
      <c r="J12" s="25">
        <f t="shared" si="48"/>
        <v>4.0310783999999433E-3</v>
      </c>
      <c r="K12" s="26">
        <f t="shared" si="48"/>
        <v>2.6843545600000018E-2</v>
      </c>
      <c r="L12" s="27">
        <f t="shared" si="48"/>
        <v>3.8742048899999992E-2</v>
      </c>
      <c r="M12" s="28">
        <f t="shared" si="48"/>
        <v>2.2806931759636967E-2</v>
      </c>
      <c r="N12" s="29">
        <f t="shared" si="48"/>
        <v>9.1351724748364033E-3</v>
      </c>
      <c r="O12" s="24">
        <f t="shared" si="10"/>
        <v>0.99989514239999999</v>
      </c>
      <c r="P12" s="30">
        <f t="shared" si="11"/>
        <v>0.99395338239999997</v>
      </c>
      <c r="Q12" s="26">
        <f t="shared" si="12"/>
        <v>0.89262581760000004</v>
      </c>
      <c r="R12" s="27">
        <f t="shared" si="13"/>
        <v>0.65132155990000007</v>
      </c>
      <c r="S12" s="28">
        <f t="shared" si="14"/>
        <v>0.26257587310507174</v>
      </c>
      <c r="T12" s="29">
        <f t="shared" si="15"/>
        <v>9.5617924991195508E-2</v>
      </c>
      <c r="U12" s="31">
        <f t="shared" si="16"/>
        <v>14</v>
      </c>
      <c r="V12" s="32">
        <f t="shared" si="17"/>
        <v>27.5</v>
      </c>
      <c r="W12" s="33">
        <f t="shared" si="18"/>
        <v>41</v>
      </c>
      <c r="X12" s="4" t="s">
        <v>18</v>
      </c>
      <c r="Y12" s="34">
        <f>Y11*AC3</f>
        <v>521504557.29166669</v>
      </c>
      <c r="Z12" s="34">
        <f>Z11*AC3</f>
        <v>78225683.593750015</v>
      </c>
      <c r="AA12" s="34">
        <f>AA11*AC3</f>
        <v>8940078.1250000019</v>
      </c>
      <c r="AB12" s="34">
        <f>AB11*AC3</f>
        <v>596005.20833333337</v>
      </c>
      <c r="AC12" s="34">
        <f>AC11*AC3</f>
        <v>21672.916666666668</v>
      </c>
      <c r="AD12" s="34">
        <f>AC3</f>
        <v>252.5</v>
      </c>
      <c r="AE12" s="4"/>
      <c r="AF12" s="180"/>
      <c r="AG12" s="24"/>
      <c r="AH12" s="30"/>
      <c r="AI12" s="26"/>
      <c r="AJ12" s="37"/>
      <c r="AK12" s="24">
        <f t="shared" ref="AK12:AN12" si="49">AO12-AO11</f>
        <v>3.9321599999975199E-5</v>
      </c>
      <c r="AL12" s="25">
        <f t="shared" si="49"/>
        <v>2.6873856000000362E-3</v>
      </c>
      <c r="AM12" s="26">
        <f t="shared" si="49"/>
        <v>2.3488102399999988E-2</v>
      </c>
      <c r="AN12" s="37">
        <f t="shared" si="49"/>
        <v>3.6589712850000011E-2</v>
      </c>
      <c r="AO12" s="24">
        <f t="shared" si="20"/>
        <v>0.99997378559999994</v>
      </c>
      <c r="AP12" s="30">
        <f t="shared" si="21"/>
        <v>0.99596892160000006</v>
      </c>
      <c r="AQ12" s="26">
        <f t="shared" si="22"/>
        <v>0.90604759039999994</v>
      </c>
      <c r="AR12" s="37">
        <f t="shared" si="23"/>
        <v>0.67069258435000012</v>
      </c>
      <c r="AS12" s="4" t="s">
        <v>18</v>
      </c>
      <c r="AT12" s="34">
        <f>AT11*AX3</f>
        <v>62708.226165980799</v>
      </c>
      <c r="AU12" s="34">
        <f>AU11*AX3</f>
        <v>11881.558641975311</v>
      </c>
      <c r="AV12" s="34">
        <f>AV11*AX3</f>
        <v>1782.2337962962965</v>
      </c>
      <c r="AW12" s="34">
        <f>AW11*AX3</f>
        <v>164.51388888888891</v>
      </c>
      <c r="AX12" s="34">
        <f>AX11*AX3</f>
        <v>8.5833333333333339</v>
      </c>
      <c r="AY12" s="35">
        <f>AX3</f>
        <v>0.1</v>
      </c>
      <c r="AZ12" s="38"/>
      <c r="BA12" s="24">
        <f t="shared" si="30"/>
        <v>1.0485760000000788E-4</v>
      </c>
      <c r="BB12" s="30">
        <f t="shared" si="37"/>
        <v>6.046617600000026E-3</v>
      </c>
      <c r="BC12" s="26">
        <f t="shared" ref="BC12:BE12" si="50">AP12-Q12</f>
        <v>0.10334310400000002</v>
      </c>
      <c r="BD12" s="27">
        <f t="shared" si="50"/>
        <v>0.25472603049999987</v>
      </c>
      <c r="BE12" s="28">
        <f t="shared" si="50"/>
        <v>0.40811671124492838</v>
      </c>
    </row>
    <row r="13" spans="1:57" ht="15.75" customHeight="1" x14ac:dyDescent="0.35">
      <c r="A13" s="4">
        <f t="shared" si="8"/>
        <v>11</v>
      </c>
      <c r="B13" s="24"/>
      <c r="C13" s="30"/>
      <c r="D13" s="26"/>
      <c r="E13" s="27"/>
      <c r="F13" s="28"/>
      <c r="G13" s="39"/>
      <c r="H13" s="40"/>
      <c r="I13" s="24">
        <f t="shared" ref="I13:N13" si="51">O13-O12</f>
        <v>6.2914559999960318E-5</v>
      </c>
      <c r="J13" s="25">
        <f t="shared" si="51"/>
        <v>2.4186470400000548E-3</v>
      </c>
      <c r="K13" s="26">
        <f t="shared" si="51"/>
        <v>2.1474836480000037E-2</v>
      </c>
      <c r="L13" s="27">
        <f t="shared" si="51"/>
        <v>3.4867844009999982E-2</v>
      </c>
      <c r="M13" s="28">
        <f t="shared" si="51"/>
        <v>2.2122723806847822E-2</v>
      </c>
      <c r="N13" s="29">
        <f t="shared" si="51"/>
        <v>9.0438207500880413E-3</v>
      </c>
      <c r="O13" s="24">
        <f t="shared" si="10"/>
        <v>0.99995805695999995</v>
      </c>
      <c r="P13" s="30">
        <f t="shared" si="11"/>
        <v>0.99637202944000003</v>
      </c>
      <c r="Q13" s="26">
        <f t="shared" si="12"/>
        <v>0.91410065408000007</v>
      </c>
      <c r="R13" s="27">
        <f t="shared" si="13"/>
        <v>0.68618940391000005</v>
      </c>
      <c r="S13" s="28">
        <f t="shared" si="14"/>
        <v>0.28469859691191957</v>
      </c>
      <c r="T13" s="29">
        <f t="shared" si="15"/>
        <v>0.10466174574128355</v>
      </c>
      <c r="U13" s="31">
        <f t="shared" si="16"/>
        <v>15</v>
      </c>
      <c r="V13" s="32">
        <f t="shared" si="17"/>
        <v>30</v>
      </c>
      <c r="W13" s="33">
        <f t="shared" si="18"/>
        <v>45</v>
      </c>
      <c r="X13" s="43" t="s">
        <v>19</v>
      </c>
      <c r="Y13" s="4">
        <f>Y12*AC3</f>
        <v>131679900716.14584</v>
      </c>
      <c r="Z13" s="4">
        <f>Z12*AC3</f>
        <v>19751985107.421879</v>
      </c>
      <c r="AA13" s="4">
        <f>AA12*AC3</f>
        <v>2257369726.5625005</v>
      </c>
      <c r="AB13" s="4">
        <f>AB12*AC3</f>
        <v>150491315.10416669</v>
      </c>
      <c r="AC13" s="4">
        <f>AC12*AC3</f>
        <v>5472411.458333334</v>
      </c>
      <c r="AD13" s="4">
        <f>AD12*AC3</f>
        <v>63756.25</v>
      </c>
      <c r="AE13" s="34">
        <f>AC3</f>
        <v>252.5</v>
      </c>
      <c r="AF13" s="180"/>
      <c r="AG13" s="24"/>
      <c r="AH13" s="30"/>
      <c r="AI13" s="26"/>
      <c r="AJ13" s="37"/>
      <c r="AK13" s="24"/>
      <c r="AL13" s="25">
        <f t="shared" ref="AL13:AN13" si="52">AP13-AP12</f>
        <v>1.6124313599999995E-3</v>
      </c>
      <c r="AM13" s="26">
        <f t="shared" si="52"/>
        <v>1.8790481919999991E-2</v>
      </c>
      <c r="AN13" s="37">
        <f t="shared" si="52"/>
        <v>3.2930741564999977E-2</v>
      </c>
      <c r="AO13" s="24"/>
      <c r="AP13" s="30">
        <f t="shared" si="21"/>
        <v>0.99758135296000006</v>
      </c>
      <c r="AQ13" s="26">
        <f t="shared" si="22"/>
        <v>0.92483807231999993</v>
      </c>
      <c r="AR13" s="37">
        <f t="shared" si="23"/>
        <v>0.7036233259150001</v>
      </c>
      <c r="AS13" s="44"/>
      <c r="AT13" s="4"/>
      <c r="AU13" s="4"/>
      <c r="AV13" s="4"/>
      <c r="AW13" s="4"/>
      <c r="AX13" s="4"/>
      <c r="AY13" s="4"/>
      <c r="AZ13" s="38"/>
      <c r="BA13" s="24">
        <f t="shared" si="30"/>
        <v>4.194304000004756E-5</v>
      </c>
      <c r="BB13" s="30">
        <f t="shared" si="37"/>
        <v>3.6279705599999712E-3</v>
      </c>
      <c r="BC13" s="26">
        <f t="shared" ref="BC13:BE13" si="53">AP13-Q13</f>
        <v>8.3480698879999982E-2</v>
      </c>
      <c r="BD13" s="27">
        <f t="shared" si="53"/>
        <v>0.23864866840999988</v>
      </c>
      <c r="BE13" s="28">
        <f t="shared" si="53"/>
        <v>0.41892472900308053</v>
      </c>
    </row>
    <row r="14" spans="1:57" ht="15.75" customHeight="1" x14ac:dyDescent="0.35">
      <c r="A14" s="4">
        <f t="shared" si="8"/>
        <v>12</v>
      </c>
      <c r="B14" s="24"/>
      <c r="C14" s="30"/>
      <c r="D14" s="26"/>
      <c r="E14" s="27"/>
      <c r="F14" s="28"/>
      <c r="G14" s="39"/>
      <c r="H14" s="40"/>
      <c r="I14" s="24"/>
      <c r="J14" s="25">
        <f t="shared" ref="J14:N14" si="54">P14-P13</f>
        <v>1.4511882240000329E-3</v>
      </c>
      <c r="K14" s="26">
        <f t="shared" si="54"/>
        <v>1.7179869183999941E-2</v>
      </c>
      <c r="L14" s="27">
        <f t="shared" si="54"/>
        <v>3.1381059608999951E-2</v>
      </c>
      <c r="M14" s="28">
        <f t="shared" si="54"/>
        <v>2.1459042092642433E-2</v>
      </c>
      <c r="N14" s="29">
        <f t="shared" si="54"/>
        <v>8.9533825425871655E-3</v>
      </c>
      <c r="O14" s="24"/>
      <c r="P14" s="30">
        <f t="shared" si="11"/>
        <v>0.99782321766400006</v>
      </c>
      <c r="Q14" s="26">
        <f t="shared" si="12"/>
        <v>0.93128052326400002</v>
      </c>
      <c r="R14" s="27">
        <f t="shared" si="13"/>
        <v>0.717570463519</v>
      </c>
      <c r="S14" s="28">
        <f t="shared" si="14"/>
        <v>0.306157639004562</v>
      </c>
      <c r="T14" s="29">
        <f t="shared" si="15"/>
        <v>0.11361512828387071</v>
      </c>
      <c r="U14" s="31">
        <f t="shared" si="16"/>
        <v>16</v>
      </c>
      <c r="V14" s="32">
        <f t="shared" si="17"/>
        <v>32.5</v>
      </c>
      <c r="W14" s="33">
        <f t="shared" si="18"/>
        <v>49</v>
      </c>
      <c r="X14" s="4"/>
      <c r="Y14" s="4"/>
      <c r="Z14" s="45"/>
      <c r="AA14" s="4"/>
      <c r="AB14" s="4"/>
      <c r="AC14" s="4"/>
      <c r="AD14" s="4"/>
      <c r="AE14" s="4"/>
      <c r="AF14" s="180"/>
      <c r="AG14" s="24"/>
      <c r="AH14" s="30"/>
      <c r="AI14" s="26"/>
      <c r="AJ14" s="37"/>
      <c r="AK14" s="24"/>
      <c r="AL14" s="25">
        <f t="shared" ref="AL14:AN14" si="55">AP14-AP13</f>
        <v>9.6745881600002193E-4</v>
      </c>
      <c r="AM14" s="26">
        <f t="shared" si="55"/>
        <v>1.5032385536000059E-2</v>
      </c>
      <c r="AN14" s="37">
        <f t="shared" si="55"/>
        <v>2.9637667408500046E-2</v>
      </c>
      <c r="AO14" s="24"/>
      <c r="AP14" s="30">
        <f t="shared" si="21"/>
        <v>0.99854881177600008</v>
      </c>
      <c r="AQ14" s="26">
        <f t="shared" si="22"/>
        <v>0.93987045785599999</v>
      </c>
      <c r="AR14" s="37">
        <f t="shared" si="23"/>
        <v>0.73326099332350014</v>
      </c>
      <c r="AS14" s="4"/>
      <c r="AT14" s="4"/>
      <c r="AU14" s="45"/>
      <c r="AV14" s="4"/>
      <c r="AW14" s="4"/>
      <c r="AX14" s="4"/>
      <c r="AY14" s="4"/>
      <c r="AZ14" s="38"/>
      <c r="BA14" s="24"/>
      <c r="BB14" s="30">
        <f t="shared" si="37"/>
        <v>2.1767823359999383E-3</v>
      </c>
      <c r="BC14" s="26">
        <f t="shared" ref="BC14:BE14" si="56">AP14-Q14</f>
        <v>6.7268288512000063E-2</v>
      </c>
      <c r="BD14" s="27">
        <f t="shared" si="56"/>
        <v>0.22229999433699998</v>
      </c>
      <c r="BE14" s="28">
        <f t="shared" si="56"/>
        <v>0.42710335431893814</v>
      </c>
    </row>
    <row r="15" spans="1:57" ht="15.75" customHeight="1" x14ac:dyDescent="0.35">
      <c r="A15" s="4">
        <f t="shared" si="8"/>
        <v>13</v>
      </c>
      <c r="B15" s="24"/>
      <c r="C15" s="30"/>
      <c r="D15" s="26"/>
      <c r="E15" s="27"/>
      <c r="F15" s="28"/>
      <c r="G15" s="39"/>
      <c r="H15" s="40"/>
      <c r="I15" s="24"/>
      <c r="J15" s="25">
        <f t="shared" ref="J15:N15" si="57">P15-P14</f>
        <v>8.7071293439999753E-4</v>
      </c>
      <c r="K15" s="26">
        <f t="shared" si="57"/>
        <v>1.3743895347199997E-2</v>
      </c>
      <c r="L15" s="27">
        <f t="shared" si="57"/>
        <v>2.8242953648100033E-2</v>
      </c>
      <c r="M15" s="28">
        <f t="shared" si="57"/>
        <v>2.0815270829863119E-2</v>
      </c>
      <c r="N15" s="29">
        <f t="shared" si="57"/>
        <v>8.8638487171612962E-3</v>
      </c>
      <c r="O15" s="24"/>
      <c r="P15" s="30">
        <f t="shared" si="11"/>
        <v>0.99869393059840006</v>
      </c>
      <c r="Q15" s="26">
        <f t="shared" si="12"/>
        <v>0.94502441861120001</v>
      </c>
      <c r="R15" s="27">
        <f t="shared" si="13"/>
        <v>0.74581341716710003</v>
      </c>
      <c r="S15" s="28">
        <f t="shared" si="14"/>
        <v>0.32697290983442512</v>
      </c>
      <c r="T15" s="29">
        <f t="shared" si="15"/>
        <v>0.12247897700103201</v>
      </c>
      <c r="U15" s="31">
        <f t="shared" si="16"/>
        <v>17</v>
      </c>
      <c r="V15" s="32">
        <f t="shared" si="17"/>
        <v>35</v>
      </c>
      <c r="W15" s="33">
        <f t="shared" si="18"/>
        <v>53</v>
      </c>
      <c r="X15" s="181" t="s">
        <v>24</v>
      </c>
      <c r="Y15" s="180"/>
      <c r="Z15" s="180"/>
      <c r="AA15" s="180"/>
      <c r="AB15" s="180"/>
      <c r="AC15" s="180"/>
      <c r="AD15" s="5"/>
      <c r="AE15" s="5"/>
      <c r="AF15" s="38"/>
      <c r="AG15" s="24"/>
      <c r="AH15" s="30"/>
      <c r="AI15" s="26"/>
      <c r="AJ15" s="37"/>
      <c r="AK15" s="24"/>
      <c r="AL15" s="25">
        <f t="shared" ref="AL15:AN15" si="58">AP15-AP14</f>
        <v>5.8047528959992434E-4</v>
      </c>
      <c r="AM15" s="26">
        <f t="shared" si="58"/>
        <v>1.2025908428800025E-2</v>
      </c>
      <c r="AN15" s="37">
        <f t="shared" si="58"/>
        <v>2.6673900667649963E-2</v>
      </c>
      <c r="AO15" s="24"/>
      <c r="AP15" s="30">
        <f t="shared" si="21"/>
        <v>0.9991292870656</v>
      </c>
      <c r="AQ15" s="26">
        <f t="shared" si="22"/>
        <v>0.95189636628480001</v>
      </c>
      <c r="AR15" s="37">
        <f t="shared" si="23"/>
        <v>0.75993489399115011</v>
      </c>
      <c r="AS15" s="181" t="s">
        <v>25</v>
      </c>
      <c r="AT15" s="180"/>
      <c r="AU15" s="180"/>
      <c r="AV15" s="180"/>
      <c r="AW15" s="180"/>
      <c r="AX15" s="180"/>
      <c r="AY15" s="5"/>
      <c r="AZ15" s="38"/>
      <c r="BA15" s="24"/>
      <c r="BB15" s="30">
        <f t="shared" si="37"/>
        <v>1.3060694015999408E-3</v>
      </c>
      <c r="BC15" s="26">
        <f t="shared" ref="BC15:BE15" si="59">AP15-Q15</f>
        <v>5.410486845439999E-2</v>
      </c>
      <c r="BD15" s="27">
        <f t="shared" si="59"/>
        <v>0.20608294911769998</v>
      </c>
      <c r="BE15" s="28">
        <f t="shared" si="59"/>
        <v>0.43296198415672499</v>
      </c>
    </row>
    <row r="16" spans="1:57" ht="15.75" customHeight="1" x14ac:dyDescent="0.35">
      <c r="A16" s="4">
        <f t="shared" si="8"/>
        <v>14</v>
      </c>
      <c r="B16" s="24"/>
      <c r="C16" s="30"/>
      <c r="D16" s="26"/>
      <c r="E16" s="27"/>
      <c r="F16" s="28"/>
      <c r="G16" s="39"/>
      <c r="H16" s="40"/>
      <c r="I16" s="24"/>
      <c r="J16" s="25">
        <f t="shared" ref="J16:N16" si="60">P16-P15</f>
        <v>5.224277606399319E-4</v>
      </c>
      <c r="K16" s="26">
        <f t="shared" si="60"/>
        <v>1.0995116277759953E-2</v>
      </c>
      <c r="L16" s="27">
        <f t="shared" si="60"/>
        <v>2.5418658283290041E-2</v>
      </c>
      <c r="M16" s="28">
        <f t="shared" si="60"/>
        <v>2.0190812704967254E-2</v>
      </c>
      <c r="N16" s="29">
        <f t="shared" si="60"/>
        <v>8.7752102299896856E-3</v>
      </c>
      <c r="O16" s="24"/>
      <c r="P16" s="30">
        <f t="shared" si="11"/>
        <v>0.99921635835903999</v>
      </c>
      <c r="Q16" s="26">
        <f t="shared" si="12"/>
        <v>0.95601953488895997</v>
      </c>
      <c r="R16" s="27">
        <f t="shared" si="13"/>
        <v>0.77123207545039008</v>
      </c>
      <c r="S16" s="28">
        <f t="shared" si="14"/>
        <v>0.34716372253939237</v>
      </c>
      <c r="T16" s="29">
        <f t="shared" si="15"/>
        <v>0.1312541872310217</v>
      </c>
      <c r="U16" s="31">
        <f t="shared" si="16"/>
        <v>18</v>
      </c>
      <c r="V16" s="32">
        <f t="shared" si="17"/>
        <v>37.5</v>
      </c>
      <c r="W16" s="33">
        <f t="shared" si="18"/>
        <v>57</v>
      </c>
      <c r="X16" s="4" t="s">
        <v>13</v>
      </c>
      <c r="Y16" s="4" t="s">
        <v>14</v>
      </c>
      <c r="Z16" s="4" t="s">
        <v>15</v>
      </c>
      <c r="AA16" s="4" t="s">
        <v>16</v>
      </c>
      <c r="AB16" s="4" t="s">
        <v>17</v>
      </c>
      <c r="AC16" s="4" t="s">
        <v>20</v>
      </c>
      <c r="AD16" s="4"/>
      <c r="AE16" s="4"/>
      <c r="AF16" s="38"/>
      <c r="AG16" s="24"/>
      <c r="AH16" s="30"/>
      <c r="AI16" s="26"/>
      <c r="AJ16" s="37"/>
      <c r="AK16" s="24"/>
      <c r="AL16" s="25">
        <f t="shared" ref="AL16:AN16" si="61">AP16-AP15</f>
        <v>3.482851737599546E-4</v>
      </c>
      <c r="AM16" s="26">
        <f t="shared" si="61"/>
        <v>9.6207267430400423E-3</v>
      </c>
      <c r="AN16" s="37">
        <f t="shared" si="61"/>
        <v>2.4006510600884989E-2</v>
      </c>
      <c r="AO16" s="24"/>
      <c r="AP16" s="30">
        <f t="shared" si="21"/>
        <v>0.99947757223935996</v>
      </c>
      <c r="AQ16" s="26">
        <f t="shared" si="22"/>
        <v>0.96151709302784005</v>
      </c>
      <c r="AR16" s="37">
        <f t="shared" si="23"/>
        <v>0.7839414045920351</v>
      </c>
      <c r="AS16" s="4" t="s">
        <v>13</v>
      </c>
      <c r="AT16" s="4" t="s">
        <v>14</v>
      </c>
      <c r="AU16" s="4" t="s">
        <v>15</v>
      </c>
      <c r="AV16" s="4" t="s">
        <v>16</v>
      </c>
      <c r="AW16" s="4" t="s">
        <v>17</v>
      </c>
      <c r="AX16" s="4" t="s">
        <v>18</v>
      </c>
      <c r="AY16" s="4"/>
      <c r="AZ16" s="38"/>
      <c r="BA16" s="24"/>
      <c r="BB16" s="30">
        <f t="shared" si="37"/>
        <v>7.8364164096000888E-4</v>
      </c>
      <c r="BC16" s="26">
        <f t="shared" ref="BC16:BE16" si="62">AP16-Q16</f>
        <v>4.3458037350399992E-2</v>
      </c>
      <c r="BD16" s="27">
        <f t="shared" si="62"/>
        <v>0.19028501757744998</v>
      </c>
      <c r="BE16" s="28">
        <f t="shared" si="62"/>
        <v>0.43677768205264272</v>
      </c>
    </row>
    <row r="17" spans="1:57" ht="15.75" customHeight="1" x14ac:dyDescent="0.35">
      <c r="A17" s="4">
        <f t="shared" si="8"/>
        <v>15</v>
      </c>
      <c r="B17" s="24"/>
      <c r="C17" s="30"/>
      <c r="D17" s="26"/>
      <c r="E17" s="27"/>
      <c r="F17" s="28"/>
      <c r="G17" s="39"/>
      <c r="H17" s="40"/>
      <c r="I17" s="24"/>
      <c r="J17" s="25">
        <f t="shared" ref="J17:N17" si="63">P17-P16</f>
        <v>3.1345665638404796E-4</v>
      </c>
      <c r="K17" s="26">
        <f t="shared" si="63"/>
        <v>8.7960930222079625E-3</v>
      </c>
      <c r="L17" s="27">
        <f t="shared" si="63"/>
        <v>2.2876792454960992E-2</v>
      </c>
      <c r="M17" s="28">
        <f t="shared" si="63"/>
        <v>1.9585088323818223E-2</v>
      </c>
      <c r="N17" s="29">
        <f t="shared" si="63"/>
        <v>8.6874581276897844E-3</v>
      </c>
      <c r="O17" s="24"/>
      <c r="P17" s="30">
        <f t="shared" si="11"/>
        <v>0.99952981501542404</v>
      </c>
      <c r="Q17" s="26">
        <f t="shared" si="12"/>
        <v>0.96481562791116793</v>
      </c>
      <c r="R17" s="27">
        <f t="shared" si="13"/>
        <v>0.79410886790535107</v>
      </c>
      <c r="S17" s="28">
        <f t="shared" si="14"/>
        <v>0.36674881086321059</v>
      </c>
      <c r="T17" s="29">
        <f t="shared" si="15"/>
        <v>0.13994164535871148</v>
      </c>
      <c r="U17" s="31">
        <f t="shared" si="16"/>
        <v>19</v>
      </c>
      <c r="V17" s="32">
        <f t="shared" si="17"/>
        <v>40</v>
      </c>
      <c r="W17" s="33">
        <f t="shared" si="18"/>
        <v>61</v>
      </c>
      <c r="X17" s="4">
        <v>5</v>
      </c>
      <c r="Y17" s="4">
        <v>6.25</v>
      </c>
      <c r="Z17" s="4">
        <v>11.25</v>
      </c>
      <c r="AA17" s="4">
        <v>18.75</v>
      </c>
      <c r="AB17" s="4">
        <v>58.5</v>
      </c>
      <c r="AC17" s="4">
        <v>175</v>
      </c>
      <c r="AD17" s="4"/>
      <c r="AE17" s="4"/>
      <c r="AF17" s="38"/>
      <c r="AG17" s="24"/>
      <c r="AH17" s="30"/>
      <c r="AI17" s="26"/>
      <c r="AJ17" s="37"/>
      <c r="AK17" s="24"/>
      <c r="AL17" s="25">
        <f t="shared" ref="AL17:AN17" si="64">AP17-AP16</f>
        <v>2.0897110425599497E-4</v>
      </c>
      <c r="AM17" s="26">
        <f t="shared" si="64"/>
        <v>7.6965813944319672E-3</v>
      </c>
      <c r="AN17" s="37">
        <f t="shared" si="64"/>
        <v>2.1605859540796524E-2</v>
      </c>
      <c r="AO17" s="24"/>
      <c r="AP17" s="30">
        <f t="shared" si="21"/>
        <v>0.99968654334361595</v>
      </c>
      <c r="AQ17" s="26">
        <f t="shared" si="22"/>
        <v>0.96921367442227202</v>
      </c>
      <c r="AR17" s="37">
        <f t="shared" si="23"/>
        <v>0.80554726413283162</v>
      </c>
      <c r="AS17" s="4">
        <v>5</v>
      </c>
      <c r="AT17" s="4">
        <v>5</v>
      </c>
      <c r="AU17" s="4">
        <v>8.75</v>
      </c>
      <c r="AV17" s="4">
        <v>18.75</v>
      </c>
      <c r="AW17" s="4">
        <v>58.5</v>
      </c>
      <c r="AX17" s="4">
        <v>1</v>
      </c>
      <c r="AY17" s="4"/>
      <c r="AZ17" s="38"/>
      <c r="BA17" s="24"/>
      <c r="BB17" s="30">
        <f t="shared" si="37"/>
        <v>4.7018498457596092E-4</v>
      </c>
      <c r="BC17" s="26">
        <f t="shared" ref="BC17:BE17" si="65">AP17-Q17</f>
        <v>3.4870915432448024E-2</v>
      </c>
      <c r="BD17" s="27">
        <f t="shared" si="65"/>
        <v>0.17510480651692095</v>
      </c>
      <c r="BE17" s="28">
        <f t="shared" si="65"/>
        <v>0.43879845326962102</v>
      </c>
    </row>
    <row r="18" spans="1:57" ht="15.75" customHeight="1" x14ac:dyDescent="0.35">
      <c r="A18" s="4">
        <f t="shared" si="8"/>
        <v>16</v>
      </c>
      <c r="B18" s="24"/>
      <c r="C18" s="30"/>
      <c r="D18" s="26"/>
      <c r="E18" s="27"/>
      <c r="F18" s="28"/>
      <c r="G18" s="39"/>
      <c r="H18" s="40"/>
      <c r="I18" s="24"/>
      <c r="J18" s="25">
        <f t="shared" ref="J18:N18" si="66">P18-P17</f>
        <v>1.8807399383036216E-4</v>
      </c>
      <c r="K18" s="26">
        <f t="shared" si="66"/>
        <v>7.0368744177664588E-3</v>
      </c>
      <c r="L18" s="27">
        <f t="shared" si="66"/>
        <v>2.0589113209464882E-2</v>
      </c>
      <c r="M18" s="28">
        <f t="shared" si="66"/>
        <v>1.8997535674103672E-2</v>
      </c>
      <c r="N18" s="29">
        <f t="shared" si="66"/>
        <v>8.6005835464128821E-3</v>
      </c>
      <c r="O18" s="24"/>
      <c r="P18" s="30">
        <f t="shared" si="11"/>
        <v>0.9997178890092544</v>
      </c>
      <c r="Q18" s="26">
        <f t="shared" si="12"/>
        <v>0.97185250232893439</v>
      </c>
      <c r="R18" s="27">
        <f t="shared" si="13"/>
        <v>0.81469798111481595</v>
      </c>
      <c r="S18" s="28">
        <f t="shared" si="14"/>
        <v>0.38574634653731427</v>
      </c>
      <c r="T18" s="29">
        <f t="shared" si="15"/>
        <v>0.14854222890512436</v>
      </c>
      <c r="U18" s="31">
        <f t="shared" si="16"/>
        <v>20</v>
      </c>
      <c r="V18" s="32">
        <f t="shared" si="17"/>
        <v>42.5</v>
      </c>
      <c r="W18" s="33">
        <f t="shared" si="18"/>
        <v>65</v>
      </c>
      <c r="X18" s="4"/>
      <c r="Y18" s="4"/>
      <c r="Z18" s="4"/>
      <c r="AA18" s="4"/>
      <c r="AB18" s="4"/>
      <c r="AC18" s="4"/>
      <c r="AD18" s="4"/>
      <c r="AE18" s="4"/>
      <c r="AF18" s="38"/>
      <c r="AG18" s="24"/>
      <c r="AH18" s="30"/>
      <c r="AI18" s="26"/>
      <c r="AJ18" s="37"/>
      <c r="AK18" s="24"/>
      <c r="AL18" s="25">
        <f t="shared" ref="AL18:AN18" si="67">AP18-AP17</f>
        <v>1.2538266255357478E-4</v>
      </c>
      <c r="AM18" s="26">
        <f t="shared" si="67"/>
        <v>6.157265115545596E-3</v>
      </c>
      <c r="AN18" s="37">
        <f t="shared" si="67"/>
        <v>1.9445273586716882E-2</v>
      </c>
      <c r="AO18" s="24"/>
      <c r="AP18" s="30">
        <f t="shared" si="21"/>
        <v>0.99981192600616953</v>
      </c>
      <c r="AQ18" s="26">
        <f t="shared" si="22"/>
        <v>0.97537093953781762</v>
      </c>
      <c r="AR18" s="37">
        <f t="shared" si="23"/>
        <v>0.8249925377195485</v>
      </c>
      <c r="AS18" s="4"/>
      <c r="AT18" s="4"/>
      <c r="AU18" s="4"/>
      <c r="AV18" s="4"/>
      <c r="AW18" s="4"/>
      <c r="AX18" s="4"/>
      <c r="AY18" s="4"/>
      <c r="AZ18" s="38"/>
      <c r="BA18" s="24"/>
      <c r="BB18" s="30">
        <f t="shared" si="37"/>
        <v>2.8211099074559876E-4</v>
      </c>
      <c r="BC18" s="26">
        <f t="shared" ref="BC18:BC47" si="68">1-Q18</f>
        <v>2.8147497671065613E-2</v>
      </c>
      <c r="BD18" s="27">
        <f t="shared" ref="BD18:BE18" si="69">AQ18-R18</f>
        <v>0.16067295842300167</v>
      </c>
      <c r="BE18" s="28">
        <f t="shared" si="69"/>
        <v>0.43924619118223424</v>
      </c>
    </row>
    <row r="19" spans="1:57" ht="15.75" customHeight="1" x14ac:dyDescent="0.35">
      <c r="A19" s="4">
        <f t="shared" si="8"/>
        <v>17</v>
      </c>
      <c r="B19" s="24"/>
      <c r="C19" s="30"/>
      <c r="D19" s="26"/>
      <c r="E19" s="27"/>
      <c r="F19" s="28"/>
      <c r="G19" s="39"/>
      <c r="H19" s="40"/>
      <c r="I19" s="24"/>
      <c r="J19" s="25">
        <f t="shared" ref="J19:N19" si="70">P19-P18</f>
        <v>1.128443962982173E-4</v>
      </c>
      <c r="K19" s="26">
        <f t="shared" si="70"/>
        <v>5.6294995342131005E-3</v>
      </c>
      <c r="L19" s="27">
        <f t="shared" si="70"/>
        <v>1.8530201888518394E-2</v>
      </c>
      <c r="M19" s="28">
        <f t="shared" si="70"/>
        <v>1.8427609603880568E-2</v>
      </c>
      <c r="N19" s="29">
        <f t="shared" si="70"/>
        <v>8.5145777109487675E-3</v>
      </c>
      <c r="O19" s="24"/>
      <c r="P19" s="30">
        <f t="shared" si="11"/>
        <v>0.99983073340555262</v>
      </c>
      <c r="Q19" s="26">
        <f t="shared" si="12"/>
        <v>0.97748200186314749</v>
      </c>
      <c r="R19" s="27">
        <f t="shared" si="13"/>
        <v>0.83322818300333434</v>
      </c>
      <c r="S19" s="28">
        <f t="shared" si="14"/>
        <v>0.40417395614119483</v>
      </c>
      <c r="T19" s="29">
        <f t="shared" si="15"/>
        <v>0.15705680661607313</v>
      </c>
      <c r="U19" s="31">
        <f t="shared" si="16"/>
        <v>21</v>
      </c>
      <c r="V19" s="32">
        <f t="shared" si="17"/>
        <v>45</v>
      </c>
      <c r="W19" s="33">
        <f t="shared" si="18"/>
        <v>69</v>
      </c>
      <c r="X19" s="181" t="s">
        <v>26</v>
      </c>
      <c r="Y19" s="180"/>
      <c r="Z19" s="180"/>
      <c r="AA19" s="180"/>
      <c r="AB19" s="180"/>
      <c r="AC19" s="180"/>
      <c r="AD19" s="4"/>
      <c r="AE19" s="4"/>
      <c r="AF19" s="38"/>
      <c r="AG19" s="24"/>
      <c r="AH19" s="30"/>
      <c r="AI19" s="26"/>
      <c r="AJ19" s="37"/>
      <c r="AK19" s="24"/>
      <c r="AL19" s="25">
        <f t="shared" ref="AL19:AN19" si="71">AP19-AP18</f>
        <v>7.5229597532144865E-5</v>
      </c>
      <c r="AM19" s="26">
        <f t="shared" si="71"/>
        <v>4.9258120924364768E-3</v>
      </c>
      <c r="AN19" s="37">
        <f t="shared" si="71"/>
        <v>1.7500746228045094E-2</v>
      </c>
      <c r="AO19" s="24"/>
      <c r="AP19" s="30">
        <f t="shared" si="21"/>
        <v>0.99988715560370167</v>
      </c>
      <c r="AQ19" s="26">
        <f t="shared" si="22"/>
        <v>0.98029675163025409</v>
      </c>
      <c r="AR19" s="37">
        <f t="shared" si="23"/>
        <v>0.8424932839475936</v>
      </c>
      <c r="AS19" s="181" t="s">
        <v>27</v>
      </c>
      <c r="AT19" s="180"/>
      <c r="AU19" s="180"/>
      <c r="AV19" s="180"/>
      <c r="AW19" s="180"/>
      <c r="AX19" s="180"/>
      <c r="AY19" s="4"/>
      <c r="AZ19" s="38"/>
      <c r="BA19" s="24"/>
      <c r="BB19" s="30">
        <f t="shared" si="37"/>
        <v>1.6926659444738146E-4</v>
      </c>
      <c r="BC19" s="26">
        <f t="shared" si="68"/>
        <v>2.2517998136852513E-2</v>
      </c>
      <c r="BD19" s="27">
        <f t="shared" ref="BD19:BE19" si="72">AQ19-R19</f>
        <v>0.14706856862691975</v>
      </c>
      <c r="BE19" s="28">
        <f t="shared" si="72"/>
        <v>0.43831932780639876</v>
      </c>
    </row>
    <row r="20" spans="1:57" ht="15.75" customHeight="1" x14ac:dyDescent="0.35">
      <c r="A20" s="4">
        <f t="shared" si="8"/>
        <v>18</v>
      </c>
      <c r="B20" s="24"/>
      <c r="C20" s="30"/>
      <c r="D20" s="26"/>
      <c r="E20" s="27"/>
      <c r="F20" s="28"/>
      <c r="G20" s="39"/>
      <c r="H20" s="40"/>
      <c r="I20" s="24"/>
      <c r="J20" s="25">
        <f t="shared" ref="J20:N20" si="73">P20-P19</f>
        <v>6.7706637778996992E-5</v>
      </c>
      <c r="K20" s="26">
        <f t="shared" si="73"/>
        <v>4.5035996273704582E-3</v>
      </c>
      <c r="L20" s="27">
        <f t="shared" si="73"/>
        <v>1.6677181699666588E-2</v>
      </c>
      <c r="M20" s="28">
        <f t="shared" si="73"/>
        <v>1.7874781315764143E-2</v>
      </c>
      <c r="N20" s="29">
        <f t="shared" si="73"/>
        <v>8.4294319338392709E-3</v>
      </c>
      <c r="O20" s="24"/>
      <c r="P20" s="30">
        <f t="shared" si="11"/>
        <v>0.99989844004333162</v>
      </c>
      <c r="Q20" s="26">
        <f t="shared" si="12"/>
        <v>0.98198560149051795</v>
      </c>
      <c r="R20" s="27">
        <f t="shared" si="13"/>
        <v>0.84990536470300093</v>
      </c>
      <c r="S20" s="28">
        <f t="shared" si="14"/>
        <v>0.42204873745695898</v>
      </c>
      <c r="T20" s="29">
        <f t="shared" si="15"/>
        <v>0.1654862385499124</v>
      </c>
      <c r="U20" s="31">
        <f t="shared" si="16"/>
        <v>22</v>
      </c>
      <c r="V20" s="32">
        <f t="shared" si="17"/>
        <v>47.5</v>
      </c>
      <c r="W20" s="33">
        <f t="shared" si="18"/>
        <v>73</v>
      </c>
      <c r="X20" s="4" t="s">
        <v>13</v>
      </c>
      <c r="Y20" s="4" t="s">
        <v>14</v>
      </c>
      <c r="Z20" s="4" t="s">
        <v>15</v>
      </c>
      <c r="AA20" s="4" t="s">
        <v>16</v>
      </c>
      <c r="AB20" s="4" t="s">
        <v>17</v>
      </c>
      <c r="AC20" s="4" t="s">
        <v>20</v>
      </c>
      <c r="AD20" s="4"/>
      <c r="AE20" s="4"/>
      <c r="AF20" s="38"/>
      <c r="AG20" s="24"/>
      <c r="AH20" s="30"/>
      <c r="AI20" s="26"/>
      <c r="AJ20" s="37"/>
      <c r="AK20" s="24"/>
      <c r="AL20" s="25">
        <f t="shared" ref="AL20:AN20" si="74">AP20-AP19</f>
        <v>4.5137758519331328E-5</v>
      </c>
      <c r="AM20" s="26">
        <f t="shared" si="74"/>
        <v>3.940649673949137E-3</v>
      </c>
      <c r="AN20" s="37">
        <f t="shared" si="74"/>
        <v>1.5750671605240685E-2</v>
      </c>
      <c r="AO20" s="24"/>
      <c r="AP20" s="30">
        <f t="shared" si="21"/>
        <v>0.999932293362221</v>
      </c>
      <c r="AQ20" s="26">
        <f t="shared" si="22"/>
        <v>0.98423740130420323</v>
      </c>
      <c r="AR20" s="37">
        <f t="shared" si="23"/>
        <v>0.85824395555283428</v>
      </c>
      <c r="AS20" s="4" t="s">
        <v>13</v>
      </c>
      <c r="AT20" s="4" t="s">
        <v>14</v>
      </c>
      <c r="AU20" s="4" t="s">
        <v>15</v>
      </c>
      <c r="AV20" s="4" t="s">
        <v>16</v>
      </c>
      <c r="AW20" s="4" t="s">
        <v>17</v>
      </c>
      <c r="AX20" s="4" t="s">
        <v>18</v>
      </c>
      <c r="AY20" s="4"/>
      <c r="AZ20" s="38"/>
      <c r="BA20" s="24"/>
      <c r="BB20" s="30">
        <f t="shared" si="37"/>
        <v>1.0155995666838447E-4</v>
      </c>
      <c r="BC20" s="26">
        <f t="shared" si="68"/>
        <v>1.8014398509482055E-2</v>
      </c>
      <c r="BD20" s="27">
        <f t="shared" ref="BD20:BE20" si="75">AQ20-R20</f>
        <v>0.1343320366012023</v>
      </c>
      <c r="BE20" s="28">
        <f t="shared" si="75"/>
        <v>0.4361952180958753</v>
      </c>
    </row>
    <row r="21" spans="1:57" ht="15.75" customHeight="1" x14ac:dyDescent="0.35">
      <c r="A21" s="4">
        <f t="shared" si="8"/>
        <v>19</v>
      </c>
      <c r="B21" s="24"/>
      <c r="C21" s="30"/>
      <c r="D21" s="26"/>
      <c r="E21" s="27"/>
      <c r="F21" s="28"/>
      <c r="G21" s="39"/>
      <c r="H21" s="40"/>
      <c r="I21" s="24"/>
      <c r="J21" s="25">
        <f t="shared" ref="J21:N21" si="76">P21-P20</f>
        <v>4.0623982667353786E-5</v>
      </c>
      <c r="K21" s="26">
        <f t="shared" si="76"/>
        <v>3.6028797018964331E-3</v>
      </c>
      <c r="L21" s="27">
        <f t="shared" si="76"/>
        <v>1.5009463529699896E-2</v>
      </c>
      <c r="M21" s="28">
        <f t="shared" si="76"/>
        <v>1.7338537876291249E-2</v>
      </c>
      <c r="N21" s="29">
        <f t="shared" si="76"/>
        <v>8.3451376145008693E-3</v>
      </c>
      <c r="O21" s="24"/>
      <c r="P21" s="30">
        <f t="shared" si="11"/>
        <v>0.99993906402599897</v>
      </c>
      <c r="Q21" s="26">
        <f t="shared" si="12"/>
        <v>0.98558848119241438</v>
      </c>
      <c r="R21" s="27">
        <f t="shared" si="13"/>
        <v>0.86491482823270083</v>
      </c>
      <c r="S21" s="28">
        <f t="shared" si="14"/>
        <v>0.43938727533325023</v>
      </c>
      <c r="T21" s="29">
        <f t="shared" si="15"/>
        <v>0.17383137616441327</v>
      </c>
      <c r="U21" s="31">
        <f t="shared" si="16"/>
        <v>23</v>
      </c>
      <c r="V21" s="32">
        <f t="shared" si="17"/>
        <v>50</v>
      </c>
      <c r="W21" s="33">
        <f t="shared" si="18"/>
        <v>77</v>
      </c>
      <c r="X21" s="35">
        <f t="shared" ref="X21:AC21" si="77">SQRT(1-B3)/B3</f>
        <v>1.0540925533894598</v>
      </c>
      <c r="Y21" s="35">
        <f t="shared" si="77"/>
        <v>1.9364916731037085</v>
      </c>
      <c r="Z21" s="35">
        <f t="shared" si="77"/>
        <v>4.4721359549995787</v>
      </c>
      <c r="AA21" s="35">
        <f t="shared" si="77"/>
        <v>9.4868329805051363</v>
      </c>
      <c r="AB21" s="35">
        <f t="shared" si="77"/>
        <v>32.82952600598702</v>
      </c>
      <c r="AC21" s="35">
        <f t="shared" si="77"/>
        <v>99.498743710661998</v>
      </c>
      <c r="AD21" s="4"/>
      <c r="AE21" s="4"/>
      <c r="AF21" s="38"/>
      <c r="AG21" s="24"/>
      <c r="AH21" s="30"/>
      <c r="AI21" s="26"/>
      <c r="AJ21" s="37"/>
      <c r="AK21" s="24"/>
      <c r="AL21" s="25">
        <f t="shared" ref="AL21:AN21" si="78">AP21-AP20</f>
        <v>2.7082655111643206E-5</v>
      </c>
      <c r="AM21" s="26">
        <f t="shared" si="78"/>
        <v>3.1525197391593096E-3</v>
      </c>
      <c r="AN21" s="37">
        <f t="shared" si="78"/>
        <v>1.417560444471655E-2</v>
      </c>
      <c r="AO21" s="24"/>
      <c r="AP21" s="30">
        <f t="shared" si="21"/>
        <v>0.99995937601733265</v>
      </c>
      <c r="AQ21" s="26">
        <f t="shared" si="22"/>
        <v>0.98738992104336254</v>
      </c>
      <c r="AR21" s="37">
        <f t="shared" si="23"/>
        <v>0.87241955999755083</v>
      </c>
      <c r="AS21" s="35">
        <f t="shared" ref="AS21:AV21" si="79">SQRT(1-AG3)/AG3</f>
        <v>0.35136418446315321</v>
      </c>
      <c r="AT21" s="35">
        <f t="shared" si="79"/>
        <v>1.0540925533894598</v>
      </c>
      <c r="AU21" s="35">
        <f t="shared" si="79"/>
        <v>2.7888667551135855</v>
      </c>
      <c r="AV21" s="35">
        <f t="shared" si="79"/>
        <v>6.1463629715285917</v>
      </c>
      <c r="AW21" s="35">
        <f>SQRT(1-F3)/F3</f>
        <v>32.82952600598702</v>
      </c>
      <c r="AX21" s="35">
        <f>SQRT(1-AK3)/AK3</f>
        <v>0.35136418446315321</v>
      </c>
      <c r="AY21" s="4"/>
      <c r="AZ21" s="38"/>
      <c r="BA21" s="24"/>
      <c r="BB21" s="30">
        <f t="shared" si="37"/>
        <v>6.0935974001030679E-5</v>
      </c>
      <c r="BC21" s="26">
        <f t="shared" si="68"/>
        <v>1.4411518807585622E-2</v>
      </c>
      <c r="BD21" s="27">
        <f t="shared" ref="BD21:BE21" si="80">AQ21-R21</f>
        <v>0.12247509281066171</v>
      </c>
      <c r="BE21" s="28">
        <f t="shared" si="80"/>
        <v>0.4330322846643006</v>
      </c>
    </row>
    <row r="22" spans="1:57" ht="15.75" customHeight="1" x14ac:dyDescent="0.35">
      <c r="A22" s="4">
        <f t="shared" si="8"/>
        <v>20</v>
      </c>
      <c r="B22" s="24"/>
      <c r="C22" s="30"/>
      <c r="D22" s="26"/>
      <c r="E22" s="27"/>
      <c r="F22" s="28"/>
      <c r="G22" s="39"/>
      <c r="H22" s="40"/>
      <c r="I22" s="24"/>
      <c r="J22" s="25">
        <f t="shared" ref="J22:N22" si="81">P22-P21</f>
        <v>2.4374389600456681E-5</v>
      </c>
      <c r="K22" s="26">
        <f t="shared" si="81"/>
        <v>2.8823037615171021E-3</v>
      </c>
      <c r="L22" s="27">
        <f t="shared" si="81"/>
        <v>1.3508517176729962E-2</v>
      </c>
      <c r="M22" s="28">
        <f t="shared" si="81"/>
        <v>1.6818381740002497E-2</v>
      </c>
      <c r="N22" s="29">
        <f t="shared" si="81"/>
        <v>8.2616862383558531E-3</v>
      </c>
      <c r="O22" s="24"/>
      <c r="P22" s="30">
        <f t="shared" si="11"/>
        <v>0.99996343841559943</v>
      </c>
      <c r="Q22" s="26">
        <f t="shared" si="12"/>
        <v>0.98847078495393148</v>
      </c>
      <c r="R22" s="27">
        <f t="shared" si="13"/>
        <v>0.87842334540943079</v>
      </c>
      <c r="S22" s="28">
        <f t="shared" si="14"/>
        <v>0.45620565707325272</v>
      </c>
      <c r="T22" s="29">
        <f t="shared" si="15"/>
        <v>0.18209306240276912</v>
      </c>
      <c r="U22" s="31">
        <f t="shared" si="16"/>
        <v>24</v>
      </c>
      <c r="V22" s="32">
        <f t="shared" si="17"/>
        <v>52.5</v>
      </c>
      <c r="W22" s="33">
        <f t="shared" si="18"/>
        <v>81</v>
      </c>
      <c r="X22" s="4"/>
      <c r="Y22" s="4"/>
      <c r="Z22" s="4"/>
      <c r="AA22" s="4"/>
      <c r="AB22" s="4"/>
      <c r="AC22" s="4"/>
      <c r="AD22" s="4"/>
      <c r="AE22" s="4"/>
      <c r="AF22" s="38"/>
      <c r="AG22" s="24"/>
      <c r="AH22" s="30"/>
      <c r="AI22" s="26"/>
      <c r="AJ22" s="37"/>
      <c r="AK22" s="24"/>
      <c r="AL22" s="25"/>
      <c r="AM22" s="26">
        <f t="shared" ref="AM22:AN22" si="82">AQ22-AQ21</f>
        <v>2.5220157913274921E-3</v>
      </c>
      <c r="AN22" s="37">
        <f t="shared" si="82"/>
        <v>1.2758044000244939E-2</v>
      </c>
      <c r="AO22" s="24"/>
      <c r="AP22" s="30"/>
      <c r="AQ22" s="26">
        <f t="shared" si="22"/>
        <v>0.98991193683469003</v>
      </c>
      <c r="AR22" s="37">
        <f t="shared" si="23"/>
        <v>0.88517760399779577</v>
      </c>
      <c r="AS22" s="4"/>
      <c r="AT22" s="4"/>
      <c r="AU22" s="4"/>
      <c r="AV22" s="4"/>
      <c r="AW22" s="4"/>
      <c r="AX22" s="4"/>
      <c r="AY22" s="4"/>
      <c r="AZ22" s="38"/>
      <c r="BA22" s="24"/>
      <c r="BB22" s="30">
        <f t="shared" si="37"/>
        <v>3.6561584400573999E-5</v>
      </c>
      <c r="BC22" s="26">
        <f t="shared" si="68"/>
        <v>1.1529215046068519E-2</v>
      </c>
      <c r="BD22" s="27">
        <f t="shared" ref="BD22:BE22" si="83">AQ22-R22</f>
        <v>0.11148859142525924</v>
      </c>
      <c r="BE22" s="28">
        <f t="shared" si="83"/>
        <v>0.42897194692454305</v>
      </c>
    </row>
    <row r="23" spans="1:57" ht="15.75" customHeight="1" x14ac:dyDescent="0.35">
      <c r="A23" s="4">
        <f t="shared" si="8"/>
        <v>21</v>
      </c>
      <c r="B23" s="24"/>
      <c r="C23" s="30"/>
      <c r="D23" s="26"/>
      <c r="E23" s="27"/>
      <c r="F23" s="28"/>
      <c r="G23" s="39"/>
      <c r="H23" s="40"/>
      <c r="I23" s="24"/>
      <c r="J23" s="25"/>
      <c r="K23" s="26">
        <f t="shared" ref="K23:N23" si="84">Q23-Q22</f>
        <v>2.3058430092136595E-3</v>
      </c>
      <c r="L23" s="27">
        <f t="shared" si="84"/>
        <v>1.2157665459056943E-2</v>
      </c>
      <c r="M23" s="28">
        <f t="shared" si="84"/>
        <v>1.6313830287802422E-2</v>
      </c>
      <c r="N23" s="29">
        <f t="shared" si="84"/>
        <v>8.1790693759723199E-3</v>
      </c>
      <c r="O23" s="24"/>
      <c r="P23" s="30"/>
      <c r="Q23" s="26">
        <f t="shared" si="12"/>
        <v>0.99077662796314514</v>
      </c>
      <c r="R23" s="27">
        <f t="shared" si="13"/>
        <v>0.89058101086848773</v>
      </c>
      <c r="S23" s="28">
        <f t="shared" si="14"/>
        <v>0.47251948736105515</v>
      </c>
      <c r="T23" s="29">
        <f t="shared" si="15"/>
        <v>0.19027213177874144</v>
      </c>
      <c r="U23" s="31">
        <f t="shared" si="16"/>
        <v>25</v>
      </c>
      <c r="V23" s="32">
        <f t="shared" si="17"/>
        <v>55</v>
      </c>
      <c r="W23" s="33">
        <f t="shared" si="18"/>
        <v>85</v>
      </c>
      <c r="X23" s="4"/>
      <c r="Y23" s="4"/>
      <c r="Z23" s="4"/>
      <c r="AA23" s="4"/>
      <c r="AB23" s="4"/>
      <c r="AC23" s="4"/>
      <c r="AD23" s="4"/>
      <c r="AE23" s="4"/>
      <c r="AF23" s="38"/>
      <c r="AG23" s="24"/>
      <c r="AH23" s="30"/>
      <c r="AI23" s="26"/>
      <c r="AJ23" s="37"/>
      <c r="AK23" s="24"/>
      <c r="AL23" s="25"/>
      <c r="AM23" s="26">
        <f t="shared" ref="AM23:AN23" si="85">AQ23-AQ22</f>
        <v>2.0176126330619937E-3</v>
      </c>
      <c r="AN23" s="37">
        <f t="shared" si="85"/>
        <v>1.1482239600220434E-2</v>
      </c>
      <c r="AO23" s="24"/>
      <c r="AP23" s="30"/>
      <c r="AQ23" s="26">
        <f t="shared" si="22"/>
        <v>0.99192954946775203</v>
      </c>
      <c r="AR23" s="37">
        <f t="shared" si="23"/>
        <v>0.8966598435980162</v>
      </c>
      <c r="AS23" s="4"/>
      <c r="AT23" s="4"/>
      <c r="AU23" s="4"/>
      <c r="AV23" s="4"/>
      <c r="AW23" s="4"/>
      <c r="AX23" s="4"/>
      <c r="AY23" s="4"/>
      <c r="AZ23" s="38"/>
      <c r="BA23" s="24"/>
      <c r="BB23" s="30"/>
      <c r="BC23" s="26">
        <f t="shared" si="68"/>
        <v>9.22337203685486E-3</v>
      </c>
      <c r="BD23" s="27">
        <f t="shared" ref="BD23:BE23" si="86">AQ23-R23</f>
        <v>0.10134853859926429</v>
      </c>
      <c r="BE23" s="28">
        <f t="shared" si="86"/>
        <v>0.42414035623696106</v>
      </c>
    </row>
    <row r="24" spans="1:57" ht="14" x14ac:dyDescent="0.35">
      <c r="A24" s="4">
        <f t="shared" si="8"/>
        <v>22</v>
      </c>
      <c r="B24" s="24"/>
      <c r="C24" s="30"/>
      <c r="D24" s="26"/>
      <c r="E24" s="27"/>
      <c r="F24" s="28"/>
      <c r="G24" s="39"/>
      <c r="H24" s="40"/>
      <c r="I24" s="24"/>
      <c r="J24" s="25"/>
      <c r="K24" s="26">
        <f t="shared" ref="K24:N24" si="87">Q24-Q23</f>
        <v>1.8446744073710164E-3</v>
      </c>
      <c r="L24" s="27">
        <f t="shared" si="87"/>
        <v>1.0941898913151227E-2</v>
      </c>
      <c r="M24" s="28">
        <f t="shared" si="87"/>
        <v>1.5824415379168344E-2</v>
      </c>
      <c r="N24" s="29">
        <f t="shared" si="87"/>
        <v>8.0972786822125775E-3</v>
      </c>
      <c r="O24" s="24"/>
      <c r="P24" s="30"/>
      <c r="Q24" s="26">
        <f t="shared" si="12"/>
        <v>0.99262130237051616</v>
      </c>
      <c r="R24" s="27">
        <f t="shared" si="13"/>
        <v>0.90152290978163896</v>
      </c>
      <c r="S24" s="28">
        <f t="shared" si="14"/>
        <v>0.48834390274022349</v>
      </c>
      <c r="T24" s="29">
        <f t="shared" si="15"/>
        <v>0.19836941046095402</v>
      </c>
      <c r="U24" s="31">
        <f t="shared" si="16"/>
        <v>26</v>
      </c>
      <c r="V24" s="32">
        <f t="shared" si="17"/>
        <v>57.5</v>
      </c>
      <c r="W24" s="33">
        <f t="shared" si="18"/>
        <v>89</v>
      </c>
      <c r="X24" s="4"/>
      <c r="Y24" s="4"/>
      <c r="Z24" s="4"/>
      <c r="AA24" s="4"/>
      <c r="AB24" s="4"/>
      <c r="AC24" s="4"/>
      <c r="AD24" s="4"/>
      <c r="AE24" s="4"/>
      <c r="AF24" s="38"/>
      <c r="AG24" s="24"/>
      <c r="AH24" s="30"/>
      <c r="AI24" s="26"/>
      <c r="AJ24" s="37"/>
      <c r="AK24" s="24"/>
      <c r="AL24" s="25"/>
      <c r="AM24" s="26">
        <f t="shared" ref="AM24:AN24" si="88">AQ24-AQ23</f>
        <v>1.6140901064496394E-3</v>
      </c>
      <c r="AN24" s="37">
        <f t="shared" si="88"/>
        <v>1.0334015640198424E-2</v>
      </c>
      <c r="AO24" s="24"/>
      <c r="AP24" s="30"/>
      <c r="AQ24" s="26">
        <f t="shared" si="22"/>
        <v>0.99354363957420166</v>
      </c>
      <c r="AR24" s="37">
        <f t="shared" si="23"/>
        <v>0.90699385923821463</v>
      </c>
      <c r="AS24" s="4"/>
      <c r="AT24" s="4"/>
      <c r="AU24" s="4"/>
      <c r="AV24" s="4"/>
      <c r="AW24" s="4"/>
      <c r="AX24" s="4"/>
      <c r="AY24" s="4"/>
      <c r="AZ24" s="38"/>
      <c r="BA24" s="24"/>
      <c r="BB24" s="30"/>
      <c r="BC24" s="26">
        <f t="shared" si="68"/>
        <v>7.3786976294838436E-3</v>
      </c>
      <c r="BD24" s="27">
        <f t="shared" ref="BD24:BE24" si="89">AQ24-R24</f>
        <v>9.2020729792562705E-2</v>
      </c>
      <c r="BE24" s="28">
        <f t="shared" si="89"/>
        <v>0.41864995649799114</v>
      </c>
    </row>
    <row r="25" spans="1:57" ht="14" x14ac:dyDescent="0.35">
      <c r="A25" s="4">
        <f t="shared" si="8"/>
        <v>23</v>
      </c>
      <c r="B25" s="24"/>
      <c r="C25" s="30"/>
      <c r="D25" s="26"/>
      <c r="E25" s="27"/>
      <c r="F25" s="28"/>
      <c r="G25" s="39"/>
      <c r="H25" s="40"/>
      <c r="I25" s="24"/>
      <c r="J25" s="25"/>
      <c r="K25" s="26">
        <f t="shared" ref="K25:N25" si="90">Q25-Q24</f>
        <v>1.4757395258967465E-3</v>
      </c>
      <c r="L25" s="27">
        <f t="shared" si="90"/>
        <v>9.8477090218360708E-3</v>
      </c>
      <c r="M25" s="28">
        <f t="shared" si="90"/>
        <v>1.5349682917793317E-2</v>
      </c>
      <c r="N25" s="29">
        <f t="shared" si="90"/>
        <v>8.0163058953904576E-3</v>
      </c>
      <c r="O25" s="24"/>
      <c r="P25" s="30"/>
      <c r="Q25" s="26">
        <f t="shared" si="12"/>
        <v>0.9940970418964129</v>
      </c>
      <c r="R25" s="27">
        <f t="shared" si="13"/>
        <v>0.91137061880347503</v>
      </c>
      <c r="S25" s="28">
        <f t="shared" si="14"/>
        <v>0.50369358565801681</v>
      </c>
      <c r="T25" s="29">
        <f t="shared" si="15"/>
        <v>0.20638571635634448</v>
      </c>
      <c r="U25" s="31">
        <f t="shared" si="16"/>
        <v>27</v>
      </c>
      <c r="V25" s="32">
        <f t="shared" si="17"/>
        <v>60</v>
      </c>
      <c r="W25" s="33">
        <f t="shared" si="18"/>
        <v>93</v>
      </c>
      <c r="X25" s="4"/>
      <c r="Y25" s="4"/>
      <c r="Z25" s="4"/>
      <c r="AA25" s="4"/>
      <c r="AB25" s="4"/>
      <c r="AC25" s="4"/>
      <c r="AD25" s="4"/>
      <c r="AE25" s="4"/>
      <c r="AF25" s="38"/>
      <c r="AG25" s="24"/>
      <c r="AH25" s="30"/>
      <c r="AI25" s="26"/>
      <c r="AJ25" s="37"/>
      <c r="AK25" s="24"/>
      <c r="AL25" s="25"/>
      <c r="AM25" s="26">
        <f t="shared" ref="AM25:AN25" si="91">AQ25-AQ24</f>
        <v>1.2912720851596671E-3</v>
      </c>
      <c r="AN25" s="37">
        <f t="shared" si="91"/>
        <v>9.3006140761785483E-3</v>
      </c>
      <c r="AO25" s="24"/>
      <c r="AP25" s="30"/>
      <c r="AQ25" s="26">
        <f t="shared" si="22"/>
        <v>0.99483491165936133</v>
      </c>
      <c r="AR25" s="37">
        <f t="shared" si="23"/>
        <v>0.91629447331439318</v>
      </c>
      <c r="AS25" s="4"/>
      <c r="AT25" s="4"/>
      <c r="AU25" s="4"/>
      <c r="AV25" s="4"/>
      <c r="AW25" s="4"/>
      <c r="AX25" s="4"/>
      <c r="AY25" s="4"/>
      <c r="AZ25" s="38"/>
      <c r="BA25" s="24"/>
      <c r="BB25" s="30"/>
      <c r="BC25" s="26">
        <f t="shared" si="68"/>
        <v>5.902958103587097E-3</v>
      </c>
      <c r="BD25" s="27">
        <f t="shared" ref="BD25:BE25" si="92">AQ25-R25</f>
        <v>8.3464292855886302E-2</v>
      </c>
      <c r="BE25" s="28">
        <f t="shared" si="92"/>
        <v>0.41260088765637637</v>
      </c>
    </row>
    <row r="26" spans="1:57" ht="14" x14ac:dyDescent="0.35">
      <c r="A26" s="4">
        <f t="shared" si="8"/>
        <v>24</v>
      </c>
      <c r="B26" s="24"/>
      <c r="C26" s="30"/>
      <c r="D26" s="26"/>
      <c r="E26" s="27"/>
      <c r="F26" s="28"/>
      <c r="G26" s="39"/>
      <c r="H26" s="40"/>
      <c r="I26" s="24"/>
      <c r="J26" s="25"/>
      <c r="K26" s="26">
        <f t="shared" ref="K26:N26" si="93">Q26-Q25</f>
        <v>1.180591620717375E-3</v>
      </c>
      <c r="L26" s="27">
        <f t="shared" si="93"/>
        <v>8.8629381196524415E-3</v>
      </c>
      <c r="M26" s="28">
        <f t="shared" si="93"/>
        <v>1.4889192430259546E-2</v>
      </c>
      <c r="N26" s="29">
        <f t="shared" si="93"/>
        <v>7.936142836436566E-3</v>
      </c>
      <c r="O26" s="24"/>
      <c r="P26" s="30"/>
      <c r="Q26" s="26">
        <f t="shared" si="12"/>
        <v>0.99527763351713028</v>
      </c>
      <c r="R26" s="27">
        <f t="shared" si="13"/>
        <v>0.92023355692312747</v>
      </c>
      <c r="S26" s="28">
        <f t="shared" si="14"/>
        <v>0.51858277808827635</v>
      </c>
      <c r="T26" s="29">
        <f t="shared" si="15"/>
        <v>0.21432185919278104</v>
      </c>
      <c r="U26" s="31">
        <f t="shared" si="16"/>
        <v>28</v>
      </c>
      <c r="V26" s="32">
        <f t="shared" si="17"/>
        <v>62.5</v>
      </c>
      <c r="W26" s="33">
        <f t="shared" si="18"/>
        <v>97</v>
      </c>
      <c r="X26" s="4"/>
      <c r="Y26" s="4"/>
      <c r="Z26" s="4"/>
      <c r="AA26" s="4"/>
      <c r="AB26" s="4"/>
      <c r="AC26" s="4"/>
      <c r="AD26" s="4"/>
      <c r="AE26" s="4"/>
      <c r="AF26" s="38"/>
      <c r="AG26" s="24"/>
      <c r="AH26" s="30"/>
      <c r="AI26" s="26"/>
      <c r="AJ26" s="37"/>
      <c r="AK26" s="24"/>
      <c r="AL26" s="25"/>
      <c r="AM26" s="26">
        <f t="shared" ref="AM26:AN26" si="94">AQ26-AQ25</f>
        <v>1.0330176681276892E-3</v>
      </c>
      <c r="AN26" s="37">
        <f t="shared" si="94"/>
        <v>8.3705526685606824E-3</v>
      </c>
      <c r="AO26" s="24"/>
      <c r="AP26" s="30"/>
      <c r="AQ26" s="26">
        <f t="shared" si="22"/>
        <v>0.99586792932748902</v>
      </c>
      <c r="AR26" s="37">
        <f t="shared" si="23"/>
        <v>0.92466502598295386</v>
      </c>
      <c r="AS26" s="4"/>
      <c r="AT26" s="4"/>
      <c r="AU26" s="4"/>
      <c r="AV26" s="4"/>
      <c r="AW26" s="4"/>
      <c r="AX26" s="4"/>
      <c r="AY26" s="4"/>
      <c r="AZ26" s="38"/>
      <c r="BA26" s="24"/>
      <c r="BB26" s="30"/>
      <c r="BC26" s="26">
        <f t="shared" si="68"/>
        <v>4.722366482869722E-3</v>
      </c>
      <c r="BD26" s="27">
        <f t="shared" ref="BD26:BE26" si="95">AQ26-R26</f>
        <v>7.563437240436155E-2</v>
      </c>
      <c r="BE26" s="28">
        <f t="shared" si="95"/>
        <v>0.40608224789467751</v>
      </c>
    </row>
    <row r="27" spans="1:57" ht="14" x14ac:dyDescent="0.35">
      <c r="A27" s="4">
        <f t="shared" si="8"/>
        <v>25</v>
      </c>
      <c r="B27" s="24"/>
      <c r="C27" s="30"/>
      <c r="D27" s="26"/>
      <c r="E27" s="27"/>
      <c r="F27" s="28"/>
      <c r="G27" s="39"/>
      <c r="H27" s="40"/>
      <c r="I27" s="24"/>
      <c r="J27" s="25"/>
      <c r="K27" s="26">
        <f t="shared" ref="K27:N27" si="96">Q27-Q26</f>
        <v>9.4447329657398882E-4</v>
      </c>
      <c r="L27" s="27">
        <f t="shared" si="96"/>
        <v>7.9766443076872973E-3</v>
      </c>
      <c r="M27" s="28">
        <f t="shared" si="96"/>
        <v>1.4442516657351745E-2</v>
      </c>
      <c r="N27" s="29">
        <f t="shared" si="96"/>
        <v>7.8567814080721943E-3</v>
      </c>
      <c r="O27" s="24"/>
      <c r="P27" s="30"/>
      <c r="Q27" s="26">
        <f t="shared" si="12"/>
        <v>0.99622210681370427</v>
      </c>
      <c r="R27" s="27">
        <f t="shared" si="13"/>
        <v>0.92821020123081477</v>
      </c>
      <c r="S27" s="28">
        <f t="shared" si="14"/>
        <v>0.5330252947456281</v>
      </c>
      <c r="T27" s="29">
        <f t="shared" si="15"/>
        <v>0.22217864060085324</v>
      </c>
      <c r="U27" s="31">
        <f t="shared" si="16"/>
        <v>29</v>
      </c>
      <c r="V27" s="32">
        <f t="shared" si="17"/>
        <v>65</v>
      </c>
      <c r="W27" s="33">
        <f t="shared" si="18"/>
        <v>101</v>
      </c>
      <c r="X27" s="4"/>
      <c r="Y27" s="4"/>
      <c r="Z27" s="4"/>
      <c r="AA27" s="4"/>
      <c r="AB27" s="4"/>
      <c r="AC27" s="4"/>
      <c r="AD27" s="4"/>
      <c r="AE27" s="4"/>
      <c r="AF27" s="38"/>
      <c r="AG27" s="24"/>
      <c r="AH27" s="30"/>
      <c r="AI27" s="26"/>
      <c r="AJ27" s="37"/>
      <c r="AK27" s="24"/>
      <c r="AL27" s="25"/>
      <c r="AM27" s="26">
        <f t="shared" ref="AM27:AN27" si="97">AQ27-AQ26</f>
        <v>8.2641413450224022E-4</v>
      </c>
      <c r="AN27" s="37">
        <f t="shared" si="97"/>
        <v>7.5334974017046141E-3</v>
      </c>
      <c r="AO27" s="24"/>
      <c r="AP27" s="30"/>
      <c r="AQ27" s="26">
        <f t="shared" si="22"/>
        <v>0.99669434346199126</v>
      </c>
      <c r="AR27" s="37">
        <f t="shared" si="23"/>
        <v>0.93219852338465847</v>
      </c>
      <c r="AS27" s="4"/>
      <c r="AT27" s="4"/>
      <c r="AU27" s="4"/>
      <c r="AV27" s="4"/>
      <c r="AW27" s="4"/>
      <c r="AX27" s="4"/>
      <c r="AY27" s="4"/>
      <c r="AZ27" s="38"/>
      <c r="BA27" s="24"/>
      <c r="BB27" s="30"/>
      <c r="BC27" s="26">
        <f t="shared" si="68"/>
        <v>3.7778931862957332E-3</v>
      </c>
      <c r="BD27" s="27">
        <f t="shared" ref="BD27:BE27" si="98">AQ27-R27</f>
        <v>6.8484142231176492E-2</v>
      </c>
      <c r="BE27" s="28">
        <f t="shared" si="98"/>
        <v>0.39917322863903038</v>
      </c>
    </row>
    <row r="28" spans="1:57" ht="14" x14ac:dyDescent="0.35">
      <c r="A28" s="4">
        <f t="shared" si="8"/>
        <v>26</v>
      </c>
      <c r="B28" s="24"/>
      <c r="C28" s="30"/>
      <c r="D28" s="26"/>
      <c r="E28" s="27"/>
      <c r="F28" s="28"/>
      <c r="G28" s="39"/>
      <c r="H28" s="40"/>
      <c r="I28" s="24"/>
      <c r="J28" s="25"/>
      <c r="K28" s="26">
        <f t="shared" ref="K28:N28" si="99">Q28-Q27</f>
        <v>7.5557863725916885E-4</v>
      </c>
      <c r="L28" s="27">
        <f t="shared" si="99"/>
        <v>7.178979876918512E-3</v>
      </c>
      <c r="M28" s="28">
        <f t="shared" si="99"/>
        <v>1.4009241157631136E-2</v>
      </c>
      <c r="N28" s="29">
        <f t="shared" si="99"/>
        <v>7.7782135939914732E-3</v>
      </c>
      <c r="O28" s="7" t="s">
        <v>28</v>
      </c>
      <c r="P28" s="46"/>
      <c r="Q28" s="26">
        <f t="shared" si="12"/>
        <v>0.99697768545096344</v>
      </c>
      <c r="R28" s="27">
        <f t="shared" si="13"/>
        <v>0.93538918110773328</v>
      </c>
      <c r="S28" s="28">
        <f t="shared" si="14"/>
        <v>0.54703453590325923</v>
      </c>
      <c r="T28" s="29">
        <f t="shared" si="15"/>
        <v>0.22995685419484471</v>
      </c>
      <c r="U28" s="31">
        <f t="shared" si="16"/>
        <v>30</v>
      </c>
      <c r="V28" s="32">
        <f t="shared" si="17"/>
        <v>67.5</v>
      </c>
      <c r="W28" s="33">
        <f t="shared" si="18"/>
        <v>105</v>
      </c>
      <c r="X28" s="4"/>
      <c r="Y28" s="4"/>
      <c r="Z28" s="4"/>
      <c r="AA28" s="4"/>
      <c r="AB28" s="4"/>
      <c r="AC28" s="4"/>
      <c r="AD28" s="4"/>
      <c r="AE28" s="4"/>
      <c r="AF28" s="38"/>
      <c r="AG28" s="24"/>
      <c r="AH28" s="30"/>
      <c r="AI28" s="26"/>
      <c r="AJ28" s="37"/>
      <c r="AK28" s="24"/>
      <c r="AL28" s="25"/>
      <c r="AM28" s="26">
        <f t="shared" ref="AM28:AN28" si="100">AQ28-AQ27</f>
        <v>6.6113130760170336E-4</v>
      </c>
      <c r="AN28" s="37">
        <f t="shared" si="100"/>
        <v>6.7801476615341194E-3</v>
      </c>
      <c r="AO28" s="24"/>
      <c r="AP28" s="46"/>
      <c r="AQ28" s="26">
        <f t="shared" si="22"/>
        <v>0.99735547476959296</v>
      </c>
      <c r="AR28" s="37">
        <f t="shared" si="23"/>
        <v>0.93897867104619259</v>
      </c>
      <c r="AS28" s="4"/>
      <c r="AT28" s="4"/>
      <c r="AU28" s="4"/>
      <c r="AV28" s="4"/>
      <c r="AW28" s="4"/>
      <c r="AX28" s="4"/>
      <c r="AY28" s="4"/>
      <c r="AZ28" s="38"/>
      <c r="BA28" s="24"/>
      <c r="BB28" s="30"/>
      <c r="BC28" s="26">
        <f t="shared" si="68"/>
        <v>3.0223145490365644E-3</v>
      </c>
      <c r="BD28" s="27">
        <f t="shared" ref="BD28:BE28" si="101">AQ28-R28</f>
        <v>6.1966293661859684E-2</v>
      </c>
      <c r="BE28" s="28">
        <f t="shared" si="101"/>
        <v>0.39194413514293336</v>
      </c>
    </row>
    <row r="29" spans="1:57" ht="14" x14ac:dyDescent="0.35">
      <c r="A29" s="4">
        <f t="shared" si="8"/>
        <v>27</v>
      </c>
      <c r="B29" s="24"/>
      <c r="C29" s="30"/>
      <c r="D29" s="26"/>
      <c r="E29" s="27"/>
      <c r="F29" s="28"/>
      <c r="G29" s="39"/>
      <c r="H29" s="40"/>
      <c r="I29" s="24"/>
      <c r="J29" s="25"/>
      <c r="K29" s="26">
        <f t="shared" ref="K29:N29" si="102">Q29-Q28</f>
        <v>6.0446290980731288E-4</v>
      </c>
      <c r="L29" s="27">
        <f t="shared" si="102"/>
        <v>6.4610818892266719E-3</v>
      </c>
      <c r="M29" s="28">
        <f t="shared" si="102"/>
        <v>1.3588963922902209E-2</v>
      </c>
      <c r="N29" s="29">
        <f t="shared" si="102"/>
        <v>7.7004314580515487E-3</v>
      </c>
      <c r="O29" s="24"/>
      <c r="P29" s="30"/>
      <c r="Q29" s="26">
        <f t="shared" si="12"/>
        <v>0.99758214836077075</v>
      </c>
      <c r="R29" s="27">
        <f t="shared" si="13"/>
        <v>0.94185026299695995</v>
      </c>
      <c r="S29" s="28">
        <f t="shared" si="14"/>
        <v>0.56062349982616144</v>
      </c>
      <c r="T29" s="29">
        <f t="shared" si="15"/>
        <v>0.23765728565289626</v>
      </c>
      <c r="U29" s="31">
        <f t="shared" si="16"/>
        <v>31</v>
      </c>
      <c r="V29" s="32">
        <f t="shared" si="17"/>
        <v>70</v>
      </c>
      <c r="W29" s="33">
        <f t="shared" si="18"/>
        <v>109</v>
      </c>
      <c r="X29" s="4"/>
      <c r="Y29" s="4"/>
      <c r="Z29" s="4"/>
      <c r="AA29" s="4"/>
      <c r="AB29" s="4"/>
      <c r="AC29" s="4"/>
      <c r="AD29" s="4"/>
      <c r="AE29" s="4"/>
      <c r="AF29" s="38"/>
      <c r="AG29" s="24"/>
      <c r="AH29" s="30"/>
      <c r="AI29" s="26"/>
      <c r="AJ29" s="37"/>
      <c r="AK29" s="24"/>
      <c r="AL29" s="25"/>
      <c r="AM29" s="26">
        <f t="shared" ref="AM29:AN29" si="103">AQ29-AQ28</f>
        <v>5.2890504608138489E-4</v>
      </c>
      <c r="AN29" s="37">
        <f t="shared" si="103"/>
        <v>6.1021328953807519E-3</v>
      </c>
      <c r="AO29" s="24"/>
      <c r="AP29" s="30"/>
      <c r="AQ29" s="26">
        <f t="shared" si="22"/>
        <v>0.99788437981567435</v>
      </c>
      <c r="AR29" s="37">
        <f t="shared" si="23"/>
        <v>0.94508080394157334</v>
      </c>
      <c r="AS29" s="4"/>
      <c r="AT29" s="4"/>
      <c r="AU29" s="4"/>
      <c r="AV29" s="4"/>
      <c r="AW29" s="4"/>
      <c r="AX29" s="4"/>
      <c r="AY29" s="4"/>
      <c r="AZ29" s="38"/>
      <c r="BA29" s="24"/>
      <c r="BB29" s="30"/>
      <c r="BC29" s="26">
        <f t="shared" si="68"/>
        <v>2.4178516392292515E-3</v>
      </c>
      <c r="BD29" s="27">
        <f t="shared" ref="BD29:BE29" si="104">AQ29-R29</f>
        <v>5.6034116818714397E-2</v>
      </c>
      <c r="BE29" s="28">
        <f t="shared" si="104"/>
        <v>0.3844573041154119</v>
      </c>
    </row>
    <row r="30" spans="1:57" ht="14" x14ac:dyDescent="0.35">
      <c r="A30" s="4">
        <f t="shared" si="8"/>
        <v>28</v>
      </c>
      <c r="B30" s="24"/>
      <c r="C30" s="30"/>
      <c r="D30" s="26"/>
      <c r="E30" s="27"/>
      <c r="F30" s="28"/>
      <c r="G30" s="39"/>
      <c r="H30" s="40"/>
      <c r="I30" s="24"/>
      <c r="J30" s="25"/>
      <c r="K30" s="26">
        <f t="shared" ref="K30:N30" si="105">Q30-Q29</f>
        <v>4.835703278458503E-4</v>
      </c>
      <c r="L30" s="27">
        <f t="shared" si="105"/>
        <v>5.814973700304038E-3</v>
      </c>
      <c r="M30" s="28">
        <f t="shared" si="105"/>
        <v>1.3181295005215143E-2</v>
      </c>
      <c r="N30" s="29">
        <f t="shared" si="105"/>
        <v>7.6234271434710288E-3</v>
      </c>
      <c r="O30" s="24"/>
      <c r="P30" s="46"/>
      <c r="Q30" s="26">
        <f t="shared" si="12"/>
        <v>0.9980657186886166</v>
      </c>
      <c r="R30" s="27">
        <f t="shared" si="13"/>
        <v>0.94766523669726399</v>
      </c>
      <c r="S30" s="28">
        <f t="shared" si="14"/>
        <v>0.57380479483137659</v>
      </c>
      <c r="T30" s="29">
        <f t="shared" si="15"/>
        <v>0.24528071279636729</v>
      </c>
      <c r="U30" s="31">
        <f t="shared" si="16"/>
        <v>32</v>
      </c>
      <c r="V30" s="32">
        <f t="shared" si="17"/>
        <v>72.5</v>
      </c>
      <c r="W30" s="33">
        <f t="shared" si="18"/>
        <v>113</v>
      </c>
      <c r="X30" s="4"/>
      <c r="Y30" s="4"/>
      <c r="Z30" s="4"/>
      <c r="AA30" s="4"/>
      <c r="AB30" s="4"/>
      <c r="AC30" s="4"/>
      <c r="AD30" s="4"/>
      <c r="AE30" s="4"/>
      <c r="AF30" s="38"/>
      <c r="AG30" s="24"/>
      <c r="AH30" s="30"/>
      <c r="AI30" s="26"/>
      <c r="AJ30" s="37"/>
      <c r="AK30" s="24"/>
      <c r="AL30" s="25"/>
      <c r="AM30" s="26">
        <f t="shared" ref="AM30:AN30" si="106">AQ30-AQ29</f>
        <v>4.2312403686517452E-4</v>
      </c>
      <c r="AN30" s="37">
        <f t="shared" si="106"/>
        <v>5.4919196058426101E-3</v>
      </c>
      <c r="AO30" s="24"/>
      <c r="AP30" s="46"/>
      <c r="AQ30" s="26">
        <f t="shared" si="22"/>
        <v>0.99830750385253952</v>
      </c>
      <c r="AR30" s="37">
        <f t="shared" si="23"/>
        <v>0.95057272354741595</v>
      </c>
      <c r="AS30" s="4"/>
      <c r="AT30" s="4"/>
      <c r="AU30" s="4"/>
      <c r="AV30" s="4"/>
      <c r="AW30" s="4"/>
      <c r="AX30" s="4"/>
      <c r="AY30" s="4"/>
      <c r="AZ30" s="38"/>
      <c r="BA30" s="24"/>
      <c r="BB30" s="30"/>
      <c r="BC30" s="26">
        <f t="shared" si="68"/>
        <v>1.9342813113834012E-3</v>
      </c>
      <c r="BD30" s="27">
        <f t="shared" ref="BD30:BE30" si="107">AQ30-R30</f>
        <v>5.0642267155275533E-2</v>
      </c>
      <c r="BE30" s="28">
        <f t="shared" si="107"/>
        <v>0.37676792871603937</v>
      </c>
    </row>
    <row r="31" spans="1:57" ht="14" x14ac:dyDescent="0.35">
      <c r="A31" s="4">
        <f t="shared" si="8"/>
        <v>29</v>
      </c>
      <c r="B31" s="24"/>
      <c r="C31" s="30"/>
      <c r="D31" s="26"/>
      <c r="E31" s="27"/>
      <c r="F31" s="28"/>
      <c r="G31" s="39"/>
      <c r="H31" s="40"/>
      <c r="I31" s="24"/>
      <c r="J31" s="25"/>
      <c r="K31" s="26">
        <f t="shared" ref="K31:N31" si="108">Q31-Q30</f>
        <v>3.8685626227663583E-4</v>
      </c>
      <c r="L31" s="27">
        <f t="shared" si="108"/>
        <v>5.2334763302736009E-3</v>
      </c>
      <c r="M31" s="28">
        <f t="shared" si="108"/>
        <v>1.2785856155058672E-2</v>
      </c>
      <c r="N31" s="29">
        <f t="shared" si="108"/>
        <v>7.5471928720363401E-3</v>
      </c>
      <c r="O31" s="24"/>
      <c r="P31" s="30"/>
      <c r="Q31" s="26">
        <f t="shared" si="12"/>
        <v>0.99845257495089323</v>
      </c>
      <c r="R31" s="27">
        <f t="shared" si="13"/>
        <v>0.95289871302753759</v>
      </c>
      <c r="S31" s="28">
        <f t="shared" si="14"/>
        <v>0.58659065098643526</v>
      </c>
      <c r="T31" s="29">
        <f t="shared" si="15"/>
        <v>0.25282790566840363</v>
      </c>
      <c r="U31" s="31">
        <f t="shared" si="16"/>
        <v>33</v>
      </c>
      <c r="V31" s="32">
        <f t="shared" si="17"/>
        <v>75</v>
      </c>
      <c r="W31" s="33">
        <f t="shared" si="18"/>
        <v>117</v>
      </c>
      <c r="X31" s="4"/>
      <c r="Y31" s="4"/>
      <c r="Z31" s="4"/>
      <c r="AA31" s="4"/>
      <c r="AB31" s="4"/>
      <c r="AC31" s="4"/>
      <c r="AD31" s="4"/>
      <c r="AE31" s="4"/>
      <c r="AF31" s="38"/>
      <c r="AG31" s="24"/>
      <c r="AH31" s="30"/>
      <c r="AI31" s="26"/>
      <c r="AJ31" s="37"/>
      <c r="AK31" s="24"/>
      <c r="AL31" s="25"/>
      <c r="AM31" s="26">
        <f t="shared" ref="AM31:AN31" si="109">AQ31-AQ30</f>
        <v>3.3849922949213962E-4</v>
      </c>
      <c r="AN31" s="37">
        <f t="shared" si="109"/>
        <v>4.9427276452583824E-3</v>
      </c>
      <c r="AO31" s="24"/>
      <c r="AP31" s="30"/>
      <c r="AQ31" s="26">
        <f t="shared" si="22"/>
        <v>0.99864600308203166</v>
      </c>
      <c r="AR31" s="37">
        <f t="shared" si="23"/>
        <v>0.95551545119267434</v>
      </c>
      <c r="AS31" s="4"/>
      <c r="AT31" s="4"/>
      <c r="AU31" s="4"/>
      <c r="AV31" s="4"/>
      <c r="AW31" s="4"/>
      <c r="AX31" s="4"/>
      <c r="AY31" s="4"/>
      <c r="AZ31" s="38"/>
      <c r="BA31" s="24"/>
      <c r="BB31" s="30"/>
      <c r="BC31" s="26">
        <f t="shared" si="68"/>
        <v>1.5474250491067654E-3</v>
      </c>
      <c r="BD31" s="27">
        <f t="shared" ref="BD31:BE31" si="110">AQ31-R31</f>
        <v>4.5747290054494072E-2</v>
      </c>
      <c r="BE31" s="28">
        <f t="shared" si="110"/>
        <v>0.36892480020623908</v>
      </c>
    </row>
    <row r="32" spans="1:57" ht="14" x14ac:dyDescent="0.35">
      <c r="A32" s="4">
        <f t="shared" si="8"/>
        <v>30</v>
      </c>
      <c r="B32" s="24"/>
      <c r="C32" s="30"/>
      <c r="D32" s="26"/>
      <c r="E32" s="27"/>
      <c r="F32" s="28"/>
      <c r="G32" s="39"/>
      <c r="H32" s="40"/>
      <c r="I32" s="24"/>
      <c r="J32" s="25"/>
      <c r="K32" s="26">
        <f t="shared" ref="K32:N32" si="111">Q32-Q31</f>
        <v>3.0948500982130867E-4</v>
      </c>
      <c r="L32" s="27">
        <f t="shared" si="111"/>
        <v>4.7101286972462963E-3</v>
      </c>
      <c r="M32" s="28">
        <f t="shared" si="111"/>
        <v>1.2402280470406923E-2</v>
      </c>
      <c r="N32" s="29">
        <f t="shared" si="111"/>
        <v>7.4717209433159404E-3</v>
      </c>
      <c r="O32" s="24"/>
      <c r="P32" s="30"/>
      <c r="Q32" s="26">
        <f t="shared" si="12"/>
        <v>0.99876205996071454</v>
      </c>
      <c r="R32" s="27">
        <f t="shared" si="13"/>
        <v>0.95760884172478389</v>
      </c>
      <c r="S32" s="28">
        <f t="shared" si="14"/>
        <v>0.59899293145684218</v>
      </c>
      <c r="T32" s="29">
        <f t="shared" si="15"/>
        <v>0.26029962661171957</v>
      </c>
      <c r="U32" s="31">
        <f t="shared" si="16"/>
        <v>34</v>
      </c>
      <c r="V32" s="32">
        <f t="shared" si="17"/>
        <v>77.5</v>
      </c>
      <c r="W32" s="33">
        <f t="shared" si="18"/>
        <v>121</v>
      </c>
      <c r="X32" s="4"/>
      <c r="Y32" s="4"/>
      <c r="Z32" s="4"/>
      <c r="AA32" s="4"/>
      <c r="AB32" s="4"/>
      <c r="AC32" s="4"/>
      <c r="AD32" s="4"/>
      <c r="AE32" s="4"/>
      <c r="AF32" s="38"/>
      <c r="AG32" s="24"/>
      <c r="AH32" s="30"/>
      <c r="AI32" s="26"/>
      <c r="AJ32" s="37"/>
      <c r="AK32" s="24"/>
      <c r="AL32" s="25"/>
      <c r="AM32" s="26">
        <f t="shared" ref="AM32:AN32" si="112">AQ32-AQ31</f>
        <v>2.7079938359364508E-4</v>
      </c>
      <c r="AN32" s="37">
        <f t="shared" si="112"/>
        <v>4.448454880732533E-3</v>
      </c>
      <c r="AO32" s="24"/>
      <c r="AP32" s="30"/>
      <c r="AQ32" s="26">
        <f t="shared" si="22"/>
        <v>0.99891680246562531</v>
      </c>
      <c r="AR32" s="37">
        <f t="shared" si="23"/>
        <v>0.95996390607340687</v>
      </c>
      <c r="AS32" s="4"/>
      <c r="AT32" s="4"/>
      <c r="AU32" s="4"/>
      <c r="AV32" s="4"/>
      <c r="AW32" s="4"/>
      <c r="AX32" s="4"/>
      <c r="AY32" s="4"/>
      <c r="AZ32" s="38"/>
      <c r="BA32" s="24"/>
      <c r="BB32" s="30"/>
      <c r="BC32" s="26">
        <f t="shared" si="68"/>
        <v>1.2379400392854567E-3</v>
      </c>
      <c r="BD32" s="27">
        <f t="shared" ref="BD32:BE32" si="113">AQ32-R32</f>
        <v>4.1307960740841421E-2</v>
      </c>
      <c r="BE32" s="28">
        <f t="shared" si="113"/>
        <v>0.36097097461656469</v>
      </c>
    </row>
    <row r="33" spans="1:57" ht="14" x14ac:dyDescent="0.35">
      <c r="A33" s="4">
        <f t="shared" si="8"/>
        <v>31</v>
      </c>
      <c r="B33" s="24"/>
      <c r="C33" s="30"/>
      <c r="D33" s="26"/>
      <c r="E33" s="27"/>
      <c r="F33" s="28"/>
      <c r="G33" s="39"/>
      <c r="H33" s="40"/>
      <c r="I33" s="24"/>
      <c r="J33" s="25"/>
      <c r="K33" s="26">
        <f t="shared" ref="K33:N33" si="114">Q33-Q32</f>
        <v>2.4758800785706914E-4</v>
      </c>
      <c r="L33" s="27">
        <f t="shared" si="114"/>
        <v>4.2391158275215668E-3</v>
      </c>
      <c r="M33" s="28">
        <f t="shared" si="114"/>
        <v>1.2030212056294731E-2</v>
      </c>
      <c r="N33" s="29">
        <f t="shared" si="114"/>
        <v>7.397003733882801E-3</v>
      </c>
      <c r="O33" s="24"/>
      <c r="P33" s="30"/>
      <c r="Q33" s="26">
        <f t="shared" si="12"/>
        <v>0.99900964796857161</v>
      </c>
      <c r="R33" s="27">
        <f t="shared" si="13"/>
        <v>0.96184795755230545</v>
      </c>
      <c r="S33" s="28">
        <f t="shared" si="14"/>
        <v>0.61102314351313691</v>
      </c>
      <c r="T33" s="29">
        <f t="shared" si="15"/>
        <v>0.26769663034560237</v>
      </c>
      <c r="U33" s="31">
        <f t="shared" si="16"/>
        <v>35</v>
      </c>
      <c r="V33" s="32">
        <f t="shared" si="17"/>
        <v>80</v>
      </c>
      <c r="W33" s="33">
        <f t="shared" si="18"/>
        <v>125</v>
      </c>
      <c r="X33" s="4"/>
      <c r="Y33" s="4"/>
      <c r="Z33" s="4"/>
      <c r="AA33" s="4"/>
      <c r="AB33" s="4"/>
      <c r="AC33" s="4"/>
      <c r="AD33" s="4"/>
      <c r="AE33" s="4"/>
      <c r="AF33" s="38"/>
      <c r="AG33" s="24"/>
      <c r="AH33" s="30"/>
      <c r="AI33" s="26"/>
      <c r="AJ33" s="37"/>
      <c r="AK33" s="24"/>
      <c r="AL33" s="25"/>
      <c r="AM33" s="26">
        <f t="shared" ref="AM33:AN33" si="115">AQ33-AQ32</f>
        <v>2.1663950687489386E-4</v>
      </c>
      <c r="AN33" s="37">
        <f t="shared" si="115"/>
        <v>4.003609392659313E-3</v>
      </c>
      <c r="AO33" s="24"/>
      <c r="AP33" s="30"/>
      <c r="AQ33" s="26">
        <f t="shared" si="22"/>
        <v>0.9991334419725002</v>
      </c>
      <c r="AR33" s="37">
        <f t="shared" si="23"/>
        <v>0.96396751546606618</v>
      </c>
      <c r="AS33" s="4"/>
      <c r="AT33" s="4"/>
      <c r="AU33" s="4"/>
      <c r="AV33" s="4"/>
      <c r="AW33" s="4"/>
      <c r="AX33" s="4"/>
      <c r="AY33" s="4"/>
      <c r="AZ33" s="38"/>
      <c r="BA33" s="24"/>
      <c r="BB33" s="30"/>
      <c r="BC33" s="26">
        <f t="shared" si="68"/>
        <v>9.9035203142838757E-4</v>
      </c>
      <c r="BD33" s="27">
        <f t="shared" ref="BD33:BE33" si="116">AQ33-R33</f>
        <v>3.7285484420194748E-2</v>
      </c>
      <c r="BE33" s="28">
        <f t="shared" si="116"/>
        <v>0.35294437195292927</v>
      </c>
    </row>
    <row r="34" spans="1:57" ht="14" x14ac:dyDescent="0.35">
      <c r="A34" s="4">
        <f t="shared" si="8"/>
        <v>32</v>
      </c>
      <c r="B34" s="24"/>
      <c r="C34" s="30"/>
      <c r="D34" s="26"/>
      <c r="E34" s="27"/>
      <c r="F34" s="28"/>
      <c r="G34" s="39"/>
      <c r="H34" s="40"/>
      <c r="I34" s="24"/>
      <c r="J34" s="25"/>
      <c r="K34" s="26">
        <f t="shared" ref="K34:N34" si="117">Q34-Q33</f>
        <v>1.9807040628572192E-4</v>
      </c>
      <c r="L34" s="27">
        <f t="shared" si="117"/>
        <v>3.8152042447694434E-3</v>
      </c>
      <c r="M34" s="28">
        <f t="shared" si="117"/>
        <v>1.1669305694605892E-2</v>
      </c>
      <c r="N34" s="29">
        <f t="shared" si="117"/>
        <v>7.323033696543968E-3</v>
      </c>
      <c r="O34" s="24"/>
      <c r="P34" s="30"/>
      <c r="Q34" s="26">
        <f t="shared" si="12"/>
        <v>0.99920771837485733</v>
      </c>
      <c r="R34" s="27">
        <f t="shared" si="13"/>
        <v>0.9656631617970749</v>
      </c>
      <c r="S34" s="28">
        <f t="shared" si="14"/>
        <v>0.6226924492077428</v>
      </c>
      <c r="T34" s="29">
        <f t="shared" si="15"/>
        <v>0.27501966404214634</v>
      </c>
      <c r="U34" s="31">
        <f t="shared" si="16"/>
        <v>36</v>
      </c>
      <c r="V34" s="32">
        <f t="shared" si="17"/>
        <v>82.5</v>
      </c>
      <c r="W34" s="33">
        <f t="shared" si="18"/>
        <v>129</v>
      </c>
      <c r="X34" s="4"/>
      <c r="Y34" s="4"/>
      <c r="Z34" s="4"/>
      <c r="AA34" s="4"/>
      <c r="AB34" s="4"/>
      <c r="AC34" s="4"/>
      <c r="AD34" s="4"/>
      <c r="AE34" s="4"/>
      <c r="AF34" s="38"/>
      <c r="AG34" s="24"/>
      <c r="AH34" s="30"/>
      <c r="AI34" s="26"/>
      <c r="AJ34" s="37"/>
      <c r="AK34" s="24"/>
      <c r="AL34" s="25"/>
      <c r="AM34" s="26">
        <f t="shared" ref="AM34:AN34" si="118">AQ34-AQ33</f>
        <v>1.7331160549993729E-4</v>
      </c>
      <c r="AN34" s="37">
        <f t="shared" si="118"/>
        <v>3.6032484533933262E-3</v>
      </c>
      <c r="AO34" s="24"/>
      <c r="AP34" s="30"/>
      <c r="AQ34" s="26">
        <f t="shared" si="22"/>
        <v>0.99930675357800014</v>
      </c>
      <c r="AR34" s="37">
        <f t="shared" si="23"/>
        <v>0.96757076391945951</v>
      </c>
      <c r="AS34" s="4"/>
      <c r="AT34" s="4"/>
      <c r="AU34" s="4"/>
      <c r="AV34" s="4"/>
      <c r="AW34" s="4"/>
      <c r="AX34" s="4"/>
      <c r="AY34" s="4"/>
      <c r="AZ34" s="38"/>
      <c r="BA34" s="24"/>
      <c r="BB34" s="30"/>
      <c r="BC34" s="26">
        <f t="shared" si="68"/>
        <v>7.9228162514266565E-4</v>
      </c>
      <c r="BD34" s="27">
        <f t="shared" ref="BD34:BE34" si="119">AQ34-R34</f>
        <v>3.3643591780925242E-2</v>
      </c>
      <c r="BE34" s="28">
        <f t="shared" si="119"/>
        <v>0.3448783147117167</v>
      </c>
    </row>
    <row r="35" spans="1:57" ht="14" x14ac:dyDescent="0.35">
      <c r="A35" s="4">
        <f t="shared" si="8"/>
        <v>33</v>
      </c>
      <c r="B35" s="24"/>
      <c r="C35" s="30"/>
      <c r="D35" s="26"/>
      <c r="E35" s="27"/>
      <c r="F35" s="28"/>
      <c r="G35" s="39"/>
      <c r="H35" s="40"/>
      <c r="I35" s="24"/>
      <c r="J35" s="25"/>
      <c r="K35" s="26">
        <f t="shared" ref="K35:N35" si="120">Q35-Q34</f>
        <v>1.5845632502853313E-4</v>
      </c>
      <c r="L35" s="27">
        <f t="shared" si="120"/>
        <v>3.4336838202925213E-3</v>
      </c>
      <c r="M35" s="28">
        <f t="shared" si="120"/>
        <v>1.1319226523767711E-2</v>
      </c>
      <c r="N35" s="29">
        <f t="shared" si="120"/>
        <v>7.2498033595785327E-3</v>
      </c>
      <c r="O35" s="24"/>
      <c r="P35" s="30"/>
      <c r="Q35" s="26">
        <f t="shared" si="12"/>
        <v>0.99936617469988587</v>
      </c>
      <c r="R35" s="27">
        <f t="shared" si="13"/>
        <v>0.96909684561736742</v>
      </c>
      <c r="S35" s="28">
        <f t="shared" si="14"/>
        <v>0.63401167573151052</v>
      </c>
      <c r="T35" s="29">
        <f t="shared" si="15"/>
        <v>0.28226946740172487</v>
      </c>
      <c r="U35" s="31">
        <f t="shared" si="16"/>
        <v>37</v>
      </c>
      <c r="V35" s="32">
        <f t="shared" si="17"/>
        <v>85</v>
      </c>
      <c r="W35" s="33">
        <f t="shared" si="18"/>
        <v>133</v>
      </c>
      <c r="X35" s="4"/>
      <c r="Y35" s="4"/>
      <c r="Z35" s="4"/>
      <c r="AA35" s="4"/>
      <c r="AB35" s="4"/>
      <c r="AC35" s="4"/>
      <c r="AD35" s="4"/>
      <c r="AE35" s="4"/>
      <c r="AF35" s="38"/>
      <c r="AG35" s="24"/>
      <c r="AH35" s="30"/>
      <c r="AI35" s="26"/>
      <c r="AJ35" s="37"/>
      <c r="AK35" s="24"/>
      <c r="AL35" s="25"/>
      <c r="AM35" s="26">
        <f t="shared" ref="AM35:AN35" si="121">AQ35-AQ34</f>
        <v>1.3864928439999424E-4</v>
      </c>
      <c r="AN35" s="37">
        <f t="shared" si="121"/>
        <v>3.2429236080540047E-3</v>
      </c>
      <c r="AO35" s="24"/>
      <c r="AP35" s="30"/>
      <c r="AQ35" s="26">
        <f t="shared" si="22"/>
        <v>0.99944540286240013</v>
      </c>
      <c r="AR35" s="37">
        <f t="shared" si="23"/>
        <v>0.97081368752751351</v>
      </c>
      <c r="AS35" s="4"/>
      <c r="AT35" s="4"/>
      <c r="AU35" s="4"/>
      <c r="AV35" s="4"/>
      <c r="AW35" s="4"/>
      <c r="AX35" s="4"/>
      <c r="AY35" s="4"/>
      <c r="AZ35" s="38"/>
      <c r="BA35" s="24"/>
      <c r="BB35" s="30"/>
      <c r="BC35" s="26">
        <f t="shared" si="68"/>
        <v>6.3382530011413252E-4</v>
      </c>
      <c r="BD35" s="27">
        <f t="shared" ref="BD35:BE35" si="122">AQ35-R35</f>
        <v>3.0348557245032715E-2</v>
      </c>
      <c r="BE35" s="28">
        <f t="shared" si="122"/>
        <v>0.336802011796003</v>
      </c>
    </row>
    <row r="36" spans="1:57" ht="14" x14ac:dyDescent="0.35">
      <c r="A36" s="4">
        <f t="shared" si="8"/>
        <v>34</v>
      </c>
      <c r="B36" s="24"/>
      <c r="C36" s="30"/>
      <c r="D36" s="26"/>
      <c r="E36" s="27"/>
      <c r="F36" s="28"/>
      <c r="G36" s="39"/>
      <c r="H36" s="40"/>
      <c r="I36" s="24"/>
      <c r="J36" s="25"/>
      <c r="K36" s="26">
        <f t="shared" ref="K36:N36" si="123">Q36-Q35</f>
        <v>1.2676506002284871E-4</v>
      </c>
      <c r="L36" s="27">
        <f t="shared" si="123"/>
        <v>3.0903154382632136E-3</v>
      </c>
      <c r="M36" s="28">
        <f t="shared" si="123"/>
        <v>1.0979649728054652E-2</v>
      </c>
      <c r="N36" s="29">
        <f t="shared" si="123"/>
        <v>7.1773053259827635E-3</v>
      </c>
      <c r="O36" s="24"/>
      <c r="P36" s="30"/>
      <c r="Q36" s="26">
        <f t="shared" si="12"/>
        <v>0.99949293975990872</v>
      </c>
      <c r="R36" s="27">
        <f t="shared" si="13"/>
        <v>0.97218716105563063</v>
      </c>
      <c r="S36" s="28">
        <f t="shared" si="14"/>
        <v>0.64499132545956517</v>
      </c>
      <c r="T36" s="29">
        <f t="shared" si="15"/>
        <v>0.28944677272770764</v>
      </c>
      <c r="U36" s="31">
        <f t="shared" si="16"/>
        <v>38</v>
      </c>
      <c r="V36" s="32">
        <f t="shared" si="17"/>
        <v>87.5</v>
      </c>
      <c r="W36" s="33">
        <f t="shared" si="18"/>
        <v>137</v>
      </c>
      <c r="X36" s="4"/>
      <c r="Y36" s="4"/>
      <c r="Z36" s="4"/>
      <c r="AA36" s="4"/>
      <c r="AB36" s="4"/>
      <c r="AC36" s="4"/>
      <c r="AD36" s="4"/>
      <c r="AE36" s="4"/>
      <c r="AF36" s="38"/>
      <c r="AG36" s="24"/>
      <c r="AH36" s="30"/>
      <c r="AI36" s="26"/>
      <c r="AJ36" s="37"/>
      <c r="AK36" s="24"/>
      <c r="AL36" s="25"/>
      <c r="AM36" s="26">
        <f t="shared" ref="AM36:AN36" si="124">AQ36-AQ35</f>
        <v>1.1091942751995099E-4</v>
      </c>
      <c r="AN36" s="37">
        <f t="shared" si="124"/>
        <v>2.9186312472486708E-3</v>
      </c>
      <c r="AO36" s="24"/>
      <c r="AP36" s="30"/>
      <c r="AQ36" s="26">
        <f t="shared" si="22"/>
        <v>0.99955632228992009</v>
      </c>
      <c r="AR36" s="37">
        <f t="shared" si="23"/>
        <v>0.97373231877476218</v>
      </c>
      <c r="AS36" s="4"/>
      <c r="AT36" s="4"/>
      <c r="AU36" s="4"/>
      <c r="AV36" s="4"/>
      <c r="AW36" s="4"/>
      <c r="AX36" s="4"/>
      <c r="AY36" s="4"/>
      <c r="AZ36" s="38"/>
      <c r="BA36" s="24"/>
      <c r="BB36" s="30"/>
      <c r="BC36" s="26">
        <f t="shared" si="68"/>
        <v>5.0706024009128381E-4</v>
      </c>
      <c r="BD36" s="27">
        <f t="shared" ref="BD36:BD96" si="125">1-R36</f>
        <v>2.7812838944369367E-2</v>
      </c>
      <c r="BE36" s="28">
        <f t="shared" ref="BE36:BE177" si="126">AR36-S36</f>
        <v>0.32874099331519702</v>
      </c>
    </row>
    <row r="37" spans="1:57" ht="14" x14ac:dyDescent="0.35">
      <c r="A37" s="4">
        <f t="shared" si="8"/>
        <v>35</v>
      </c>
      <c r="B37" s="24"/>
      <c r="C37" s="30"/>
      <c r="D37" s="26"/>
      <c r="E37" s="27"/>
      <c r="F37" s="28"/>
      <c r="G37" s="39"/>
      <c r="H37" s="40"/>
      <c r="I37" s="24"/>
      <c r="J37" s="25"/>
      <c r="K37" s="26">
        <f t="shared" ref="K37:N37" si="127">Q37-Q36</f>
        <v>1.0141204801827897E-4</v>
      </c>
      <c r="L37" s="27">
        <f t="shared" si="127"/>
        <v>2.7812838944368812E-3</v>
      </c>
      <c r="M37" s="28">
        <f t="shared" si="127"/>
        <v>1.0650260236213072E-2</v>
      </c>
      <c r="N37" s="29">
        <f t="shared" si="127"/>
        <v>7.1055322727229253E-3</v>
      </c>
      <c r="O37" s="24"/>
      <c r="P37" s="30"/>
      <c r="Q37" s="26">
        <f t="shared" si="12"/>
        <v>0.999594351807927</v>
      </c>
      <c r="R37" s="27">
        <f t="shared" si="13"/>
        <v>0.97496844495006751</v>
      </c>
      <c r="S37" s="28">
        <f t="shared" si="14"/>
        <v>0.65564158569577824</v>
      </c>
      <c r="T37" s="29">
        <f t="shared" si="15"/>
        <v>0.29655230500043056</v>
      </c>
      <c r="U37" s="31">
        <f t="shared" si="16"/>
        <v>39</v>
      </c>
      <c r="V37" s="32">
        <f t="shared" si="17"/>
        <v>90</v>
      </c>
      <c r="W37" s="33">
        <f t="shared" si="18"/>
        <v>141</v>
      </c>
      <c r="X37" s="4"/>
      <c r="Y37" s="4"/>
      <c r="Z37" s="4"/>
      <c r="AA37" s="4"/>
      <c r="AB37" s="4"/>
      <c r="AC37" s="4"/>
      <c r="AD37" s="4"/>
      <c r="AE37" s="4"/>
      <c r="AF37" s="38"/>
      <c r="AG37" s="24"/>
      <c r="AH37" s="30"/>
      <c r="AI37" s="26"/>
      <c r="AJ37" s="37"/>
      <c r="AK37" s="24"/>
      <c r="AL37" s="25"/>
      <c r="AM37" s="26">
        <f t="shared" ref="AM37:AN37" si="128">AQ37-AQ36</f>
        <v>8.8735542015938584E-5</v>
      </c>
      <c r="AN37" s="37">
        <f t="shared" si="128"/>
        <v>2.626768122523826E-3</v>
      </c>
      <c r="AO37" s="24"/>
      <c r="AP37" s="30"/>
      <c r="AQ37" s="26">
        <f t="shared" si="22"/>
        <v>0.99964505783193602</v>
      </c>
      <c r="AR37" s="37">
        <f t="shared" si="23"/>
        <v>0.97635908689728601</v>
      </c>
      <c r="AS37" s="4"/>
      <c r="AT37" s="4"/>
      <c r="AU37" s="4"/>
      <c r="AV37" s="4"/>
      <c r="AW37" s="4"/>
      <c r="AX37" s="4"/>
      <c r="AY37" s="4"/>
      <c r="AZ37" s="38"/>
      <c r="BA37" s="24"/>
      <c r="BB37" s="30"/>
      <c r="BC37" s="26">
        <f t="shared" si="68"/>
        <v>4.0564819207300484E-4</v>
      </c>
      <c r="BD37" s="27">
        <f t="shared" si="125"/>
        <v>2.5031555049932486E-2</v>
      </c>
      <c r="BE37" s="28">
        <f t="shared" si="126"/>
        <v>0.32071750120150777</v>
      </c>
    </row>
    <row r="38" spans="1:57" ht="14" x14ac:dyDescent="0.35">
      <c r="A38" s="4">
        <f t="shared" si="8"/>
        <v>36</v>
      </c>
      <c r="B38" s="24"/>
      <c r="C38" s="30"/>
      <c r="D38" s="26"/>
      <c r="E38" s="27"/>
      <c r="F38" s="28"/>
      <c r="G38" s="39"/>
      <c r="H38" s="40"/>
      <c r="I38" s="24"/>
      <c r="J38" s="25"/>
      <c r="K38" s="26">
        <f t="shared" ref="K38:N38" si="129">Q38-Q37</f>
        <v>8.112963841455656E-5</v>
      </c>
      <c r="L38" s="27">
        <f t="shared" si="129"/>
        <v>2.5031555049932486E-3</v>
      </c>
      <c r="M38" s="28">
        <f t="shared" si="129"/>
        <v>1.0330752429126622E-2</v>
      </c>
      <c r="N38" s="29">
        <f t="shared" si="129"/>
        <v>7.0344769499957049E-3</v>
      </c>
      <c r="O38" s="24"/>
      <c r="P38" s="30"/>
      <c r="Q38" s="26">
        <f t="shared" si="12"/>
        <v>0.99967548144634155</v>
      </c>
      <c r="R38" s="27">
        <f t="shared" si="13"/>
        <v>0.97747160045506076</v>
      </c>
      <c r="S38" s="28">
        <f t="shared" si="14"/>
        <v>0.66597233812490486</v>
      </c>
      <c r="T38" s="29">
        <f t="shared" si="15"/>
        <v>0.30358678195042627</v>
      </c>
      <c r="U38" s="31">
        <f t="shared" si="16"/>
        <v>40</v>
      </c>
      <c r="V38" s="32">
        <f t="shared" si="17"/>
        <v>92.5</v>
      </c>
      <c r="W38" s="33">
        <f t="shared" si="18"/>
        <v>145</v>
      </c>
      <c r="X38" s="4"/>
      <c r="Y38" s="4"/>
      <c r="Z38" s="4"/>
      <c r="AA38" s="4"/>
      <c r="AB38" s="4"/>
      <c r="AC38" s="4"/>
      <c r="AD38" s="4"/>
      <c r="AE38" s="4"/>
      <c r="AF38" s="38"/>
      <c r="AG38" s="24"/>
      <c r="AH38" s="30"/>
      <c r="AI38" s="26"/>
      <c r="AJ38" s="37"/>
      <c r="AK38" s="24"/>
      <c r="AL38" s="25"/>
      <c r="AM38" s="26">
        <f t="shared" ref="AM38:AN38" si="130">AQ38-AQ37</f>
        <v>7.0988433612750867E-5</v>
      </c>
      <c r="AN38" s="37">
        <f t="shared" si="130"/>
        <v>2.3640913102713768E-3</v>
      </c>
      <c r="AO38" s="24"/>
      <c r="AP38" s="30"/>
      <c r="AQ38" s="26">
        <f t="shared" si="22"/>
        <v>0.99971604626554877</v>
      </c>
      <c r="AR38" s="37">
        <f t="shared" si="23"/>
        <v>0.97872317820755739</v>
      </c>
      <c r="AS38" s="4"/>
      <c r="AT38" s="4"/>
      <c r="AU38" s="4"/>
      <c r="AV38" s="4"/>
      <c r="AW38" s="4"/>
      <c r="AX38" s="4"/>
      <c r="AY38" s="4"/>
      <c r="AZ38" s="38"/>
      <c r="BA38" s="24"/>
      <c r="BB38" s="30"/>
      <c r="BC38" s="26">
        <f t="shared" si="68"/>
        <v>3.2451855365844828E-4</v>
      </c>
      <c r="BD38" s="27">
        <f t="shared" si="125"/>
        <v>2.2528399544939237E-2</v>
      </c>
      <c r="BE38" s="28">
        <f t="shared" si="126"/>
        <v>0.31275084008265253</v>
      </c>
    </row>
    <row r="39" spans="1:57" ht="14" x14ac:dyDescent="0.35">
      <c r="A39" s="4">
        <f t="shared" si="8"/>
        <v>37</v>
      </c>
      <c r="B39" s="24"/>
      <c r="C39" s="30"/>
      <c r="D39" s="26"/>
      <c r="E39" s="27"/>
      <c r="F39" s="28"/>
      <c r="G39" s="39"/>
      <c r="H39" s="40"/>
      <c r="I39" s="24"/>
      <c r="J39" s="25"/>
      <c r="K39" s="26">
        <f t="shared" ref="K39:N39" si="131">Q39-Q38</f>
        <v>6.4903710731645248E-5</v>
      </c>
      <c r="L39" s="27">
        <f t="shared" si="131"/>
        <v>2.2528399544938793E-3</v>
      </c>
      <c r="M39" s="28">
        <f t="shared" si="131"/>
        <v>1.0020829856252855E-2</v>
      </c>
      <c r="N39" s="29">
        <f t="shared" si="131"/>
        <v>6.9641321804957412E-3</v>
      </c>
      <c r="O39" s="24"/>
      <c r="P39" s="30"/>
      <c r="Q39" s="26">
        <f t="shared" si="12"/>
        <v>0.9997403851570732</v>
      </c>
      <c r="R39" s="27">
        <f t="shared" si="13"/>
        <v>0.97972444040955464</v>
      </c>
      <c r="S39" s="28">
        <f t="shared" si="14"/>
        <v>0.67599316798115772</v>
      </c>
      <c r="T39" s="29">
        <f t="shared" si="15"/>
        <v>0.31055091413092201</v>
      </c>
      <c r="U39" s="31">
        <f t="shared" si="16"/>
        <v>41</v>
      </c>
      <c r="V39" s="32">
        <f t="shared" si="17"/>
        <v>95</v>
      </c>
      <c r="W39" s="33">
        <f t="shared" si="18"/>
        <v>149</v>
      </c>
      <c r="X39" s="4"/>
      <c r="Y39" s="4"/>
      <c r="Z39" s="4"/>
      <c r="AA39" s="4"/>
      <c r="AB39" s="4"/>
      <c r="AC39" s="4"/>
      <c r="AD39" s="4"/>
      <c r="AE39" s="4"/>
      <c r="AF39" s="38"/>
      <c r="AG39" s="24"/>
      <c r="AH39" s="30"/>
      <c r="AI39" s="26"/>
      <c r="AJ39" s="37"/>
      <c r="AK39" s="24"/>
      <c r="AL39" s="25"/>
      <c r="AM39" s="26">
        <f t="shared" ref="AM39:AN39" si="132">AQ39-AQ38</f>
        <v>5.6790746890245103E-5</v>
      </c>
      <c r="AN39" s="37">
        <f t="shared" si="132"/>
        <v>2.1276821792443057E-3</v>
      </c>
      <c r="AO39" s="24"/>
      <c r="AP39" s="30"/>
      <c r="AQ39" s="26">
        <f t="shared" si="22"/>
        <v>0.99977283701243902</v>
      </c>
      <c r="AR39" s="37">
        <f t="shared" si="23"/>
        <v>0.98085086038680169</v>
      </c>
      <c r="AS39" s="4"/>
      <c r="AT39" s="4"/>
      <c r="AU39" s="4"/>
      <c r="AV39" s="4"/>
      <c r="AW39" s="4"/>
      <c r="AX39" s="4"/>
      <c r="AY39" s="4"/>
      <c r="AZ39" s="38"/>
      <c r="BA39" s="24"/>
      <c r="BB39" s="30"/>
      <c r="BC39" s="26">
        <f t="shared" si="68"/>
        <v>2.5961484292680304E-4</v>
      </c>
      <c r="BD39" s="27">
        <f t="shared" si="125"/>
        <v>2.0275559590445358E-2</v>
      </c>
      <c r="BE39" s="28">
        <f t="shared" si="126"/>
        <v>0.30485769240564398</v>
      </c>
    </row>
    <row r="40" spans="1:57" ht="14" x14ac:dyDescent="0.35">
      <c r="A40" s="4">
        <f t="shared" si="8"/>
        <v>38</v>
      </c>
      <c r="B40" s="24"/>
      <c r="C40" s="30"/>
      <c r="D40" s="26"/>
      <c r="E40" s="27"/>
      <c r="F40" s="28"/>
      <c r="G40" s="39"/>
      <c r="H40" s="40"/>
      <c r="I40" s="24"/>
      <c r="J40" s="25"/>
      <c r="K40" s="26">
        <f t="shared" ref="K40:N40" si="133">Q40-Q39</f>
        <v>5.1922968585360607E-5</v>
      </c>
      <c r="L40" s="27">
        <f t="shared" si="133"/>
        <v>2.0275559590445802E-3</v>
      </c>
      <c r="M40" s="28">
        <f t="shared" si="133"/>
        <v>9.7202049605652485E-3</v>
      </c>
      <c r="N40" s="29">
        <f t="shared" si="133"/>
        <v>6.8944908586907605E-3</v>
      </c>
      <c r="O40" s="24"/>
      <c r="P40" s="30"/>
      <c r="Q40" s="26">
        <f t="shared" si="12"/>
        <v>0.99979230812565856</v>
      </c>
      <c r="R40" s="27">
        <f t="shared" si="13"/>
        <v>0.98175199636859922</v>
      </c>
      <c r="S40" s="28">
        <f t="shared" si="14"/>
        <v>0.68571337294172297</v>
      </c>
      <c r="T40" s="29">
        <f t="shared" si="15"/>
        <v>0.31744540498961277</v>
      </c>
      <c r="U40" s="31">
        <f t="shared" si="16"/>
        <v>42</v>
      </c>
      <c r="V40" s="32">
        <f t="shared" si="17"/>
        <v>97.5</v>
      </c>
      <c r="W40" s="33">
        <f t="shared" si="18"/>
        <v>153</v>
      </c>
      <c r="X40" s="4"/>
      <c r="Y40" s="4"/>
      <c r="Z40" s="4"/>
      <c r="AA40" s="4"/>
      <c r="AB40" s="4"/>
      <c r="AC40" s="4"/>
      <c r="AD40" s="4"/>
      <c r="AE40" s="4"/>
      <c r="AF40" s="38"/>
      <c r="AG40" s="24"/>
      <c r="AH40" s="30"/>
      <c r="AI40" s="26"/>
      <c r="AJ40" s="37"/>
      <c r="AK40" s="24"/>
      <c r="AL40" s="25"/>
      <c r="AM40" s="26">
        <f t="shared" ref="AM40:AN40" si="134">AQ40-AQ39</f>
        <v>4.5432597512218287E-5</v>
      </c>
      <c r="AN40" s="37">
        <f t="shared" si="134"/>
        <v>1.9149139613198196E-3</v>
      </c>
      <c r="AO40" s="24"/>
      <c r="AP40" s="30"/>
      <c r="AQ40" s="26">
        <f t="shared" si="22"/>
        <v>0.99981826960995124</v>
      </c>
      <c r="AR40" s="37">
        <f t="shared" si="23"/>
        <v>0.98276577434812151</v>
      </c>
      <c r="AS40" s="4"/>
      <c r="AT40" s="4"/>
      <c r="AU40" s="4"/>
      <c r="AV40" s="4"/>
      <c r="AW40" s="4"/>
      <c r="AX40" s="4"/>
      <c r="AY40" s="4"/>
      <c r="AZ40" s="38"/>
      <c r="BA40" s="24"/>
      <c r="BB40" s="30"/>
      <c r="BC40" s="26">
        <f t="shared" si="68"/>
        <v>2.0769187434144243E-4</v>
      </c>
      <c r="BD40" s="27">
        <f t="shared" si="125"/>
        <v>1.8248003631400778E-2</v>
      </c>
      <c r="BE40" s="28">
        <f t="shared" si="126"/>
        <v>0.29705240140639855</v>
      </c>
    </row>
    <row r="41" spans="1:57" ht="14" x14ac:dyDescent="0.35">
      <c r="A41" s="4">
        <f t="shared" si="8"/>
        <v>39</v>
      </c>
      <c r="B41" s="24"/>
      <c r="C41" s="30"/>
      <c r="D41" s="26"/>
      <c r="E41" s="27"/>
      <c r="F41" s="28"/>
      <c r="G41" s="39"/>
      <c r="H41" s="40"/>
      <c r="I41" s="24"/>
      <c r="J41" s="25"/>
      <c r="K41" s="26">
        <f t="shared" ref="K41:N41" si="135">Q41-Q40</f>
        <v>4.153837486831069E-5</v>
      </c>
      <c r="L41" s="27">
        <f t="shared" si="135"/>
        <v>1.8248003631400334E-3</v>
      </c>
      <c r="M41" s="28">
        <f t="shared" si="135"/>
        <v>9.42859881174829E-3</v>
      </c>
      <c r="N41" s="29">
        <f t="shared" si="135"/>
        <v>6.8255459501038729E-3</v>
      </c>
      <c r="O41" s="24"/>
      <c r="P41" s="30"/>
      <c r="Q41" s="26">
        <f t="shared" si="12"/>
        <v>0.99983384650052687</v>
      </c>
      <c r="R41" s="27">
        <f t="shared" si="13"/>
        <v>0.98357679673173926</v>
      </c>
      <c r="S41" s="28">
        <f t="shared" si="14"/>
        <v>0.69514197175347126</v>
      </c>
      <c r="T41" s="29">
        <f t="shared" si="15"/>
        <v>0.32427095093971664</v>
      </c>
      <c r="U41" s="31">
        <f t="shared" si="16"/>
        <v>43</v>
      </c>
      <c r="V41" s="32">
        <f t="shared" si="17"/>
        <v>100</v>
      </c>
      <c r="W41" s="33">
        <f t="shared" si="18"/>
        <v>157</v>
      </c>
      <c r="X41" s="4"/>
      <c r="Y41" s="4"/>
      <c r="Z41" s="4"/>
      <c r="AA41" s="4"/>
      <c r="AB41" s="4"/>
      <c r="AC41" s="4"/>
      <c r="AD41" s="4"/>
      <c r="AE41" s="4"/>
      <c r="AF41" s="38"/>
      <c r="AG41" s="24"/>
      <c r="AH41" s="30"/>
      <c r="AI41" s="26"/>
      <c r="AJ41" s="37"/>
      <c r="AK41" s="24"/>
      <c r="AL41" s="25"/>
      <c r="AM41" s="26">
        <f t="shared" ref="AM41:AN41" si="136">AQ41-AQ40</f>
        <v>3.6346078009730221E-5</v>
      </c>
      <c r="AN41" s="37">
        <f t="shared" si="136"/>
        <v>1.723422565187871E-3</v>
      </c>
      <c r="AO41" s="24"/>
      <c r="AP41" s="30"/>
      <c r="AQ41" s="26">
        <f t="shared" si="22"/>
        <v>0.99985461568796097</v>
      </c>
      <c r="AR41" s="37">
        <f t="shared" si="23"/>
        <v>0.98448919691330938</v>
      </c>
      <c r="AS41" s="4"/>
      <c r="AT41" s="4"/>
      <c r="AU41" s="4"/>
      <c r="AV41" s="4"/>
      <c r="AW41" s="4"/>
      <c r="AX41" s="4"/>
      <c r="AY41" s="4"/>
      <c r="AZ41" s="38"/>
      <c r="BA41" s="24"/>
      <c r="BB41" s="30"/>
      <c r="BC41" s="26">
        <f t="shared" si="68"/>
        <v>1.6615349947313174E-4</v>
      </c>
      <c r="BD41" s="27">
        <f t="shared" si="125"/>
        <v>1.6423203268260744E-2</v>
      </c>
      <c r="BE41" s="28">
        <f t="shared" si="126"/>
        <v>0.28934722515983813</v>
      </c>
    </row>
    <row r="42" spans="1:57" ht="14" x14ac:dyDescent="0.35">
      <c r="A42" s="4">
        <f t="shared" si="8"/>
        <v>40</v>
      </c>
      <c r="B42" s="24"/>
      <c r="C42" s="30"/>
      <c r="D42" s="26"/>
      <c r="E42" s="27"/>
      <c r="F42" s="28"/>
      <c r="G42" s="39"/>
      <c r="H42" s="40"/>
      <c r="I42" s="24"/>
      <c r="J42" s="25"/>
      <c r="K42" s="26">
        <f t="shared" ref="K42:N42" si="137">Q42-Q41</f>
        <v>3.3230699894581939E-5</v>
      </c>
      <c r="L42" s="27">
        <f t="shared" si="137"/>
        <v>1.6423203268260966E-3</v>
      </c>
      <c r="M42" s="28">
        <f t="shared" si="137"/>
        <v>9.1457408473958335E-3</v>
      </c>
      <c r="N42" s="29">
        <f t="shared" si="137"/>
        <v>6.7572904906028075E-3</v>
      </c>
      <c r="O42" s="24"/>
      <c r="P42" s="30"/>
      <c r="Q42" s="26">
        <f t="shared" si="12"/>
        <v>0.99986707720042145</v>
      </c>
      <c r="R42" s="27">
        <f t="shared" si="13"/>
        <v>0.98521911705856535</v>
      </c>
      <c r="S42" s="28">
        <f t="shared" si="14"/>
        <v>0.70428771260086709</v>
      </c>
      <c r="T42" s="29">
        <f t="shared" si="15"/>
        <v>0.33102824143031945</v>
      </c>
      <c r="U42" s="31">
        <f t="shared" si="16"/>
        <v>44</v>
      </c>
      <c r="V42" s="32">
        <f t="shared" si="17"/>
        <v>102.5</v>
      </c>
      <c r="W42" s="33">
        <f t="shared" si="18"/>
        <v>161</v>
      </c>
      <c r="X42" s="4"/>
      <c r="Y42" s="4"/>
      <c r="Z42" s="4"/>
      <c r="AA42" s="4"/>
      <c r="AB42" s="4"/>
      <c r="AC42" s="4"/>
      <c r="AD42" s="4"/>
      <c r="AE42" s="4"/>
      <c r="AF42" s="38"/>
      <c r="AG42" s="24"/>
      <c r="AH42" s="30"/>
      <c r="AI42" s="26"/>
      <c r="AJ42" s="37"/>
      <c r="AK42" s="24"/>
      <c r="AL42" s="25"/>
      <c r="AM42" s="26">
        <f t="shared" ref="AM42:AN42" si="138">AQ42-AQ41</f>
        <v>2.9076862407828585E-5</v>
      </c>
      <c r="AN42" s="37">
        <f t="shared" si="138"/>
        <v>1.5510803086690172E-3</v>
      </c>
      <c r="AO42" s="24"/>
      <c r="AP42" s="30"/>
      <c r="AQ42" s="26">
        <f t="shared" si="22"/>
        <v>0.9998836925503688</v>
      </c>
      <c r="AR42" s="37">
        <f t="shared" si="23"/>
        <v>0.9860402772219784</v>
      </c>
      <c r="AS42" s="4"/>
      <c r="AT42" s="4"/>
      <c r="AU42" s="4"/>
      <c r="AV42" s="4"/>
      <c r="AW42" s="4"/>
      <c r="AX42" s="4"/>
      <c r="AY42" s="4"/>
      <c r="AZ42" s="38"/>
      <c r="BA42" s="24"/>
      <c r="BB42" s="30"/>
      <c r="BC42" s="26">
        <f t="shared" si="68"/>
        <v>1.329227995785498E-4</v>
      </c>
      <c r="BD42" s="27">
        <f t="shared" si="125"/>
        <v>1.4780882941434648E-2</v>
      </c>
      <c r="BE42" s="28">
        <f t="shared" si="126"/>
        <v>0.28175256462111131</v>
      </c>
    </row>
    <row r="43" spans="1:57" ht="14" x14ac:dyDescent="0.35">
      <c r="A43" s="4">
        <f t="shared" si="8"/>
        <v>41</v>
      </c>
      <c r="B43" s="24"/>
      <c r="C43" s="30"/>
      <c r="D43" s="26"/>
      <c r="E43" s="27"/>
      <c r="F43" s="28"/>
      <c r="G43" s="39"/>
      <c r="H43" s="40"/>
      <c r="I43" s="24"/>
      <c r="J43" s="25"/>
      <c r="K43" s="26">
        <f t="shared" ref="K43:N43" si="139">Q43-Q42</f>
        <v>2.6584559915665551E-5</v>
      </c>
      <c r="L43" s="27">
        <f t="shared" si="139"/>
        <v>1.4780882941434204E-3</v>
      </c>
      <c r="M43" s="28">
        <f t="shared" si="139"/>
        <v>8.8713686219740184E-3</v>
      </c>
      <c r="N43" s="29">
        <f t="shared" si="139"/>
        <v>6.6897175856968083E-3</v>
      </c>
      <c r="O43" s="24"/>
      <c r="P43" s="30"/>
      <c r="Q43" s="26">
        <f t="shared" si="12"/>
        <v>0.99989366176033712</v>
      </c>
      <c r="R43" s="27">
        <f t="shared" si="13"/>
        <v>0.98669720535270877</v>
      </c>
      <c r="S43" s="28">
        <f t="shared" si="14"/>
        <v>0.71315908122284111</v>
      </c>
      <c r="T43" s="29">
        <f t="shared" si="15"/>
        <v>0.33771795901601626</v>
      </c>
      <c r="U43" s="31">
        <f t="shared" si="16"/>
        <v>45</v>
      </c>
      <c r="V43" s="32">
        <f t="shared" si="17"/>
        <v>105</v>
      </c>
      <c r="W43" s="33">
        <f t="shared" si="18"/>
        <v>165</v>
      </c>
      <c r="X43" s="4"/>
      <c r="Y43" s="4"/>
      <c r="Z43" s="4"/>
      <c r="AA43" s="4"/>
      <c r="AB43" s="4"/>
      <c r="AC43" s="4"/>
      <c r="AD43" s="4"/>
      <c r="AE43" s="4"/>
      <c r="AF43" s="38"/>
      <c r="AG43" s="24"/>
      <c r="AH43" s="30"/>
      <c r="AI43" s="26"/>
      <c r="AJ43" s="37"/>
      <c r="AK43" s="24"/>
      <c r="AL43" s="25"/>
      <c r="AM43" s="26">
        <f t="shared" ref="AM43:AN43" si="140">AQ43-AQ42</f>
        <v>2.3261489926262868E-5</v>
      </c>
      <c r="AN43" s="37">
        <f t="shared" si="140"/>
        <v>1.3959722778021932E-3</v>
      </c>
      <c r="AO43" s="24"/>
      <c r="AP43" s="30"/>
      <c r="AQ43" s="26">
        <f t="shared" si="22"/>
        <v>0.99990695404029506</v>
      </c>
      <c r="AR43" s="37">
        <f t="shared" si="23"/>
        <v>0.98743624949978059</v>
      </c>
      <c r="AS43" s="4"/>
      <c r="AT43" s="4"/>
      <c r="AU43" s="4"/>
      <c r="AV43" s="4"/>
      <c r="AW43" s="4"/>
      <c r="AX43" s="4"/>
      <c r="AY43" s="4"/>
      <c r="AZ43" s="38"/>
      <c r="BA43" s="24"/>
      <c r="BB43" s="30"/>
      <c r="BC43" s="26">
        <f t="shared" si="68"/>
        <v>1.0633823966288425E-4</v>
      </c>
      <c r="BD43" s="27">
        <f t="shared" si="125"/>
        <v>1.3302794647291227E-2</v>
      </c>
      <c r="BE43" s="28">
        <f t="shared" si="126"/>
        <v>0.27427716827693949</v>
      </c>
    </row>
    <row r="44" spans="1:57" ht="14" x14ac:dyDescent="0.35">
      <c r="A44" s="4">
        <f t="shared" si="8"/>
        <v>42</v>
      </c>
      <c r="B44" s="24"/>
      <c r="C44" s="30"/>
      <c r="D44" s="26"/>
      <c r="E44" s="27"/>
      <c r="F44" s="28"/>
      <c r="G44" s="39"/>
      <c r="H44" s="40"/>
      <c r="I44" s="24"/>
      <c r="J44" s="25"/>
      <c r="K44" s="26">
        <f t="shared" ref="K44:N44" si="141">Q44-Q43</f>
        <v>2.1267647932532441E-5</v>
      </c>
      <c r="L44" s="27">
        <f t="shared" si="141"/>
        <v>1.3302794647290783E-3</v>
      </c>
      <c r="M44" s="28">
        <f t="shared" si="141"/>
        <v>8.6052275633147213E-3</v>
      </c>
      <c r="N44" s="29">
        <f t="shared" si="141"/>
        <v>6.622820409839858E-3</v>
      </c>
      <c r="O44" s="24"/>
      <c r="P44" s="30"/>
      <c r="Q44" s="26">
        <f t="shared" si="12"/>
        <v>0.99991492940826965</v>
      </c>
      <c r="R44" s="27">
        <f t="shared" si="13"/>
        <v>0.98802748481743785</v>
      </c>
      <c r="S44" s="28">
        <f t="shared" si="14"/>
        <v>0.72176430878615583</v>
      </c>
      <c r="T44" s="29">
        <f t="shared" si="15"/>
        <v>0.34434077942585611</v>
      </c>
      <c r="U44" s="31">
        <f t="shared" si="16"/>
        <v>46</v>
      </c>
      <c r="V44" s="32">
        <f t="shared" si="17"/>
        <v>107.5</v>
      </c>
      <c r="W44" s="33">
        <f t="shared" si="18"/>
        <v>169</v>
      </c>
      <c r="X44" s="4"/>
      <c r="Y44" s="4"/>
      <c r="Z44" s="4"/>
      <c r="AA44" s="4"/>
      <c r="AB44" s="4"/>
      <c r="AC44" s="4"/>
      <c r="AD44" s="4"/>
      <c r="AE44" s="4"/>
      <c r="AF44" s="38"/>
      <c r="AG44" s="24"/>
      <c r="AH44" s="30"/>
      <c r="AI44" s="26"/>
      <c r="AJ44" s="37"/>
      <c r="AK44" s="24"/>
      <c r="AL44" s="25"/>
      <c r="AM44" s="26">
        <f t="shared" ref="AM44:AN44" si="142">AQ44-AQ43</f>
        <v>1.8609191940965886E-5</v>
      </c>
      <c r="AN44" s="37">
        <f t="shared" si="142"/>
        <v>1.2563750500219628E-3</v>
      </c>
      <c r="AO44" s="24"/>
      <c r="AP44" s="30"/>
      <c r="AQ44" s="26">
        <f t="shared" si="22"/>
        <v>0.99992556323223603</v>
      </c>
      <c r="AR44" s="37">
        <f t="shared" si="23"/>
        <v>0.98869262454980256</v>
      </c>
      <c r="AS44" s="4"/>
      <c r="AT44" s="4"/>
      <c r="AU44" s="4"/>
      <c r="AV44" s="4"/>
      <c r="AW44" s="4"/>
      <c r="AX44" s="4"/>
      <c r="AY44" s="4"/>
      <c r="AZ44" s="38"/>
      <c r="BA44" s="24"/>
      <c r="BB44" s="30"/>
      <c r="BC44" s="26">
        <f t="shared" si="68"/>
        <v>8.5070591730351808E-5</v>
      </c>
      <c r="BD44" s="27">
        <f t="shared" si="125"/>
        <v>1.1972515182562149E-2</v>
      </c>
      <c r="BE44" s="28">
        <f t="shared" si="126"/>
        <v>0.26692831576364673</v>
      </c>
    </row>
    <row r="45" spans="1:57" ht="14" x14ac:dyDescent="0.35">
      <c r="A45" s="4">
        <f t="shared" si="8"/>
        <v>43</v>
      </c>
      <c r="B45" s="24"/>
      <c r="C45" s="30"/>
      <c r="D45" s="26"/>
      <c r="E45" s="27"/>
      <c r="F45" s="28"/>
      <c r="G45" s="39"/>
      <c r="H45" s="40"/>
      <c r="I45" s="24"/>
      <c r="J45" s="25"/>
      <c r="K45" s="26">
        <f t="shared" ref="K45:N45" si="143">Q45-Q44</f>
        <v>1.7014118346092566E-5</v>
      </c>
      <c r="L45" s="27">
        <f t="shared" si="143"/>
        <v>1.197251518256226E-3</v>
      </c>
      <c r="M45" s="28">
        <f t="shared" si="143"/>
        <v>8.3470707364152741E-3</v>
      </c>
      <c r="N45" s="29">
        <f t="shared" si="143"/>
        <v>6.5565922057414516E-3</v>
      </c>
      <c r="O45" s="24"/>
      <c r="P45" s="30"/>
      <c r="Q45" s="26">
        <f t="shared" si="12"/>
        <v>0.99993194352661574</v>
      </c>
      <c r="R45" s="27">
        <f t="shared" si="13"/>
        <v>0.98922473633569408</v>
      </c>
      <c r="S45" s="28">
        <f t="shared" si="14"/>
        <v>0.7301113795225711</v>
      </c>
      <c r="T45" s="29">
        <f t="shared" si="15"/>
        <v>0.35089737163159757</v>
      </c>
      <c r="U45" s="31">
        <f t="shared" si="16"/>
        <v>47</v>
      </c>
      <c r="V45" s="32">
        <f t="shared" si="17"/>
        <v>110</v>
      </c>
      <c r="W45" s="33">
        <f t="shared" si="18"/>
        <v>173</v>
      </c>
      <c r="X45" s="4"/>
      <c r="Y45" s="4"/>
      <c r="Z45" s="4"/>
      <c r="AA45" s="4"/>
      <c r="AB45" s="4"/>
      <c r="AC45" s="4"/>
      <c r="AD45" s="4"/>
      <c r="AE45" s="4"/>
      <c r="AF45" s="38"/>
      <c r="AG45" s="24"/>
      <c r="AH45" s="30"/>
      <c r="AI45" s="26"/>
      <c r="AJ45" s="37"/>
      <c r="AK45" s="24"/>
      <c r="AL45" s="25"/>
      <c r="AM45" s="26">
        <f t="shared" ref="AM45:AN45" si="144">AQ45-AQ44</f>
        <v>1.4887353552817117E-5</v>
      </c>
      <c r="AN45" s="37">
        <f t="shared" si="144"/>
        <v>1.1307375450196888E-3</v>
      </c>
      <c r="AO45" s="24"/>
      <c r="AP45" s="30"/>
      <c r="AQ45" s="26">
        <f t="shared" si="22"/>
        <v>0.99994045058578884</v>
      </c>
      <c r="AR45" s="37">
        <f t="shared" si="23"/>
        <v>0.98982336209482225</v>
      </c>
      <c r="AS45" s="4"/>
      <c r="AT45" s="4"/>
      <c r="AU45" s="4"/>
      <c r="AV45" s="4"/>
      <c r="AW45" s="4"/>
      <c r="AX45" s="4"/>
      <c r="AY45" s="4"/>
      <c r="AZ45" s="38"/>
      <c r="BA45" s="24"/>
      <c r="BB45" s="30"/>
      <c r="BC45" s="26">
        <f t="shared" si="68"/>
        <v>6.8056473384259242E-5</v>
      </c>
      <c r="BD45" s="27">
        <f t="shared" si="125"/>
        <v>1.0775263664305923E-2</v>
      </c>
      <c r="BE45" s="28">
        <f t="shared" si="126"/>
        <v>0.25971198257225114</v>
      </c>
    </row>
    <row r="46" spans="1:57" ht="14" x14ac:dyDescent="0.35">
      <c r="A46" s="4">
        <f t="shared" si="8"/>
        <v>44</v>
      </c>
      <c r="B46" s="24"/>
      <c r="C46" s="30"/>
      <c r="D46" s="26"/>
      <c r="E46" s="27"/>
      <c r="F46" s="28"/>
      <c r="G46" s="39"/>
      <c r="H46" s="40"/>
      <c r="I46" s="24"/>
      <c r="J46" s="25"/>
      <c r="K46" s="26">
        <f t="shared" ref="K46:N46" si="145">Q46-Q45</f>
        <v>1.3611294676807439E-5</v>
      </c>
      <c r="L46" s="27">
        <f t="shared" si="145"/>
        <v>1.0775263664305479E-3</v>
      </c>
      <c r="M46" s="28">
        <f t="shared" si="145"/>
        <v>8.0966586143228492E-3</v>
      </c>
      <c r="N46" s="29">
        <f t="shared" si="145"/>
        <v>6.4910262836840316E-3</v>
      </c>
      <c r="O46" s="24"/>
      <c r="P46" s="30"/>
      <c r="Q46" s="26">
        <f t="shared" si="12"/>
        <v>0.99994555482129255</v>
      </c>
      <c r="R46" s="27">
        <f t="shared" si="13"/>
        <v>0.99030226270212462</v>
      </c>
      <c r="S46" s="28">
        <f t="shared" si="14"/>
        <v>0.73820803813689395</v>
      </c>
      <c r="T46" s="29">
        <f t="shared" si="15"/>
        <v>0.3573883979152816</v>
      </c>
      <c r="U46" s="31">
        <f t="shared" si="16"/>
        <v>48</v>
      </c>
      <c r="V46" s="32">
        <f t="shared" si="17"/>
        <v>112.5</v>
      </c>
      <c r="W46" s="33">
        <f t="shared" si="18"/>
        <v>177</v>
      </c>
      <c r="X46" s="4"/>
      <c r="Y46" s="4"/>
      <c r="Z46" s="4"/>
      <c r="AA46" s="4"/>
      <c r="AB46" s="4"/>
      <c r="AC46" s="4"/>
      <c r="AD46" s="4"/>
      <c r="AE46" s="4"/>
      <c r="AF46" s="38"/>
      <c r="AG46" s="24"/>
      <c r="AH46" s="30"/>
      <c r="AI46" s="26"/>
      <c r="AJ46" s="37"/>
      <c r="AK46" s="24"/>
      <c r="AL46" s="25"/>
      <c r="AM46" s="26">
        <f t="shared" ref="AM46:AN46" si="146">AQ46-AQ45</f>
        <v>1.1909882842275898E-5</v>
      </c>
      <c r="AN46" s="37">
        <f t="shared" si="146"/>
        <v>1.0176637905178199E-3</v>
      </c>
      <c r="AO46" s="24"/>
      <c r="AP46" s="30"/>
      <c r="AQ46" s="26">
        <f t="shared" si="22"/>
        <v>0.99995236046863112</v>
      </c>
      <c r="AR46" s="37">
        <f t="shared" si="23"/>
        <v>0.99084102588534007</v>
      </c>
      <c r="AS46" s="4"/>
      <c r="AT46" s="4"/>
      <c r="AU46" s="4"/>
      <c r="AV46" s="4"/>
      <c r="AW46" s="4"/>
      <c r="AX46" s="4"/>
      <c r="AY46" s="4"/>
      <c r="AZ46" s="38"/>
      <c r="BA46" s="24"/>
      <c r="BB46" s="30"/>
      <c r="BC46" s="26">
        <f t="shared" si="68"/>
        <v>5.4445178707451802E-5</v>
      </c>
      <c r="BD46" s="27">
        <f t="shared" si="125"/>
        <v>9.6977372978753751E-3</v>
      </c>
      <c r="BE46" s="28">
        <f t="shared" si="126"/>
        <v>0.25263298774844611</v>
      </c>
    </row>
    <row r="47" spans="1:57" ht="14" x14ac:dyDescent="0.35">
      <c r="A47" s="4">
        <f t="shared" si="8"/>
        <v>45</v>
      </c>
      <c r="B47" s="24"/>
      <c r="C47" s="30"/>
      <c r="D47" s="26"/>
      <c r="E47" s="27"/>
      <c r="F47" s="28"/>
      <c r="G47" s="39"/>
      <c r="H47" s="40"/>
      <c r="I47" s="24"/>
      <c r="J47" s="25"/>
      <c r="K47" s="26">
        <f t="shared" ref="K47:N47" si="147">Q47-Q46</f>
        <v>1.0889035741534769E-5</v>
      </c>
      <c r="L47" s="27">
        <f t="shared" si="147"/>
        <v>9.6977372978757082E-4</v>
      </c>
      <c r="M47" s="28">
        <f t="shared" si="147"/>
        <v>7.8537588558932336E-3</v>
      </c>
      <c r="N47" s="29">
        <f t="shared" si="147"/>
        <v>6.4261160208471946E-3</v>
      </c>
      <c r="O47" s="24"/>
      <c r="P47" s="30"/>
      <c r="Q47" s="26">
        <f t="shared" si="12"/>
        <v>0.99995644385703408</v>
      </c>
      <c r="R47" s="27">
        <f t="shared" si="13"/>
        <v>0.9912720364319122</v>
      </c>
      <c r="S47" s="28">
        <f t="shared" si="14"/>
        <v>0.74606179699278719</v>
      </c>
      <c r="T47" s="29">
        <f t="shared" si="15"/>
        <v>0.36381451393612879</v>
      </c>
      <c r="U47" s="31">
        <f t="shared" si="16"/>
        <v>49</v>
      </c>
      <c r="V47" s="32">
        <f t="shared" si="17"/>
        <v>115</v>
      </c>
      <c r="W47" s="33">
        <f t="shared" si="18"/>
        <v>181</v>
      </c>
      <c r="X47" s="4"/>
      <c r="Y47" s="4"/>
      <c r="Z47" s="4"/>
      <c r="AA47" s="4"/>
      <c r="AB47" s="4"/>
      <c r="AC47" s="4"/>
      <c r="AD47" s="4"/>
      <c r="AE47" s="4"/>
      <c r="AF47" s="38"/>
      <c r="AG47" s="24"/>
      <c r="AH47" s="30"/>
      <c r="AI47" s="26"/>
      <c r="AJ47" s="37"/>
      <c r="AK47" s="24"/>
      <c r="AL47" s="25"/>
      <c r="AM47" s="26">
        <f t="shared" ref="AM47:AN47" si="148">AQ47-AQ46</f>
        <v>9.5279062737319009E-6</v>
      </c>
      <c r="AN47" s="37">
        <f t="shared" si="148"/>
        <v>9.1589741146602677E-4</v>
      </c>
      <c r="AO47" s="24"/>
      <c r="AP47" s="30"/>
      <c r="AQ47" s="26">
        <f t="shared" si="22"/>
        <v>0.99996188837490485</v>
      </c>
      <c r="AR47" s="37">
        <f t="shared" si="23"/>
        <v>0.99175692329680609</v>
      </c>
      <c r="AS47" s="4"/>
      <c r="AT47" s="4"/>
      <c r="AU47" s="4"/>
      <c r="AV47" s="4"/>
      <c r="AW47" s="4"/>
      <c r="AX47" s="4"/>
      <c r="AY47" s="4"/>
      <c r="AZ47" s="38"/>
      <c r="BA47" s="24"/>
      <c r="BB47" s="30"/>
      <c r="BC47" s="26">
        <f t="shared" si="68"/>
        <v>4.3556142965917033E-5</v>
      </c>
      <c r="BD47" s="27">
        <f t="shared" si="125"/>
        <v>8.7279635680878043E-3</v>
      </c>
      <c r="BE47" s="28">
        <f t="shared" si="126"/>
        <v>0.24569512630401891</v>
      </c>
    </row>
    <row r="48" spans="1:57" ht="14" x14ac:dyDescent="0.35">
      <c r="A48" s="4">
        <f t="shared" si="8"/>
        <v>46</v>
      </c>
      <c r="B48" s="24"/>
      <c r="C48" s="30"/>
      <c r="D48" s="26"/>
      <c r="E48" s="27"/>
      <c r="F48" s="28"/>
      <c r="G48" s="39"/>
      <c r="H48" s="40"/>
      <c r="I48" s="24"/>
      <c r="J48" s="25"/>
      <c r="K48" s="26"/>
      <c r="L48" s="27">
        <f t="shared" ref="L48:N48" si="149">R48-R47</f>
        <v>8.7279635680881373E-4</v>
      </c>
      <c r="M48" s="28">
        <f t="shared" si="149"/>
        <v>7.6181460902163822E-3</v>
      </c>
      <c r="N48" s="29">
        <f t="shared" si="149"/>
        <v>6.3618548606387271E-3</v>
      </c>
      <c r="O48" s="24"/>
      <c r="P48" s="30"/>
      <c r="Q48" s="26"/>
      <c r="R48" s="27">
        <f t="shared" si="13"/>
        <v>0.99214483278872101</v>
      </c>
      <c r="S48" s="28">
        <f t="shared" si="14"/>
        <v>0.75367994308300357</v>
      </c>
      <c r="T48" s="29">
        <f t="shared" si="15"/>
        <v>0.37017636879676752</v>
      </c>
      <c r="U48" s="31">
        <f t="shared" si="16"/>
        <v>50</v>
      </c>
      <c r="V48" s="32">
        <f t="shared" si="17"/>
        <v>117.5</v>
      </c>
      <c r="W48" s="33">
        <f t="shared" si="18"/>
        <v>185</v>
      </c>
      <c r="X48" s="4"/>
      <c r="Y48" s="4"/>
      <c r="Z48" s="4"/>
      <c r="AA48" s="4"/>
      <c r="AB48" s="4"/>
      <c r="AC48" s="4"/>
      <c r="AD48" s="4"/>
      <c r="AE48" s="4"/>
      <c r="AF48" s="38"/>
      <c r="AG48" s="24"/>
      <c r="AH48" s="30"/>
      <c r="AI48" s="26"/>
      <c r="AJ48" s="37"/>
      <c r="AK48" s="24"/>
      <c r="AL48" s="25"/>
      <c r="AM48" s="26"/>
      <c r="AN48" s="37">
        <f t="shared" ref="AN48:AN96" si="150">AR48-AR47</f>
        <v>8.2430767031937968E-4</v>
      </c>
      <c r="AO48" s="24"/>
      <c r="AP48" s="30"/>
      <c r="AQ48" s="26"/>
      <c r="AR48" s="37">
        <f t="shared" si="23"/>
        <v>0.99258123096712547</v>
      </c>
      <c r="AS48" s="4"/>
      <c r="AT48" s="4"/>
      <c r="AU48" s="4"/>
      <c r="AV48" s="4"/>
      <c r="AW48" s="4"/>
      <c r="AX48" s="4"/>
      <c r="AY48" s="4"/>
      <c r="AZ48" s="38"/>
      <c r="BA48" s="24"/>
      <c r="BB48" s="30"/>
      <c r="BC48" s="26"/>
      <c r="BD48" s="27">
        <f t="shared" si="125"/>
        <v>7.8551672112789905E-3</v>
      </c>
      <c r="BE48" s="28">
        <f t="shared" si="126"/>
        <v>0.2389012878841219</v>
      </c>
    </row>
    <row r="49" spans="1:57" ht="14" x14ac:dyDescent="0.35">
      <c r="A49" s="4">
        <f t="shared" si="8"/>
        <v>47</v>
      </c>
      <c r="B49" s="24"/>
      <c r="C49" s="30"/>
      <c r="D49" s="26"/>
      <c r="E49" s="27"/>
      <c r="F49" s="28"/>
      <c r="G49" s="39"/>
      <c r="H49" s="40"/>
      <c r="I49" s="24"/>
      <c r="J49" s="25"/>
      <c r="K49" s="26"/>
      <c r="L49" s="27">
        <f t="shared" ref="L49:N49" si="151">R49-R48</f>
        <v>7.8551672112792126E-4</v>
      </c>
      <c r="M49" s="28">
        <f t="shared" si="151"/>
        <v>7.3896017075099074E-3</v>
      </c>
      <c r="N49" s="29">
        <f t="shared" si="151"/>
        <v>6.2982363120323015E-3</v>
      </c>
      <c r="O49" s="24"/>
      <c r="P49" s="30"/>
      <c r="Q49" s="26"/>
      <c r="R49" s="27">
        <f t="shared" si="13"/>
        <v>0.99293034950984893</v>
      </c>
      <c r="S49" s="28">
        <f t="shared" si="14"/>
        <v>0.76106954479051347</v>
      </c>
      <c r="T49" s="29">
        <f t="shared" si="15"/>
        <v>0.37647460510879982</v>
      </c>
      <c r="U49" s="31">
        <f t="shared" si="16"/>
        <v>51</v>
      </c>
      <c r="V49" s="32">
        <f t="shared" si="17"/>
        <v>120</v>
      </c>
      <c r="W49" s="33">
        <f t="shared" si="18"/>
        <v>189</v>
      </c>
      <c r="X49" s="4"/>
      <c r="Y49" s="4"/>
      <c r="Z49" s="4"/>
      <c r="AA49" s="4"/>
      <c r="AB49" s="4"/>
      <c r="AC49" s="4"/>
      <c r="AD49" s="4"/>
      <c r="AE49" s="4"/>
      <c r="AF49" s="38"/>
      <c r="AG49" s="24"/>
      <c r="AH49" s="30"/>
      <c r="AI49" s="26"/>
      <c r="AJ49" s="37"/>
      <c r="AK49" s="24"/>
      <c r="AL49" s="25"/>
      <c r="AM49" s="26"/>
      <c r="AN49" s="37">
        <f t="shared" si="150"/>
        <v>7.4187690328741951E-4</v>
      </c>
      <c r="AO49" s="24"/>
      <c r="AP49" s="30"/>
      <c r="AQ49" s="26"/>
      <c r="AR49" s="37">
        <f t="shared" si="23"/>
        <v>0.99332310787041289</v>
      </c>
      <c r="AS49" s="4"/>
      <c r="AT49" s="4"/>
      <c r="AU49" s="4"/>
      <c r="AV49" s="4"/>
      <c r="AW49" s="4"/>
      <c r="AX49" s="4"/>
      <c r="AY49" s="4"/>
      <c r="AZ49" s="38"/>
      <c r="BA49" s="24"/>
      <c r="BB49" s="30"/>
      <c r="BC49" s="26"/>
      <c r="BD49" s="27">
        <f t="shared" si="125"/>
        <v>7.0696504901510693E-3</v>
      </c>
      <c r="BE49" s="28">
        <f t="shared" si="126"/>
        <v>0.23225356307989942</v>
      </c>
    </row>
    <row r="50" spans="1:57" ht="14" x14ac:dyDescent="0.35">
      <c r="A50" s="4">
        <f t="shared" si="8"/>
        <v>48</v>
      </c>
      <c r="B50" s="24"/>
      <c r="C50" s="30"/>
      <c r="D50" s="26"/>
      <c r="E50" s="27"/>
      <c r="F50" s="28"/>
      <c r="G50" s="39"/>
      <c r="H50" s="40"/>
      <c r="I50" s="24"/>
      <c r="J50" s="25"/>
      <c r="K50" s="26"/>
      <c r="L50" s="27">
        <f t="shared" ref="L50:N50" si="152">R50-R49</f>
        <v>7.0696504901512913E-4</v>
      </c>
      <c r="M50" s="28">
        <f t="shared" si="152"/>
        <v>7.1679136562845525E-3</v>
      </c>
      <c r="N50" s="29">
        <f t="shared" si="152"/>
        <v>6.2352539489120007E-3</v>
      </c>
      <c r="O50" s="24"/>
      <c r="P50" s="30"/>
      <c r="Q50" s="26"/>
      <c r="R50" s="27">
        <f t="shared" si="13"/>
        <v>0.99363731455886406</v>
      </c>
      <c r="S50" s="28">
        <f t="shared" si="14"/>
        <v>0.76823745844679803</v>
      </c>
      <c r="T50" s="29">
        <f t="shared" si="15"/>
        <v>0.38270985905771182</v>
      </c>
      <c r="U50" s="31">
        <f t="shared" si="16"/>
        <v>52</v>
      </c>
      <c r="V50" s="32">
        <f t="shared" si="17"/>
        <v>122.5</v>
      </c>
      <c r="W50" s="33">
        <f t="shared" si="18"/>
        <v>193</v>
      </c>
      <c r="X50" s="4"/>
      <c r="Y50" s="4"/>
      <c r="Z50" s="4"/>
      <c r="AA50" s="4"/>
      <c r="AB50" s="4"/>
      <c r="AC50" s="4"/>
      <c r="AD50" s="4"/>
      <c r="AE50" s="4"/>
      <c r="AF50" s="38"/>
      <c r="AG50" s="24"/>
      <c r="AH50" s="30"/>
      <c r="AI50" s="26"/>
      <c r="AJ50" s="37"/>
      <c r="AK50" s="24"/>
      <c r="AL50" s="25"/>
      <c r="AM50" s="26"/>
      <c r="AN50" s="37">
        <f t="shared" si="150"/>
        <v>6.6768921295867756E-4</v>
      </c>
      <c r="AO50" s="24"/>
      <c r="AP50" s="30"/>
      <c r="AQ50" s="26"/>
      <c r="AR50" s="37">
        <f t="shared" si="23"/>
        <v>0.99399079708337157</v>
      </c>
      <c r="AS50" s="4"/>
      <c r="AT50" s="4"/>
      <c r="AU50" s="4"/>
      <c r="AV50" s="4"/>
      <c r="AW50" s="4"/>
      <c r="AX50" s="4"/>
      <c r="AY50" s="4"/>
      <c r="AZ50" s="38"/>
      <c r="BA50" s="24"/>
      <c r="BB50" s="30"/>
      <c r="BC50" s="26"/>
      <c r="BD50" s="27">
        <f t="shared" si="125"/>
        <v>6.3626854411359401E-3</v>
      </c>
      <c r="BE50" s="28">
        <f t="shared" si="126"/>
        <v>0.22575333863657354</v>
      </c>
    </row>
    <row r="51" spans="1:57" ht="14" x14ac:dyDescent="0.35">
      <c r="A51" s="4">
        <f t="shared" si="8"/>
        <v>49</v>
      </c>
      <c r="B51" s="24"/>
      <c r="C51" s="30"/>
      <c r="D51" s="26"/>
      <c r="E51" s="27"/>
      <c r="F51" s="28"/>
      <c r="G51" s="39"/>
      <c r="H51" s="40"/>
      <c r="I51" s="24"/>
      <c r="J51" s="25"/>
      <c r="K51" s="26"/>
      <c r="L51" s="27">
        <f t="shared" ref="L51:N51" si="153">R51-R50</f>
        <v>6.3626854411358291E-4</v>
      </c>
      <c r="M51" s="28">
        <f t="shared" si="153"/>
        <v>6.9528762465960181E-3</v>
      </c>
      <c r="N51" s="29">
        <f t="shared" si="153"/>
        <v>6.1729014094228929E-3</v>
      </c>
      <c r="O51" s="24"/>
      <c r="P51" s="30"/>
      <c r="Q51" s="26"/>
      <c r="R51" s="27">
        <f t="shared" si="13"/>
        <v>0.99427358310297764</v>
      </c>
      <c r="S51" s="28">
        <f t="shared" si="14"/>
        <v>0.77519033469339405</v>
      </c>
      <c r="T51" s="29">
        <f t="shared" si="15"/>
        <v>0.38888276046713471</v>
      </c>
      <c r="U51" s="31">
        <f t="shared" si="16"/>
        <v>53</v>
      </c>
      <c r="V51" s="32">
        <f t="shared" si="17"/>
        <v>125</v>
      </c>
      <c r="W51" s="33">
        <f t="shared" si="18"/>
        <v>197</v>
      </c>
      <c r="X51" s="4"/>
      <c r="Y51" s="4"/>
      <c r="Z51" s="4"/>
      <c r="AA51" s="4"/>
      <c r="AB51" s="4"/>
      <c r="AC51" s="4"/>
      <c r="AD51" s="4"/>
      <c r="AE51" s="4"/>
      <c r="AF51" s="38"/>
      <c r="AG51" s="24"/>
      <c r="AH51" s="30"/>
      <c r="AI51" s="26"/>
      <c r="AJ51" s="37"/>
      <c r="AK51" s="24"/>
      <c r="AL51" s="25"/>
      <c r="AM51" s="26"/>
      <c r="AN51" s="37">
        <f t="shared" si="150"/>
        <v>6.009202916628098E-4</v>
      </c>
      <c r="AO51" s="24"/>
      <c r="AP51" s="30"/>
      <c r="AQ51" s="26"/>
      <c r="AR51" s="37">
        <f t="shared" si="23"/>
        <v>0.99459171737503438</v>
      </c>
      <c r="AS51" s="4"/>
      <c r="AT51" s="4"/>
      <c r="AU51" s="4"/>
      <c r="AV51" s="4"/>
      <c r="AW51" s="4"/>
      <c r="AX51" s="4"/>
      <c r="AY51" s="4"/>
      <c r="AZ51" s="38"/>
      <c r="BA51" s="24"/>
      <c r="BB51" s="30"/>
      <c r="BC51" s="26"/>
      <c r="BD51" s="27">
        <f t="shared" si="125"/>
        <v>5.7264168970223572E-3</v>
      </c>
      <c r="BE51" s="28">
        <f t="shared" si="126"/>
        <v>0.21940138268164033</v>
      </c>
    </row>
    <row r="52" spans="1:57" ht="14" x14ac:dyDescent="0.35">
      <c r="A52" s="4">
        <f t="shared" si="8"/>
        <v>50</v>
      </c>
      <c r="B52" s="24"/>
      <c r="C52" s="30"/>
      <c r="D52" s="26"/>
      <c r="E52" s="27"/>
      <c r="F52" s="28"/>
      <c r="G52" s="39"/>
      <c r="H52" s="40"/>
      <c r="I52" s="24"/>
      <c r="J52" s="25"/>
      <c r="K52" s="26"/>
      <c r="L52" s="27">
        <f t="shared" ref="L52:N52" si="154">R52-R51</f>
        <v>5.7264168970228013E-4</v>
      </c>
      <c r="M52" s="28">
        <f t="shared" si="154"/>
        <v>6.7442899591981798E-3</v>
      </c>
      <c r="N52" s="29">
        <f t="shared" si="154"/>
        <v>6.1111723953286567E-3</v>
      </c>
      <c r="O52" s="24"/>
      <c r="P52" s="30"/>
      <c r="Q52" s="26"/>
      <c r="R52" s="27">
        <f t="shared" si="13"/>
        <v>0.99484622479267992</v>
      </c>
      <c r="S52" s="28">
        <f t="shared" si="14"/>
        <v>0.78193462465259223</v>
      </c>
      <c r="T52" s="29">
        <f t="shared" si="15"/>
        <v>0.39499393286246337</v>
      </c>
      <c r="U52" s="31">
        <f t="shared" si="16"/>
        <v>54</v>
      </c>
      <c r="V52" s="32">
        <f t="shared" si="17"/>
        <v>127.5</v>
      </c>
      <c r="W52" s="33">
        <f t="shared" si="18"/>
        <v>201</v>
      </c>
      <c r="X52" s="4"/>
      <c r="Y52" s="4"/>
      <c r="Z52" s="4"/>
      <c r="AA52" s="4"/>
      <c r="AB52" s="4"/>
      <c r="AC52" s="4"/>
      <c r="AD52" s="4"/>
      <c r="AE52" s="4"/>
      <c r="AF52" s="38"/>
      <c r="AG52" s="24"/>
      <c r="AH52" s="30"/>
      <c r="AI52" s="26"/>
      <c r="AJ52" s="37"/>
      <c r="AK52" s="24"/>
      <c r="AL52" s="25"/>
      <c r="AM52" s="26"/>
      <c r="AN52" s="37">
        <f t="shared" si="150"/>
        <v>5.4082826249657323E-4</v>
      </c>
      <c r="AO52" s="24"/>
      <c r="AP52" s="30"/>
      <c r="AQ52" s="26"/>
      <c r="AR52" s="37">
        <f t="shared" si="23"/>
        <v>0.99513254563753095</v>
      </c>
      <c r="AS52" s="4"/>
      <c r="AT52" s="4"/>
      <c r="AU52" s="4"/>
      <c r="AV52" s="4"/>
      <c r="AW52" s="4"/>
      <c r="AX52" s="4"/>
      <c r="AY52" s="4"/>
      <c r="AZ52" s="38"/>
      <c r="BA52" s="24"/>
      <c r="BB52" s="30"/>
      <c r="BC52" s="26"/>
      <c r="BD52" s="27">
        <f t="shared" si="125"/>
        <v>5.1537752073200771E-3</v>
      </c>
      <c r="BE52" s="28">
        <f t="shared" si="126"/>
        <v>0.21319792098493873</v>
      </c>
    </row>
    <row r="53" spans="1:57" ht="14" x14ac:dyDescent="0.35">
      <c r="A53" s="4">
        <f t="shared" si="8"/>
        <v>51</v>
      </c>
      <c r="B53" s="24"/>
      <c r="C53" s="30"/>
      <c r="D53" s="26"/>
      <c r="E53" s="27"/>
      <c r="F53" s="28"/>
      <c r="G53" s="39"/>
      <c r="H53" s="40"/>
      <c r="I53" s="24"/>
      <c r="J53" s="25"/>
      <c r="K53" s="26"/>
      <c r="L53" s="27">
        <f t="shared" ref="L53:N53" si="155">R53-R52</f>
        <v>5.1537752073205212E-4</v>
      </c>
      <c r="M53" s="28">
        <f t="shared" si="155"/>
        <v>6.5419612604222799E-3</v>
      </c>
      <c r="N53" s="29">
        <f t="shared" si="155"/>
        <v>6.050060671375368E-3</v>
      </c>
      <c r="O53" s="24"/>
      <c r="P53" s="30"/>
      <c r="Q53" s="26"/>
      <c r="R53" s="27">
        <f t="shared" si="13"/>
        <v>0.99536160231341198</v>
      </c>
      <c r="S53" s="28">
        <f t="shared" si="14"/>
        <v>0.7884765859130145</v>
      </c>
      <c r="T53" s="29">
        <f t="shared" si="15"/>
        <v>0.40104399353383874</v>
      </c>
      <c r="U53" s="31">
        <f t="shared" si="16"/>
        <v>55</v>
      </c>
      <c r="V53" s="32">
        <f t="shared" si="17"/>
        <v>130</v>
      </c>
      <c r="W53" s="33">
        <f t="shared" si="18"/>
        <v>205</v>
      </c>
      <c r="X53" s="4"/>
      <c r="Y53" s="4"/>
      <c r="Z53" s="4"/>
      <c r="AA53" s="4"/>
      <c r="AB53" s="4"/>
      <c r="AC53" s="4"/>
      <c r="AD53" s="4"/>
      <c r="AE53" s="4"/>
      <c r="AF53" s="38"/>
      <c r="AG53" s="24"/>
      <c r="AH53" s="30"/>
      <c r="AI53" s="26"/>
      <c r="AJ53" s="37"/>
      <c r="AK53" s="24"/>
      <c r="AL53" s="25"/>
      <c r="AM53" s="26"/>
      <c r="AN53" s="37">
        <f t="shared" si="150"/>
        <v>4.8674543624693811E-4</v>
      </c>
      <c r="AO53" s="24"/>
      <c r="AP53" s="30"/>
      <c r="AQ53" s="26"/>
      <c r="AR53" s="37">
        <f t="shared" si="23"/>
        <v>0.99561929107377789</v>
      </c>
      <c r="AS53" s="4"/>
      <c r="AT53" s="4"/>
      <c r="AU53" s="4"/>
      <c r="AV53" s="4"/>
      <c r="AW53" s="4"/>
      <c r="AX53" s="4"/>
      <c r="AY53" s="4"/>
      <c r="AZ53" s="38"/>
      <c r="BA53" s="24"/>
      <c r="BB53" s="30"/>
      <c r="BC53" s="26"/>
      <c r="BD53" s="27">
        <f t="shared" si="125"/>
        <v>4.638397686588025E-3</v>
      </c>
      <c r="BE53" s="28">
        <f t="shared" si="126"/>
        <v>0.20714270516076339</v>
      </c>
    </row>
    <row r="54" spans="1:57" ht="14" x14ac:dyDescent="0.35">
      <c r="A54" s="4">
        <f t="shared" si="8"/>
        <v>52</v>
      </c>
      <c r="B54" s="24"/>
      <c r="C54" s="30"/>
      <c r="D54" s="26"/>
      <c r="E54" s="27"/>
      <c r="F54" s="28"/>
      <c r="G54" s="39"/>
      <c r="H54" s="40"/>
      <c r="I54" s="24"/>
      <c r="J54" s="25"/>
      <c r="K54" s="26"/>
      <c r="L54" s="27">
        <f t="shared" ref="L54:N54" si="156">R54-R53</f>
        <v>4.638397686588247E-4</v>
      </c>
      <c r="M54" s="28">
        <f t="shared" si="156"/>
        <v>6.3457024226095671E-3</v>
      </c>
      <c r="N54" s="29">
        <f t="shared" si="156"/>
        <v>5.9895600646616143E-3</v>
      </c>
      <c r="O54" s="24"/>
      <c r="P54" s="30"/>
      <c r="Q54" s="26"/>
      <c r="R54" s="27">
        <f t="shared" si="13"/>
        <v>0.9958254420820708</v>
      </c>
      <c r="S54" s="28">
        <f t="shared" si="14"/>
        <v>0.79482228833562407</v>
      </c>
      <c r="T54" s="29">
        <f t="shared" si="15"/>
        <v>0.40703355359850035</v>
      </c>
      <c r="U54" s="31">
        <f t="shared" si="16"/>
        <v>56</v>
      </c>
      <c r="V54" s="32">
        <f t="shared" si="17"/>
        <v>132.5</v>
      </c>
      <c r="W54" s="33">
        <f t="shared" si="18"/>
        <v>209</v>
      </c>
      <c r="X54" s="4"/>
      <c r="Y54" s="4"/>
      <c r="Z54" s="4"/>
      <c r="AA54" s="4"/>
      <c r="AB54" s="4"/>
      <c r="AC54" s="4"/>
      <c r="AD54" s="4"/>
      <c r="AE54" s="4"/>
      <c r="AF54" s="38"/>
      <c r="AG54" s="24"/>
      <c r="AH54" s="30"/>
      <c r="AI54" s="26"/>
      <c r="AJ54" s="37"/>
      <c r="AK54" s="24"/>
      <c r="AL54" s="25"/>
      <c r="AM54" s="26"/>
      <c r="AN54" s="37">
        <f t="shared" si="150"/>
        <v>4.3807089262226651E-4</v>
      </c>
      <c r="AO54" s="24"/>
      <c r="AP54" s="30"/>
      <c r="AQ54" s="26"/>
      <c r="AR54" s="37">
        <f t="shared" si="23"/>
        <v>0.99605736196640016</v>
      </c>
      <c r="AS54" s="4"/>
      <c r="AT54" s="4"/>
      <c r="AU54" s="4"/>
      <c r="AV54" s="4"/>
      <c r="AW54" s="4"/>
      <c r="AX54" s="4"/>
      <c r="AY54" s="4"/>
      <c r="AZ54" s="38"/>
      <c r="BA54" s="24"/>
      <c r="BB54" s="30"/>
      <c r="BC54" s="26"/>
      <c r="BD54" s="27">
        <f t="shared" si="125"/>
        <v>4.1745579179292003E-3</v>
      </c>
      <c r="BE54" s="28">
        <f t="shared" si="126"/>
        <v>0.20123507363077608</v>
      </c>
    </row>
    <row r="55" spans="1:57" ht="14" x14ac:dyDescent="0.35">
      <c r="A55" s="4">
        <f t="shared" si="8"/>
        <v>53</v>
      </c>
      <c r="B55" s="24"/>
      <c r="C55" s="30"/>
      <c r="D55" s="26"/>
      <c r="E55" s="27"/>
      <c r="F55" s="28"/>
      <c r="G55" s="39"/>
      <c r="H55" s="40"/>
      <c r="I55" s="24"/>
      <c r="J55" s="25"/>
      <c r="K55" s="26"/>
      <c r="L55" s="27">
        <f t="shared" ref="L55:N55" si="157">R55-R54</f>
        <v>4.1745579179297554E-4</v>
      </c>
      <c r="M55" s="28">
        <f t="shared" si="157"/>
        <v>6.1553313499312923E-3</v>
      </c>
      <c r="N55" s="29">
        <f t="shared" si="157"/>
        <v>5.9296644640149943E-3</v>
      </c>
      <c r="O55" s="24"/>
      <c r="P55" s="30"/>
      <c r="Q55" s="26"/>
      <c r="R55" s="27">
        <f t="shared" si="13"/>
        <v>0.99624289787386378</v>
      </c>
      <c r="S55" s="28">
        <f t="shared" si="14"/>
        <v>0.80097761968555536</v>
      </c>
      <c r="T55" s="29">
        <f t="shared" si="15"/>
        <v>0.41296321806251535</v>
      </c>
      <c r="U55" s="31">
        <f t="shared" si="16"/>
        <v>57</v>
      </c>
      <c r="V55" s="32">
        <f t="shared" si="17"/>
        <v>135</v>
      </c>
      <c r="W55" s="33">
        <f t="shared" si="18"/>
        <v>213</v>
      </c>
      <c r="X55" s="4"/>
      <c r="Y55" s="4"/>
      <c r="Z55" s="4"/>
      <c r="AA55" s="4"/>
      <c r="AB55" s="4"/>
      <c r="AC55" s="4"/>
      <c r="AD55" s="4"/>
      <c r="AE55" s="4"/>
      <c r="AF55" s="38"/>
      <c r="AG55" s="24"/>
      <c r="AH55" s="30"/>
      <c r="AI55" s="26"/>
      <c r="AJ55" s="37"/>
      <c r="AK55" s="24"/>
      <c r="AL55" s="25"/>
      <c r="AM55" s="26"/>
      <c r="AN55" s="37">
        <f t="shared" si="150"/>
        <v>3.9426380335993993E-4</v>
      </c>
      <c r="AO55" s="24"/>
      <c r="AP55" s="30"/>
      <c r="AQ55" s="26"/>
      <c r="AR55" s="37">
        <f t="shared" si="23"/>
        <v>0.9964516257697601</v>
      </c>
      <c r="AS55" s="4"/>
      <c r="AT55" s="4"/>
      <c r="AU55" s="4"/>
      <c r="AV55" s="4"/>
      <c r="AW55" s="4"/>
      <c r="AX55" s="4"/>
      <c r="AY55" s="4"/>
      <c r="AZ55" s="38"/>
      <c r="BA55" s="24"/>
      <c r="BB55" s="30"/>
      <c r="BC55" s="26"/>
      <c r="BD55" s="27">
        <f t="shared" si="125"/>
        <v>3.7571021261362247E-3</v>
      </c>
      <c r="BE55" s="28">
        <f t="shared" si="126"/>
        <v>0.19547400608420473</v>
      </c>
    </row>
    <row r="56" spans="1:57" ht="14" x14ac:dyDescent="0.35">
      <c r="A56" s="4">
        <f t="shared" si="8"/>
        <v>54</v>
      </c>
      <c r="B56" s="24"/>
      <c r="C56" s="30"/>
      <c r="D56" s="26"/>
      <c r="E56" s="27"/>
      <c r="F56" s="28"/>
      <c r="G56" s="39"/>
      <c r="H56" s="40"/>
      <c r="I56" s="24"/>
      <c r="J56" s="25"/>
      <c r="K56" s="26"/>
      <c r="L56" s="27">
        <f t="shared" ref="L56:N56" si="158">R56-R55</f>
        <v>3.7571021261362247E-4</v>
      </c>
      <c r="M56" s="28">
        <f t="shared" si="158"/>
        <v>5.9706714094333035E-3</v>
      </c>
      <c r="N56" s="29">
        <f t="shared" si="158"/>
        <v>5.8703678193748332E-3</v>
      </c>
      <c r="O56" s="24"/>
      <c r="P56" s="30"/>
      <c r="Q56" s="26"/>
      <c r="R56" s="27">
        <f t="shared" si="13"/>
        <v>0.9966186080864774</v>
      </c>
      <c r="S56" s="28">
        <f t="shared" si="14"/>
        <v>0.80694829109498867</v>
      </c>
      <c r="T56" s="29">
        <f t="shared" si="15"/>
        <v>0.41883358588189018</v>
      </c>
      <c r="U56" s="31">
        <f t="shared" si="16"/>
        <v>58</v>
      </c>
      <c r="V56" s="32">
        <f t="shared" si="17"/>
        <v>137.5</v>
      </c>
      <c r="W56" s="33">
        <f t="shared" si="18"/>
        <v>217</v>
      </c>
      <c r="X56" s="4"/>
      <c r="Y56" s="4"/>
      <c r="Z56" s="4"/>
      <c r="AA56" s="4"/>
      <c r="AB56" s="4"/>
      <c r="AC56" s="4"/>
      <c r="AD56" s="4"/>
      <c r="AE56" s="4"/>
      <c r="AF56" s="38"/>
      <c r="AG56" s="24"/>
      <c r="AH56" s="30"/>
      <c r="AI56" s="26"/>
      <c r="AJ56" s="37"/>
      <c r="AK56" s="24"/>
      <c r="AL56" s="25"/>
      <c r="AM56" s="26"/>
      <c r="AN56" s="37">
        <f t="shared" si="150"/>
        <v>3.5483742302400145E-4</v>
      </c>
      <c r="AO56" s="24"/>
      <c r="AP56" s="30"/>
      <c r="AQ56" s="26"/>
      <c r="AR56" s="37">
        <f t="shared" si="23"/>
        <v>0.9968064631927841</v>
      </c>
      <c r="AS56" s="4"/>
      <c r="AT56" s="4"/>
      <c r="AU56" s="4"/>
      <c r="AV56" s="4"/>
      <c r="AW56" s="4"/>
      <c r="AX56" s="4"/>
      <c r="AY56" s="4"/>
      <c r="AZ56" s="38"/>
      <c r="BA56" s="24"/>
      <c r="BB56" s="30"/>
      <c r="BC56" s="26"/>
      <c r="BD56" s="27">
        <f t="shared" si="125"/>
        <v>3.3813919135226023E-3</v>
      </c>
      <c r="BE56" s="28">
        <f t="shared" si="126"/>
        <v>0.18985817209779543</v>
      </c>
    </row>
    <row r="57" spans="1:57" ht="14" x14ac:dyDescent="0.35">
      <c r="A57" s="4">
        <f t="shared" si="8"/>
        <v>55</v>
      </c>
      <c r="B57" s="24"/>
      <c r="C57" s="30"/>
      <c r="D57" s="26"/>
      <c r="E57" s="27"/>
      <c r="F57" s="28"/>
      <c r="G57" s="39"/>
      <c r="H57" s="40"/>
      <c r="I57" s="24"/>
      <c r="J57" s="25"/>
      <c r="K57" s="26"/>
      <c r="L57" s="27">
        <f t="shared" ref="L57:N57" si="159">R57-R56</f>
        <v>3.3813919135228243E-4</v>
      </c>
      <c r="M57" s="28">
        <f t="shared" si="159"/>
        <v>5.7915512671503633E-3</v>
      </c>
      <c r="N57" s="29">
        <f t="shared" si="159"/>
        <v>5.8116641411811165E-3</v>
      </c>
      <c r="O57" s="24"/>
      <c r="P57" s="30"/>
      <c r="Q57" s="26"/>
      <c r="R57" s="27">
        <f t="shared" si="13"/>
        <v>0.99695674727782968</v>
      </c>
      <c r="S57" s="28">
        <f t="shared" si="14"/>
        <v>0.81273984236213903</v>
      </c>
      <c r="T57" s="29">
        <f t="shared" si="15"/>
        <v>0.4246452500230713</v>
      </c>
      <c r="U57" s="31">
        <f t="shared" si="16"/>
        <v>59</v>
      </c>
      <c r="V57" s="32">
        <f t="shared" si="17"/>
        <v>140</v>
      </c>
      <c r="W57" s="33">
        <f t="shared" si="18"/>
        <v>221</v>
      </c>
      <c r="X57" s="4"/>
      <c r="Y57" s="4"/>
      <c r="Z57" s="4"/>
      <c r="AA57" s="4"/>
      <c r="AB57" s="4"/>
      <c r="AC57" s="4"/>
      <c r="AD57" s="4"/>
      <c r="AE57" s="4"/>
      <c r="AF57" s="38"/>
      <c r="AG57" s="24"/>
      <c r="AH57" s="30"/>
      <c r="AI57" s="26"/>
      <c r="AJ57" s="37"/>
      <c r="AK57" s="24"/>
      <c r="AL57" s="25"/>
      <c r="AM57" s="26"/>
      <c r="AN57" s="37">
        <f t="shared" si="150"/>
        <v>3.193536807215569E-4</v>
      </c>
      <c r="AO57" s="24"/>
      <c r="AP57" s="30"/>
      <c r="AQ57" s="26"/>
      <c r="AR57" s="37">
        <f t="shared" si="23"/>
        <v>0.99712581687350565</v>
      </c>
      <c r="AS57" s="4"/>
      <c r="AT57" s="4"/>
      <c r="AU57" s="4"/>
      <c r="AV57" s="4"/>
      <c r="AW57" s="4"/>
      <c r="AX57" s="4"/>
      <c r="AY57" s="4"/>
      <c r="AZ57" s="38"/>
      <c r="BA57" s="24"/>
      <c r="BB57" s="30"/>
      <c r="BC57" s="26"/>
      <c r="BD57" s="27">
        <f t="shared" si="125"/>
        <v>3.0432527221703198E-3</v>
      </c>
      <c r="BE57" s="28">
        <f t="shared" si="126"/>
        <v>0.18438597451136662</v>
      </c>
    </row>
    <row r="58" spans="1:57" ht="14" x14ac:dyDescent="0.35">
      <c r="A58" s="4">
        <f t="shared" si="8"/>
        <v>56</v>
      </c>
      <c r="B58" s="24"/>
      <c r="C58" s="30"/>
      <c r="D58" s="26"/>
      <c r="E58" s="27"/>
      <c r="F58" s="28"/>
      <c r="G58" s="39"/>
      <c r="H58" s="40"/>
      <c r="I58" s="24"/>
      <c r="J58" s="25"/>
      <c r="K58" s="26"/>
      <c r="L58" s="27">
        <f t="shared" ref="L58:N58" si="160">R58-R57</f>
        <v>3.0432527221702088E-4</v>
      </c>
      <c r="M58" s="28">
        <f t="shared" si="160"/>
        <v>5.6178047291358668E-3</v>
      </c>
      <c r="N58" s="29">
        <f t="shared" si="160"/>
        <v>5.753547499769307E-3</v>
      </c>
      <c r="O58" s="24"/>
      <c r="P58" s="30"/>
      <c r="Q58" s="26"/>
      <c r="R58" s="27">
        <f t="shared" si="13"/>
        <v>0.9972610725500467</v>
      </c>
      <c r="S58" s="28">
        <f t="shared" si="14"/>
        <v>0.8183576470912749</v>
      </c>
      <c r="T58" s="29">
        <f t="shared" si="15"/>
        <v>0.4303987975228406</v>
      </c>
      <c r="U58" s="31">
        <f t="shared" si="16"/>
        <v>60</v>
      </c>
      <c r="V58" s="32">
        <f t="shared" si="17"/>
        <v>142.5</v>
      </c>
      <c r="W58" s="33">
        <f t="shared" si="18"/>
        <v>225</v>
      </c>
      <c r="X58" s="4"/>
      <c r="Y58" s="4"/>
      <c r="Z58" s="4"/>
      <c r="AA58" s="4"/>
      <c r="AB58" s="4"/>
      <c r="AC58" s="4"/>
      <c r="AD58" s="4"/>
      <c r="AE58" s="4"/>
      <c r="AF58" s="38"/>
      <c r="AG58" s="24"/>
      <c r="AH58" s="30"/>
      <c r="AI58" s="26"/>
      <c r="AJ58" s="37"/>
      <c r="AK58" s="24"/>
      <c r="AL58" s="25"/>
      <c r="AM58" s="26"/>
      <c r="AN58" s="37">
        <f t="shared" si="150"/>
        <v>2.8741831264944562E-4</v>
      </c>
      <c r="AO58" s="24"/>
      <c r="AP58" s="30"/>
      <c r="AQ58" s="26"/>
      <c r="AR58" s="37">
        <f t="shared" si="23"/>
        <v>0.9974132351861551</v>
      </c>
      <c r="AS58" s="4"/>
      <c r="AT58" s="4"/>
      <c r="AU58" s="4"/>
      <c r="AV58" s="4"/>
      <c r="AW58" s="4"/>
      <c r="AX58" s="4"/>
      <c r="AY58" s="4"/>
      <c r="AZ58" s="38"/>
      <c r="BA58" s="24"/>
      <c r="BB58" s="30"/>
      <c r="BC58" s="26"/>
      <c r="BD58" s="27">
        <f t="shared" si="125"/>
        <v>2.738927449953299E-3</v>
      </c>
      <c r="BE58" s="28">
        <f t="shared" si="126"/>
        <v>0.1790555880948802</v>
      </c>
    </row>
    <row r="59" spans="1:57" ht="14" x14ac:dyDescent="0.35">
      <c r="A59" s="4">
        <f t="shared" si="8"/>
        <v>57</v>
      </c>
      <c r="B59" s="24"/>
      <c r="C59" s="30"/>
      <c r="D59" s="26"/>
      <c r="E59" s="27"/>
      <c r="F59" s="28"/>
      <c r="G59" s="39"/>
      <c r="H59" s="40"/>
      <c r="I59" s="24"/>
      <c r="J59" s="25"/>
      <c r="K59" s="26"/>
      <c r="L59" s="27">
        <f t="shared" ref="L59:N59" si="161">R59-R58</f>
        <v>2.73892744995341E-4</v>
      </c>
      <c r="M59" s="28">
        <f t="shared" si="161"/>
        <v>5.4492705872617453E-3</v>
      </c>
      <c r="N59" s="29">
        <f t="shared" si="161"/>
        <v>5.6960120247716017E-3</v>
      </c>
      <c r="O59" s="24"/>
      <c r="P59" s="30"/>
      <c r="Q59" s="26"/>
      <c r="R59" s="27">
        <f t="shared" si="13"/>
        <v>0.99753496529504204</v>
      </c>
      <c r="S59" s="28">
        <f t="shared" si="14"/>
        <v>0.82380691767853664</v>
      </c>
      <c r="T59" s="29">
        <f t="shared" si="15"/>
        <v>0.43609480954761221</v>
      </c>
      <c r="U59" s="31">
        <f t="shared" si="16"/>
        <v>61</v>
      </c>
      <c r="V59" s="32">
        <f t="shared" si="17"/>
        <v>145</v>
      </c>
      <c r="W59" s="33">
        <f t="shared" si="18"/>
        <v>229</v>
      </c>
      <c r="X59" s="4"/>
      <c r="Y59" s="4"/>
      <c r="Z59" s="4"/>
      <c r="AA59" s="4"/>
      <c r="AB59" s="4"/>
      <c r="AC59" s="4"/>
      <c r="AD59" s="4"/>
      <c r="AE59" s="4"/>
      <c r="AF59" s="38"/>
      <c r="AG59" s="24"/>
      <c r="AH59" s="30"/>
      <c r="AI59" s="26"/>
      <c r="AJ59" s="37"/>
      <c r="AK59" s="24"/>
      <c r="AL59" s="25"/>
      <c r="AM59" s="26"/>
      <c r="AN59" s="37">
        <f t="shared" si="150"/>
        <v>2.5867648138444554E-4</v>
      </c>
      <c r="AO59" s="24"/>
      <c r="AP59" s="30"/>
      <c r="AQ59" s="26"/>
      <c r="AR59" s="37">
        <f t="shared" si="23"/>
        <v>0.99767191166753955</v>
      </c>
      <c r="AS59" s="4"/>
      <c r="AT59" s="4"/>
      <c r="AU59" s="4"/>
      <c r="AV59" s="4"/>
      <c r="AW59" s="4"/>
      <c r="AX59" s="4"/>
      <c r="AY59" s="4"/>
      <c r="AZ59" s="38"/>
      <c r="BA59" s="24"/>
      <c r="BB59" s="30"/>
      <c r="BC59" s="26"/>
      <c r="BD59" s="27">
        <f t="shared" si="125"/>
        <v>2.465034704957958E-3</v>
      </c>
      <c r="BE59" s="28">
        <f t="shared" si="126"/>
        <v>0.1738649939890029</v>
      </c>
    </row>
    <row r="60" spans="1:57" ht="14" x14ac:dyDescent="0.35">
      <c r="A60" s="4">
        <f t="shared" si="8"/>
        <v>58</v>
      </c>
      <c r="B60" s="24"/>
      <c r="C60" s="30"/>
      <c r="D60" s="26"/>
      <c r="E60" s="27"/>
      <c r="F60" s="28"/>
      <c r="G60" s="39"/>
      <c r="H60" s="40"/>
      <c r="I60" s="24"/>
      <c r="J60" s="25"/>
      <c r="K60" s="26"/>
      <c r="L60" s="27">
        <f t="shared" ref="L60:N60" si="162">R60-R59</f>
        <v>2.46503470495818E-4</v>
      </c>
      <c r="M60" s="28">
        <f t="shared" si="162"/>
        <v>5.2857924696438907E-3</v>
      </c>
      <c r="N60" s="29">
        <f t="shared" si="162"/>
        <v>5.6390519045238507E-3</v>
      </c>
      <c r="O60" s="24"/>
      <c r="P60" s="30"/>
      <c r="Q60" s="26"/>
      <c r="R60" s="27">
        <f t="shared" si="13"/>
        <v>0.99778146876553786</v>
      </c>
      <c r="S60" s="28">
        <f t="shared" si="14"/>
        <v>0.82909271014818053</v>
      </c>
      <c r="T60" s="29">
        <f t="shared" si="15"/>
        <v>0.44173386145213606</v>
      </c>
      <c r="U60" s="31">
        <f t="shared" si="16"/>
        <v>62</v>
      </c>
      <c r="V60" s="32">
        <f t="shared" si="17"/>
        <v>147.5</v>
      </c>
      <c r="W60" s="33">
        <f t="shared" si="18"/>
        <v>233</v>
      </c>
      <c r="X60" s="4"/>
      <c r="Y60" s="4"/>
      <c r="Z60" s="4"/>
      <c r="AA60" s="4"/>
      <c r="AB60" s="4"/>
      <c r="AC60" s="4"/>
      <c r="AD60" s="4"/>
      <c r="AE60" s="4"/>
      <c r="AF60" s="38"/>
      <c r="AG60" s="24"/>
      <c r="AH60" s="30"/>
      <c r="AI60" s="26"/>
      <c r="AJ60" s="37"/>
      <c r="AK60" s="24"/>
      <c r="AL60" s="25"/>
      <c r="AM60" s="26"/>
      <c r="AN60" s="37">
        <f t="shared" si="150"/>
        <v>2.328088332460565E-4</v>
      </c>
      <c r="AO60" s="24"/>
      <c r="AP60" s="30"/>
      <c r="AQ60" s="26"/>
      <c r="AR60" s="37">
        <f t="shared" si="23"/>
        <v>0.9979047205007856</v>
      </c>
      <c r="AS60" s="4"/>
      <c r="AT60" s="4"/>
      <c r="AU60" s="4"/>
      <c r="AV60" s="4"/>
      <c r="AW60" s="4"/>
      <c r="AX60" s="4"/>
      <c r="AY60" s="4"/>
      <c r="AZ60" s="38"/>
      <c r="BA60" s="24"/>
      <c r="BB60" s="30"/>
      <c r="BC60" s="26"/>
      <c r="BD60" s="27">
        <f t="shared" si="125"/>
        <v>2.21853123446214E-3</v>
      </c>
      <c r="BE60" s="28">
        <f t="shared" si="126"/>
        <v>0.16881201035260507</v>
      </c>
    </row>
    <row r="61" spans="1:57" ht="14" x14ac:dyDescent="0.35">
      <c r="A61" s="4">
        <f t="shared" si="8"/>
        <v>59</v>
      </c>
      <c r="B61" s="24"/>
      <c r="C61" s="30"/>
      <c r="D61" s="26"/>
      <c r="E61" s="27"/>
      <c r="F61" s="28"/>
      <c r="G61" s="39"/>
      <c r="H61" s="40"/>
      <c r="I61" s="24"/>
      <c r="J61" s="25"/>
      <c r="K61" s="26"/>
      <c r="L61" s="27">
        <f t="shared" ref="L61:N61" si="163">R61-R60</f>
        <v>2.218531234462473E-4</v>
      </c>
      <c r="M61" s="28">
        <f t="shared" si="163"/>
        <v>5.1272186955545473E-3</v>
      </c>
      <c r="N61" s="29">
        <f t="shared" si="163"/>
        <v>5.5826613854786378E-3</v>
      </c>
      <c r="O61" s="24"/>
      <c r="P61" s="30"/>
      <c r="Q61" s="26"/>
      <c r="R61" s="27">
        <f t="shared" si="13"/>
        <v>0.99800332188898411</v>
      </c>
      <c r="S61" s="28">
        <f t="shared" si="14"/>
        <v>0.83421992884373508</v>
      </c>
      <c r="T61" s="29">
        <f t="shared" si="15"/>
        <v>0.44731652283761469</v>
      </c>
      <c r="U61" s="31">
        <f t="shared" si="16"/>
        <v>63</v>
      </c>
      <c r="V61" s="32">
        <f t="shared" si="17"/>
        <v>150</v>
      </c>
      <c r="W61" s="33">
        <f t="shared" si="18"/>
        <v>237</v>
      </c>
      <c r="X61" s="4"/>
      <c r="Y61" s="4"/>
      <c r="Z61" s="4"/>
      <c r="AA61" s="4"/>
      <c r="AB61" s="4"/>
      <c r="AC61" s="4"/>
      <c r="AD61" s="4"/>
      <c r="AE61" s="4"/>
      <c r="AF61" s="38"/>
      <c r="AG61" s="24"/>
      <c r="AH61" s="30"/>
      <c r="AI61" s="26"/>
      <c r="AJ61" s="37"/>
      <c r="AK61" s="24"/>
      <c r="AL61" s="25"/>
      <c r="AM61" s="26"/>
      <c r="AN61" s="37">
        <f t="shared" si="150"/>
        <v>2.0952794992146195E-4</v>
      </c>
      <c r="AO61" s="24"/>
      <c r="AP61" s="30"/>
      <c r="AQ61" s="26"/>
      <c r="AR61" s="37">
        <f t="shared" si="23"/>
        <v>0.99811424845070706</v>
      </c>
      <c r="AS61" s="4"/>
      <c r="AT61" s="4"/>
      <c r="AU61" s="4"/>
      <c r="AV61" s="4"/>
      <c r="AW61" s="4"/>
      <c r="AX61" s="4"/>
      <c r="AY61" s="4"/>
      <c r="AZ61" s="38"/>
      <c r="BA61" s="24"/>
      <c r="BB61" s="30"/>
      <c r="BC61" s="26"/>
      <c r="BD61" s="27">
        <f t="shared" si="125"/>
        <v>1.9966781110158927E-3</v>
      </c>
      <c r="BE61" s="28">
        <f t="shared" si="126"/>
        <v>0.16389431960697198</v>
      </c>
    </row>
    <row r="62" spans="1:57" ht="14" x14ac:dyDescent="0.35">
      <c r="A62" s="4">
        <f t="shared" si="8"/>
        <v>60</v>
      </c>
      <c r="B62" s="24"/>
      <c r="C62" s="30"/>
      <c r="D62" s="26"/>
      <c r="E62" s="27"/>
      <c r="F62" s="28"/>
      <c r="G62" s="39"/>
      <c r="H62" s="40"/>
      <c r="I62" s="24"/>
      <c r="J62" s="25"/>
      <c r="K62" s="26"/>
      <c r="L62" s="27">
        <f t="shared" ref="L62:N62" si="164">R62-R61</f>
        <v>1.9966781110158927E-4</v>
      </c>
      <c r="M62" s="28">
        <f t="shared" si="164"/>
        <v>4.9734021346879986E-3</v>
      </c>
      <c r="N62" s="29">
        <f t="shared" si="164"/>
        <v>5.5268347716238564E-3</v>
      </c>
      <c r="O62" s="24"/>
      <c r="P62" s="30"/>
      <c r="Q62" s="26"/>
      <c r="R62" s="27">
        <f t="shared" si="13"/>
        <v>0.9982029897000857</v>
      </c>
      <c r="S62" s="28">
        <f t="shared" si="14"/>
        <v>0.83919333097842308</v>
      </c>
      <c r="T62" s="29">
        <f t="shared" si="15"/>
        <v>0.45284335760923855</v>
      </c>
      <c r="U62" s="31">
        <f t="shared" si="16"/>
        <v>64</v>
      </c>
      <c r="V62" s="32">
        <f t="shared" si="17"/>
        <v>152.5</v>
      </c>
      <c r="W62" s="33">
        <f t="shared" si="18"/>
        <v>241</v>
      </c>
      <c r="X62" s="4"/>
      <c r="Y62" s="4"/>
      <c r="Z62" s="4"/>
      <c r="AA62" s="4"/>
      <c r="AB62" s="4"/>
      <c r="AC62" s="4"/>
      <c r="AD62" s="4"/>
      <c r="AE62" s="4"/>
      <c r="AF62" s="38"/>
      <c r="AG62" s="24"/>
      <c r="AH62" s="30"/>
      <c r="AI62" s="26"/>
      <c r="AJ62" s="37"/>
      <c r="AK62" s="24"/>
      <c r="AL62" s="25"/>
      <c r="AM62" s="26"/>
      <c r="AN62" s="37">
        <f t="shared" si="150"/>
        <v>1.8857515492931576E-4</v>
      </c>
      <c r="AO62" s="24"/>
      <c r="AP62" s="30"/>
      <c r="AQ62" s="26"/>
      <c r="AR62" s="37">
        <f t="shared" si="23"/>
        <v>0.99830282360563638</v>
      </c>
      <c r="AS62" s="4"/>
      <c r="AT62" s="4"/>
      <c r="AU62" s="4"/>
      <c r="AV62" s="4"/>
      <c r="AW62" s="4"/>
      <c r="AX62" s="4"/>
      <c r="AY62" s="4"/>
      <c r="AZ62" s="38"/>
      <c r="BA62" s="24"/>
      <c r="BB62" s="30"/>
      <c r="BC62" s="26"/>
      <c r="BD62" s="27">
        <f t="shared" si="125"/>
        <v>1.7970102999143034E-3</v>
      </c>
      <c r="BE62" s="28">
        <f t="shared" si="126"/>
        <v>0.1591094926272133</v>
      </c>
    </row>
    <row r="63" spans="1:57" ht="14" x14ac:dyDescent="0.35">
      <c r="A63" s="4">
        <f t="shared" si="8"/>
        <v>61</v>
      </c>
      <c r="B63" s="24"/>
      <c r="C63" s="30"/>
      <c r="D63" s="26"/>
      <c r="E63" s="27"/>
      <c r="F63" s="28"/>
      <c r="G63" s="39"/>
      <c r="H63" s="40"/>
      <c r="I63" s="24"/>
      <c r="J63" s="25"/>
      <c r="K63" s="26"/>
      <c r="L63" s="27">
        <f t="shared" ref="L63:N63" si="165">R63-R62</f>
        <v>1.7970102999143034E-4</v>
      </c>
      <c r="M63" s="28">
        <f t="shared" si="165"/>
        <v>4.824200070647322E-3</v>
      </c>
      <c r="N63" s="29">
        <f t="shared" si="165"/>
        <v>5.4715664239076145E-3</v>
      </c>
      <c r="O63" s="24"/>
      <c r="P63" s="30"/>
      <c r="Q63" s="26"/>
      <c r="R63" s="27">
        <f t="shared" si="13"/>
        <v>0.99838269073007713</v>
      </c>
      <c r="S63" s="28">
        <f t="shared" si="14"/>
        <v>0.8440175310490704</v>
      </c>
      <c r="T63" s="29">
        <f t="shared" si="15"/>
        <v>0.45831492403314616</v>
      </c>
      <c r="U63" s="31">
        <f t="shared" si="16"/>
        <v>65</v>
      </c>
      <c r="V63" s="32">
        <f t="shared" si="17"/>
        <v>155</v>
      </c>
      <c r="W63" s="33">
        <f t="shared" si="18"/>
        <v>245</v>
      </c>
      <c r="X63" s="4"/>
      <c r="Y63" s="4"/>
      <c r="Z63" s="4"/>
      <c r="AA63" s="4"/>
      <c r="AB63" s="4"/>
      <c r="AC63" s="4"/>
      <c r="AD63" s="4"/>
      <c r="AE63" s="4"/>
      <c r="AF63" s="38"/>
      <c r="AG63" s="24"/>
      <c r="AH63" s="30"/>
      <c r="AI63" s="26"/>
      <c r="AJ63" s="37"/>
      <c r="AK63" s="24"/>
      <c r="AL63" s="25"/>
      <c r="AM63" s="26"/>
      <c r="AN63" s="37">
        <f t="shared" si="150"/>
        <v>1.6971763943640639E-4</v>
      </c>
      <c r="AO63" s="24"/>
      <c r="AP63" s="30"/>
      <c r="AQ63" s="26"/>
      <c r="AR63" s="37">
        <f t="shared" si="23"/>
        <v>0.99847254124507279</v>
      </c>
      <c r="AS63" s="4"/>
      <c r="AT63" s="4"/>
      <c r="AU63" s="4"/>
      <c r="AV63" s="4"/>
      <c r="AW63" s="4"/>
      <c r="AX63" s="4"/>
      <c r="AY63" s="4"/>
      <c r="AZ63" s="38"/>
      <c r="BA63" s="24"/>
      <c r="BB63" s="30"/>
      <c r="BC63" s="26"/>
      <c r="BD63" s="27">
        <f t="shared" si="125"/>
        <v>1.617309269922873E-3</v>
      </c>
      <c r="BE63" s="28">
        <f t="shared" si="126"/>
        <v>0.15445501019600238</v>
      </c>
    </row>
    <row r="64" spans="1:57" ht="14" x14ac:dyDescent="0.35">
      <c r="A64" s="4">
        <f t="shared" si="8"/>
        <v>62</v>
      </c>
      <c r="B64" s="24"/>
      <c r="C64" s="30"/>
      <c r="D64" s="26"/>
      <c r="E64" s="27"/>
      <c r="F64" s="28"/>
      <c r="G64" s="39"/>
      <c r="H64" s="40"/>
      <c r="I64" s="24"/>
      <c r="J64" s="25"/>
      <c r="K64" s="26"/>
      <c r="L64" s="27">
        <f t="shared" ref="L64:N64" si="166">R64-R63</f>
        <v>1.6173092699223179E-4</v>
      </c>
      <c r="M64" s="28">
        <f t="shared" si="166"/>
        <v>4.6794740685278668E-3</v>
      </c>
      <c r="N64" s="29">
        <f t="shared" si="166"/>
        <v>5.4168507596685234E-3</v>
      </c>
      <c r="O64" s="24"/>
      <c r="P64" s="30"/>
      <c r="Q64" s="26"/>
      <c r="R64" s="27">
        <f t="shared" si="13"/>
        <v>0.99854442165706936</v>
      </c>
      <c r="S64" s="28">
        <f t="shared" si="14"/>
        <v>0.84869700511759827</v>
      </c>
      <c r="T64" s="29">
        <f t="shared" si="15"/>
        <v>0.46373177479281469</v>
      </c>
      <c r="U64" s="31">
        <f t="shared" si="16"/>
        <v>66</v>
      </c>
      <c r="V64" s="32">
        <f t="shared" si="17"/>
        <v>157.5</v>
      </c>
      <c r="W64" s="33">
        <f t="shared" si="18"/>
        <v>249</v>
      </c>
      <c r="X64" s="4"/>
      <c r="Y64" s="4"/>
      <c r="Z64" s="4"/>
      <c r="AA64" s="4"/>
      <c r="AB64" s="4"/>
      <c r="AC64" s="4"/>
      <c r="AD64" s="4"/>
      <c r="AE64" s="4"/>
      <c r="AF64" s="38"/>
      <c r="AG64" s="24"/>
      <c r="AH64" s="30"/>
      <c r="AI64" s="26"/>
      <c r="AJ64" s="37"/>
      <c r="AK64" s="24"/>
      <c r="AL64" s="25"/>
      <c r="AM64" s="26"/>
      <c r="AN64" s="37">
        <f t="shared" si="150"/>
        <v>1.5274587549274354E-4</v>
      </c>
      <c r="AO64" s="24"/>
      <c r="AP64" s="30"/>
      <c r="AQ64" s="26"/>
      <c r="AR64" s="37">
        <f t="shared" si="23"/>
        <v>0.99862528712056553</v>
      </c>
      <c r="AS64" s="4"/>
      <c r="AT64" s="4"/>
      <c r="AU64" s="4"/>
      <c r="AV64" s="4"/>
      <c r="AW64" s="4"/>
      <c r="AX64" s="4"/>
      <c r="AY64" s="4"/>
      <c r="AZ64" s="38"/>
      <c r="BA64" s="24"/>
      <c r="BB64" s="30"/>
      <c r="BC64" s="26"/>
      <c r="BD64" s="27">
        <f t="shared" si="125"/>
        <v>1.4555783429306413E-3</v>
      </c>
      <c r="BE64" s="28">
        <f t="shared" si="126"/>
        <v>0.14992828200296726</v>
      </c>
    </row>
    <row r="65" spans="1:57" ht="14" x14ac:dyDescent="0.35">
      <c r="A65" s="4">
        <f t="shared" si="8"/>
        <v>63</v>
      </c>
      <c r="B65" s="24"/>
      <c r="C65" s="30"/>
      <c r="D65" s="26"/>
      <c r="E65" s="27"/>
      <c r="F65" s="28"/>
      <c r="G65" s="39"/>
      <c r="H65" s="40"/>
      <c r="I65" s="24"/>
      <c r="J65" s="25"/>
      <c r="K65" s="26"/>
      <c r="L65" s="27">
        <f t="shared" ref="L65:N65" si="167">R65-R64</f>
        <v>1.4555783429304192E-4</v>
      </c>
      <c r="M65" s="28">
        <f t="shared" si="167"/>
        <v>4.5390898464719998E-3</v>
      </c>
      <c r="N65" s="29">
        <f t="shared" si="167"/>
        <v>5.3626822520718709E-3</v>
      </c>
      <c r="O65" s="24"/>
      <c r="P65" s="30"/>
      <c r="Q65" s="26"/>
      <c r="R65" s="27">
        <f t="shared" si="13"/>
        <v>0.9986899794913624</v>
      </c>
      <c r="S65" s="28">
        <f t="shared" si="14"/>
        <v>0.85323609496407027</v>
      </c>
      <c r="T65" s="29">
        <f t="shared" si="15"/>
        <v>0.46909445704488656</v>
      </c>
      <c r="U65" s="31">
        <f t="shared" si="16"/>
        <v>67</v>
      </c>
      <c r="V65" s="32">
        <f t="shared" si="17"/>
        <v>160</v>
      </c>
      <c r="W65" s="33">
        <f t="shared" si="18"/>
        <v>253</v>
      </c>
      <c r="X65" s="4"/>
      <c r="Y65" s="4"/>
      <c r="Z65" s="4"/>
      <c r="AA65" s="4"/>
      <c r="AB65" s="4"/>
      <c r="AC65" s="4"/>
      <c r="AD65" s="4"/>
      <c r="AE65" s="4"/>
      <c r="AF65" s="38"/>
      <c r="AG65" s="24"/>
      <c r="AH65" s="30"/>
      <c r="AI65" s="26"/>
      <c r="AJ65" s="37"/>
      <c r="AK65" s="24"/>
      <c r="AL65" s="25"/>
      <c r="AM65" s="26"/>
      <c r="AN65" s="37">
        <f t="shared" si="150"/>
        <v>1.374712879435025E-4</v>
      </c>
      <c r="AO65" s="24"/>
      <c r="AP65" s="30"/>
      <c r="AQ65" s="26"/>
      <c r="AR65" s="37">
        <f t="shared" si="23"/>
        <v>0.99876275840850903</v>
      </c>
      <c r="AS65" s="4"/>
      <c r="AT65" s="4"/>
      <c r="AU65" s="4"/>
      <c r="AV65" s="4"/>
      <c r="AW65" s="4"/>
      <c r="AX65" s="4"/>
      <c r="AY65" s="4"/>
      <c r="AZ65" s="38"/>
      <c r="BA65" s="24"/>
      <c r="BB65" s="30"/>
      <c r="BC65" s="26"/>
      <c r="BD65" s="27">
        <f t="shared" si="125"/>
        <v>1.3100205086375993E-3</v>
      </c>
      <c r="BE65" s="28">
        <f t="shared" si="126"/>
        <v>0.14552666344443876</v>
      </c>
    </row>
    <row r="66" spans="1:57" ht="14" x14ac:dyDescent="0.35">
      <c r="A66" s="4">
        <f t="shared" si="8"/>
        <v>64</v>
      </c>
      <c r="B66" s="24"/>
      <c r="C66" s="30"/>
      <c r="D66" s="26"/>
      <c r="E66" s="27"/>
      <c r="F66" s="28"/>
      <c r="G66" s="39"/>
      <c r="H66" s="40"/>
      <c r="I66" s="24"/>
      <c r="J66" s="25"/>
      <c r="K66" s="26"/>
      <c r="L66" s="27">
        <f t="shared" ref="L66:N66" si="168">R66-R65</f>
        <v>1.3100205086380434E-4</v>
      </c>
      <c r="M66" s="28">
        <f t="shared" si="168"/>
        <v>4.4029171510778786E-3</v>
      </c>
      <c r="N66" s="29">
        <f t="shared" si="168"/>
        <v>5.3090554295511239E-3</v>
      </c>
      <c r="O66" s="24"/>
      <c r="P66" s="30"/>
      <c r="Q66" s="26"/>
      <c r="R66" s="27">
        <f t="shared" si="13"/>
        <v>0.99882098154222621</v>
      </c>
      <c r="S66" s="28">
        <f t="shared" si="14"/>
        <v>0.85763901211514815</v>
      </c>
      <c r="T66" s="29">
        <f t="shared" si="15"/>
        <v>0.47440351247443768</v>
      </c>
      <c r="U66" s="31">
        <f t="shared" si="16"/>
        <v>68</v>
      </c>
      <c r="V66" s="32">
        <f t="shared" si="17"/>
        <v>162.5</v>
      </c>
      <c r="W66" s="33">
        <f t="shared" si="18"/>
        <v>257</v>
      </c>
      <c r="X66" s="4"/>
      <c r="Y66" s="4"/>
      <c r="Z66" s="4"/>
      <c r="AA66" s="4"/>
      <c r="AB66" s="4"/>
      <c r="AC66" s="4"/>
      <c r="AD66" s="4"/>
      <c r="AE66" s="4"/>
      <c r="AF66" s="38"/>
      <c r="AG66" s="24"/>
      <c r="AH66" s="30"/>
      <c r="AI66" s="26"/>
      <c r="AJ66" s="37"/>
      <c r="AK66" s="24"/>
      <c r="AL66" s="25"/>
      <c r="AM66" s="26"/>
      <c r="AN66" s="37">
        <f t="shared" si="150"/>
        <v>1.2372415914907453E-4</v>
      </c>
      <c r="AO66" s="24"/>
      <c r="AP66" s="30"/>
      <c r="AQ66" s="26"/>
      <c r="AR66" s="37">
        <f t="shared" si="23"/>
        <v>0.99888648256765811</v>
      </c>
      <c r="AS66" s="4"/>
      <c r="AT66" s="4"/>
      <c r="AU66" s="4"/>
      <c r="AV66" s="4"/>
      <c r="AW66" s="4"/>
      <c r="AX66" s="4"/>
      <c r="AY66" s="4"/>
      <c r="AZ66" s="38"/>
      <c r="BA66" s="24"/>
      <c r="BB66" s="30"/>
      <c r="BC66" s="26"/>
      <c r="BD66" s="27">
        <f t="shared" si="125"/>
        <v>1.179018457773795E-3</v>
      </c>
      <c r="BE66" s="28">
        <f t="shared" si="126"/>
        <v>0.14124747045250996</v>
      </c>
    </row>
    <row r="67" spans="1:57" ht="14" x14ac:dyDescent="0.35">
      <c r="A67" s="4">
        <f t="shared" si="8"/>
        <v>65</v>
      </c>
      <c r="B67" s="24"/>
      <c r="C67" s="30"/>
      <c r="D67" s="26"/>
      <c r="E67" s="27"/>
      <c r="F67" s="28"/>
      <c r="G67" s="39"/>
      <c r="H67" s="40"/>
      <c r="I67" s="24"/>
      <c r="J67" s="25"/>
      <c r="K67" s="26"/>
      <c r="L67" s="27">
        <f t="shared" ref="L67:N67" si="169">R67-R66</f>
        <v>1.1790184577742391E-4</v>
      </c>
      <c r="M67" s="28">
        <f t="shared" si="169"/>
        <v>4.27082963654557E-3</v>
      </c>
      <c r="N67" s="29">
        <f t="shared" si="169"/>
        <v>5.2559648752556476E-3</v>
      </c>
      <c r="O67" s="24"/>
      <c r="P67" s="30"/>
      <c r="Q67" s="26"/>
      <c r="R67" s="27">
        <f t="shared" si="13"/>
        <v>0.99893888338800363</v>
      </c>
      <c r="S67" s="28">
        <f t="shared" si="14"/>
        <v>0.86190984175169372</v>
      </c>
      <c r="T67" s="29">
        <f t="shared" si="15"/>
        <v>0.47965947734969333</v>
      </c>
      <c r="U67" s="31">
        <f t="shared" si="16"/>
        <v>69</v>
      </c>
      <c r="V67" s="32">
        <f t="shared" si="17"/>
        <v>165</v>
      </c>
      <c r="W67" s="33">
        <f t="shared" si="18"/>
        <v>261</v>
      </c>
      <c r="X67" s="4"/>
      <c r="Y67" s="4"/>
      <c r="Z67" s="4"/>
      <c r="AA67" s="4"/>
      <c r="AB67" s="4"/>
      <c r="AC67" s="4"/>
      <c r="AD67" s="4"/>
      <c r="AE67" s="4"/>
      <c r="AF67" s="38"/>
      <c r="AG67" s="24"/>
      <c r="AH67" s="30"/>
      <c r="AI67" s="26"/>
      <c r="AJ67" s="37"/>
      <c r="AK67" s="24"/>
      <c r="AL67" s="25"/>
      <c r="AM67" s="26"/>
      <c r="AN67" s="37">
        <f t="shared" si="150"/>
        <v>1.1135174323417818E-4</v>
      </c>
      <c r="AO67" s="24"/>
      <c r="AP67" s="30"/>
      <c r="AQ67" s="26"/>
      <c r="AR67" s="37">
        <f t="shared" si="23"/>
        <v>0.99899783431089229</v>
      </c>
      <c r="AS67" s="4"/>
      <c r="AT67" s="4"/>
      <c r="AU67" s="4"/>
      <c r="AV67" s="4"/>
      <c r="AW67" s="4"/>
      <c r="AX67" s="4"/>
      <c r="AY67" s="4"/>
      <c r="AZ67" s="38"/>
      <c r="BA67" s="24"/>
      <c r="BB67" s="30"/>
      <c r="BC67" s="26"/>
      <c r="BD67" s="27">
        <f t="shared" si="125"/>
        <v>1.0611166119963711E-3</v>
      </c>
      <c r="BE67" s="28">
        <f t="shared" si="126"/>
        <v>0.13708799255919857</v>
      </c>
    </row>
    <row r="68" spans="1:57" ht="14" x14ac:dyDescent="0.35">
      <c r="A68" s="4">
        <f t="shared" si="8"/>
        <v>66</v>
      </c>
      <c r="B68" s="24"/>
      <c r="C68" s="30"/>
      <c r="D68" s="26"/>
      <c r="E68" s="27"/>
      <c r="F68" s="28"/>
      <c r="G68" s="39"/>
      <c r="H68" s="40"/>
      <c r="I68" s="24"/>
      <c r="J68" s="25"/>
      <c r="K68" s="26"/>
      <c r="L68" s="27">
        <f t="shared" ref="L68:N68" si="170">R68-R67</f>
        <v>1.0611166119967042E-4</v>
      </c>
      <c r="M68" s="28">
        <f t="shared" si="170"/>
        <v>4.1427047474491552E-3</v>
      </c>
      <c r="N68" s="29">
        <f t="shared" si="170"/>
        <v>5.2034052265030883E-3</v>
      </c>
      <c r="O68" s="24"/>
      <c r="P68" s="30"/>
      <c r="Q68" s="26"/>
      <c r="R68" s="27">
        <f t="shared" si="13"/>
        <v>0.9990449950492033</v>
      </c>
      <c r="S68" s="28">
        <f t="shared" si="14"/>
        <v>0.86605254649914287</v>
      </c>
      <c r="T68" s="29">
        <f t="shared" si="15"/>
        <v>0.48486288257619642</v>
      </c>
      <c r="U68" s="31">
        <f t="shared" si="16"/>
        <v>70</v>
      </c>
      <c r="V68" s="32">
        <f t="shared" si="17"/>
        <v>167.5</v>
      </c>
      <c r="W68" s="33">
        <f t="shared" si="18"/>
        <v>265</v>
      </c>
      <c r="X68" s="4"/>
      <c r="Y68" s="4"/>
      <c r="Z68" s="4"/>
      <c r="AA68" s="4"/>
      <c r="AB68" s="4"/>
      <c r="AC68" s="4"/>
      <c r="AD68" s="4"/>
      <c r="AE68" s="4"/>
      <c r="AF68" s="38"/>
      <c r="AG68" s="24"/>
      <c r="AH68" s="30"/>
      <c r="AI68" s="26"/>
      <c r="AJ68" s="37"/>
      <c r="AK68" s="24"/>
      <c r="AL68" s="25"/>
      <c r="AM68" s="26"/>
      <c r="AN68" s="37">
        <f t="shared" si="150"/>
        <v>1.0021656891079367E-4</v>
      </c>
      <c r="AO68" s="24"/>
      <c r="AP68" s="30"/>
      <c r="AQ68" s="26"/>
      <c r="AR68" s="37">
        <f t="shared" si="23"/>
        <v>0.99909805087980308</v>
      </c>
      <c r="AS68" s="4"/>
      <c r="AT68" s="4"/>
      <c r="AU68" s="4"/>
      <c r="AV68" s="4"/>
      <c r="AW68" s="4"/>
      <c r="AX68" s="4"/>
      <c r="AY68" s="4"/>
      <c r="AZ68" s="38"/>
      <c r="BA68" s="24"/>
      <c r="BB68" s="30"/>
      <c r="BC68" s="26"/>
      <c r="BD68" s="27">
        <f t="shared" si="125"/>
        <v>9.5500495079670067E-4</v>
      </c>
      <c r="BE68" s="28">
        <f t="shared" si="126"/>
        <v>0.13304550438066021</v>
      </c>
    </row>
    <row r="69" spans="1:57" ht="14" x14ac:dyDescent="0.35">
      <c r="A69" s="4">
        <f t="shared" si="8"/>
        <v>67</v>
      </c>
      <c r="B69" s="24"/>
      <c r="C69" s="30"/>
      <c r="D69" s="26"/>
      <c r="E69" s="27"/>
      <c r="F69" s="28"/>
      <c r="G69" s="39"/>
      <c r="H69" s="40"/>
      <c r="I69" s="24"/>
      <c r="J69" s="25"/>
      <c r="K69" s="26"/>
      <c r="L69" s="27">
        <f t="shared" ref="L69:N69" si="171">R69-R68</f>
        <v>9.5500495079670067E-5</v>
      </c>
      <c r="M69" s="28">
        <f t="shared" si="171"/>
        <v>4.0184236050256894E-3</v>
      </c>
      <c r="N69" s="29">
        <f t="shared" si="171"/>
        <v>5.1513711742380286E-3</v>
      </c>
      <c r="O69" s="24"/>
      <c r="P69" s="30"/>
      <c r="Q69" s="26"/>
      <c r="R69" s="27">
        <f t="shared" si="13"/>
        <v>0.99914049554428297</v>
      </c>
      <c r="S69" s="28">
        <f t="shared" si="14"/>
        <v>0.87007097010416856</v>
      </c>
      <c r="T69" s="29">
        <f t="shared" si="15"/>
        <v>0.49001425375043445</v>
      </c>
      <c r="U69" s="31">
        <f t="shared" si="16"/>
        <v>71</v>
      </c>
      <c r="V69" s="32">
        <f t="shared" si="17"/>
        <v>170</v>
      </c>
      <c r="W69" s="33">
        <f t="shared" si="18"/>
        <v>269</v>
      </c>
      <c r="X69" s="4"/>
      <c r="Y69" s="4"/>
      <c r="Z69" s="4"/>
      <c r="AA69" s="4"/>
      <c r="AB69" s="4"/>
      <c r="AC69" s="4"/>
      <c r="AD69" s="4"/>
      <c r="AE69" s="4"/>
      <c r="AF69" s="38"/>
      <c r="AG69" s="24"/>
      <c r="AH69" s="30"/>
      <c r="AI69" s="26"/>
      <c r="AJ69" s="37"/>
      <c r="AK69" s="24"/>
      <c r="AL69" s="25"/>
      <c r="AM69" s="26"/>
      <c r="AN69" s="37">
        <f t="shared" si="150"/>
        <v>9.0194912019669893E-5</v>
      </c>
      <c r="AO69" s="24"/>
      <c r="AP69" s="30"/>
      <c r="AQ69" s="26"/>
      <c r="AR69" s="37">
        <f t="shared" si="23"/>
        <v>0.99918824579182275</v>
      </c>
      <c r="AS69" s="4"/>
      <c r="AT69" s="4"/>
      <c r="AU69" s="4"/>
      <c r="AV69" s="4"/>
      <c r="AW69" s="4"/>
      <c r="AX69" s="4"/>
      <c r="AY69" s="4"/>
      <c r="AZ69" s="38"/>
      <c r="BA69" s="24"/>
      <c r="BB69" s="30"/>
      <c r="BC69" s="26"/>
      <c r="BD69" s="27">
        <f t="shared" si="125"/>
        <v>8.595044557170306E-4</v>
      </c>
      <c r="BE69" s="28">
        <f t="shared" si="126"/>
        <v>0.12911727568765419</v>
      </c>
    </row>
    <row r="70" spans="1:57" ht="14" x14ac:dyDescent="0.35">
      <c r="A70" s="4">
        <f t="shared" si="8"/>
        <v>68</v>
      </c>
      <c r="B70" s="24"/>
      <c r="C70" s="30"/>
      <c r="D70" s="26"/>
      <c r="E70" s="27"/>
      <c r="F70" s="28"/>
      <c r="G70" s="39"/>
      <c r="H70" s="40"/>
      <c r="I70" s="24"/>
      <c r="J70" s="25"/>
      <c r="K70" s="26"/>
      <c r="L70" s="27">
        <f t="shared" ref="L70:N70" si="172">R70-R69</f>
        <v>8.5950445571691958E-5</v>
      </c>
      <c r="M70" s="28">
        <f t="shared" si="172"/>
        <v>3.8978708968749887E-3</v>
      </c>
      <c r="N70" s="29">
        <f t="shared" si="172"/>
        <v>5.0998574624956383E-3</v>
      </c>
      <c r="O70" s="24"/>
      <c r="P70" s="30"/>
      <c r="Q70" s="26"/>
      <c r="R70" s="27">
        <f t="shared" si="13"/>
        <v>0.99922644598985466</v>
      </c>
      <c r="S70" s="28">
        <f t="shared" si="14"/>
        <v>0.87396884100104355</v>
      </c>
      <c r="T70" s="29">
        <f t="shared" si="15"/>
        <v>0.49511411121293009</v>
      </c>
      <c r="U70" s="31">
        <f t="shared" si="16"/>
        <v>72</v>
      </c>
      <c r="V70" s="32">
        <f t="shared" si="17"/>
        <v>172.5</v>
      </c>
      <c r="W70" s="33">
        <f t="shared" si="18"/>
        <v>273</v>
      </c>
      <c r="X70" s="4"/>
      <c r="Y70" s="4"/>
      <c r="Z70" s="4"/>
      <c r="AA70" s="4"/>
      <c r="AB70" s="4"/>
      <c r="AC70" s="4"/>
      <c r="AD70" s="4"/>
      <c r="AE70" s="4"/>
      <c r="AF70" s="38"/>
      <c r="AG70" s="24"/>
      <c r="AH70" s="30"/>
      <c r="AI70" s="26"/>
      <c r="AJ70" s="37"/>
      <c r="AK70" s="24"/>
      <c r="AL70" s="25"/>
      <c r="AM70" s="26"/>
      <c r="AN70" s="37">
        <f t="shared" si="150"/>
        <v>8.1175420817758415E-5</v>
      </c>
      <c r="AO70" s="24"/>
      <c r="AP70" s="30"/>
      <c r="AQ70" s="26"/>
      <c r="AR70" s="37">
        <f t="shared" si="23"/>
        <v>0.99926942121264051</v>
      </c>
      <c r="AS70" s="4"/>
      <c r="AT70" s="4"/>
      <c r="AU70" s="4"/>
      <c r="AV70" s="4"/>
      <c r="AW70" s="4"/>
      <c r="AX70" s="4"/>
      <c r="AY70" s="4"/>
      <c r="AZ70" s="38"/>
      <c r="BA70" s="24"/>
      <c r="BB70" s="30"/>
      <c r="BC70" s="26"/>
      <c r="BD70" s="27">
        <f t="shared" si="125"/>
        <v>7.7355401014533864E-4</v>
      </c>
      <c r="BE70" s="28">
        <f t="shared" si="126"/>
        <v>0.12530058021159696</v>
      </c>
    </row>
    <row r="71" spans="1:57" ht="14" x14ac:dyDescent="0.35">
      <c r="A71" s="4">
        <f t="shared" si="8"/>
        <v>69</v>
      </c>
      <c r="B71" s="24"/>
      <c r="C71" s="30"/>
      <c r="D71" s="26"/>
      <c r="E71" s="27"/>
      <c r="F71" s="28"/>
      <c r="G71" s="39"/>
      <c r="H71" s="40"/>
      <c r="I71" s="24"/>
      <c r="J71" s="25"/>
      <c r="K71" s="26"/>
      <c r="L71" s="27">
        <f t="shared" ref="L71:N71" si="173">R71-R70</f>
        <v>7.7355401014500558E-5</v>
      </c>
      <c r="M71" s="28">
        <f t="shared" si="173"/>
        <v>3.780934769968658E-3</v>
      </c>
      <c r="N71" s="29">
        <f t="shared" si="173"/>
        <v>5.0488588878707108E-3</v>
      </c>
      <c r="O71" s="24"/>
      <c r="P71" s="30"/>
      <c r="Q71" s="26"/>
      <c r="R71" s="27">
        <f t="shared" si="13"/>
        <v>0.99930380139086916</v>
      </c>
      <c r="S71" s="28">
        <f t="shared" si="14"/>
        <v>0.87774977577101221</v>
      </c>
      <c r="T71" s="29">
        <f t="shared" si="15"/>
        <v>0.5001629701008008</v>
      </c>
      <c r="U71" s="31">
        <f t="shared" si="16"/>
        <v>73</v>
      </c>
      <c r="V71" s="32">
        <f t="shared" si="17"/>
        <v>175</v>
      </c>
      <c r="W71" s="33">
        <f t="shared" si="18"/>
        <v>277</v>
      </c>
      <c r="X71" s="4"/>
      <c r="Y71" s="4"/>
      <c r="Z71" s="4"/>
      <c r="AA71" s="4"/>
      <c r="AB71" s="4"/>
      <c r="AC71" s="4"/>
      <c r="AD71" s="4"/>
      <c r="AE71" s="4"/>
      <c r="AF71" s="38"/>
      <c r="AG71" s="24"/>
      <c r="AH71" s="30"/>
      <c r="AI71" s="26"/>
      <c r="AJ71" s="37"/>
      <c r="AK71" s="24"/>
      <c r="AL71" s="25"/>
      <c r="AM71" s="26"/>
      <c r="AN71" s="37">
        <f t="shared" si="150"/>
        <v>7.3057878735904858E-5</v>
      </c>
      <c r="AO71" s="24"/>
      <c r="AP71" s="30"/>
      <c r="AQ71" s="26"/>
      <c r="AR71" s="37">
        <f t="shared" si="23"/>
        <v>0.99934247909137641</v>
      </c>
      <c r="AS71" s="4"/>
      <c r="AT71" s="4"/>
      <c r="AU71" s="4"/>
      <c r="AV71" s="4"/>
      <c r="AW71" s="4"/>
      <c r="AX71" s="4"/>
      <c r="AY71" s="4"/>
      <c r="AZ71" s="38"/>
      <c r="BA71" s="24"/>
      <c r="BB71" s="30"/>
      <c r="BC71" s="26"/>
      <c r="BD71" s="27">
        <f t="shared" si="125"/>
        <v>6.9619860913083809E-4</v>
      </c>
      <c r="BE71" s="28">
        <f t="shared" si="126"/>
        <v>0.1215927033203642</v>
      </c>
    </row>
    <row r="72" spans="1:57" ht="14" x14ac:dyDescent="0.35">
      <c r="A72" s="4">
        <f t="shared" si="8"/>
        <v>70</v>
      </c>
      <c r="B72" s="24"/>
      <c r="C72" s="30"/>
      <c r="D72" s="26"/>
      <c r="E72" s="27"/>
      <c r="F72" s="28"/>
      <c r="G72" s="39"/>
      <c r="H72" s="40"/>
      <c r="I72" s="24"/>
      <c r="J72" s="25"/>
      <c r="K72" s="26"/>
      <c r="L72" s="27">
        <f t="shared" ref="L72:N72" si="174">R72-R71</f>
        <v>6.9619860913028297E-5</v>
      </c>
      <c r="M72" s="28">
        <f t="shared" si="174"/>
        <v>3.6675067268696626E-3</v>
      </c>
      <c r="N72" s="29">
        <f t="shared" si="174"/>
        <v>4.998370298991972E-3</v>
      </c>
      <c r="O72" s="24"/>
      <c r="P72" s="30"/>
      <c r="Q72" s="26"/>
      <c r="R72" s="27">
        <f t="shared" si="13"/>
        <v>0.99937342125178219</v>
      </c>
      <c r="S72" s="28">
        <f t="shared" si="14"/>
        <v>0.88141728249788187</v>
      </c>
      <c r="T72" s="29">
        <f t="shared" si="15"/>
        <v>0.50516134039979277</v>
      </c>
      <c r="U72" s="31">
        <f t="shared" si="16"/>
        <v>74</v>
      </c>
      <c r="V72" s="32">
        <f t="shared" si="17"/>
        <v>177.5</v>
      </c>
      <c r="W72" s="33">
        <f t="shared" si="18"/>
        <v>281</v>
      </c>
      <c r="X72" s="4"/>
      <c r="Y72" s="4"/>
      <c r="Z72" s="4"/>
      <c r="AA72" s="45"/>
      <c r="AB72" s="4"/>
      <c r="AC72" s="4"/>
      <c r="AD72" s="4"/>
      <c r="AE72" s="4"/>
      <c r="AF72" s="38"/>
      <c r="AG72" s="24"/>
      <c r="AH72" s="30"/>
      <c r="AI72" s="26"/>
      <c r="AJ72" s="37"/>
      <c r="AK72" s="24"/>
      <c r="AL72" s="25"/>
      <c r="AM72" s="26"/>
      <c r="AN72" s="37">
        <f t="shared" si="150"/>
        <v>6.5752090862347679E-5</v>
      </c>
      <c r="AO72" s="24"/>
      <c r="AP72" s="30"/>
      <c r="AQ72" s="26"/>
      <c r="AR72" s="37">
        <f t="shared" si="23"/>
        <v>0.99940823118223876</v>
      </c>
      <c r="AS72" s="4"/>
      <c r="AT72" s="4"/>
      <c r="AU72" s="4"/>
      <c r="AV72" s="45"/>
      <c r="AW72" s="4"/>
      <c r="AX72" s="4"/>
      <c r="AY72" s="4"/>
      <c r="AZ72" s="38"/>
      <c r="BA72" s="24"/>
      <c r="BB72" s="30"/>
      <c r="BC72" s="26"/>
      <c r="BD72" s="27">
        <f t="shared" si="125"/>
        <v>6.2657874821780979E-4</v>
      </c>
      <c r="BE72" s="28">
        <f t="shared" si="126"/>
        <v>0.11799094868435689</v>
      </c>
    </row>
    <row r="73" spans="1:57" ht="14" x14ac:dyDescent="0.35">
      <c r="A73" s="4">
        <f t="shared" si="8"/>
        <v>71</v>
      </c>
      <c r="B73" s="24"/>
      <c r="C73" s="30"/>
      <c r="D73" s="26"/>
      <c r="E73" s="27"/>
      <c r="F73" s="28"/>
      <c r="G73" s="39"/>
      <c r="H73" s="40"/>
      <c r="I73" s="24"/>
      <c r="J73" s="25"/>
      <c r="K73" s="26"/>
      <c r="L73" s="27">
        <f t="shared" ref="L73:N73" si="175">R73-R72</f>
        <v>6.265787482173657E-5</v>
      </c>
      <c r="M73" s="28">
        <f t="shared" si="175"/>
        <v>3.5574815250635217E-3</v>
      </c>
      <c r="N73" s="29">
        <f t="shared" si="175"/>
        <v>4.9483865960020523E-3</v>
      </c>
      <c r="O73" s="24"/>
      <c r="P73" s="30"/>
      <c r="Q73" s="26"/>
      <c r="R73" s="27">
        <f t="shared" si="13"/>
        <v>0.99943607912660393</v>
      </c>
      <c r="S73" s="28">
        <f t="shared" si="14"/>
        <v>0.88497476402294539</v>
      </c>
      <c r="T73" s="29">
        <f t="shared" si="15"/>
        <v>0.51010972699579482</v>
      </c>
      <c r="U73" s="31">
        <f t="shared" si="16"/>
        <v>75</v>
      </c>
      <c r="V73" s="32">
        <f t="shared" si="17"/>
        <v>180</v>
      </c>
      <c r="W73" s="33">
        <f t="shared" si="18"/>
        <v>285</v>
      </c>
      <c r="X73" s="4"/>
      <c r="Y73" s="4"/>
      <c r="Z73" s="4"/>
      <c r="AA73" s="4"/>
      <c r="AB73" s="4"/>
      <c r="AC73" s="4"/>
      <c r="AD73" s="4"/>
      <c r="AE73" s="4"/>
      <c r="AF73" s="38"/>
      <c r="AG73" s="24"/>
      <c r="AH73" s="30"/>
      <c r="AI73" s="26"/>
      <c r="AJ73" s="37"/>
      <c r="AK73" s="24"/>
      <c r="AL73" s="25"/>
      <c r="AM73" s="26"/>
      <c r="AN73" s="37">
        <f t="shared" si="150"/>
        <v>5.9176881776146217E-5</v>
      </c>
      <c r="AO73" s="24"/>
      <c r="AP73" s="30"/>
      <c r="AQ73" s="26"/>
      <c r="AR73" s="37">
        <f t="shared" si="23"/>
        <v>0.99946740806401491</v>
      </c>
      <c r="AS73" s="4"/>
      <c r="AT73" s="4"/>
      <c r="AU73" s="4"/>
      <c r="AV73" s="4"/>
      <c r="AW73" s="4"/>
      <c r="AX73" s="4"/>
      <c r="AY73" s="4"/>
      <c r="AZ73" s="38"/>
      <c r="BA73" s="24"/>
      <c r="BB73" s="30"/>
      <c r="BC73" s="26"/>
      <c r="BD73" s="27">
        <f t="shared" si="125"/>
        <v>5.6392087339607322E-4</v>
      </c>
      <c r="BE73" s="28">
        <f t="shared" si="126"/>
        <v>0.11449264404106951</v>
      </c>
    </row>
    <row r="74" spans="1:57" ht="14" x14ac:dyDescent="0.35">
      <c r="A74" s="4">
        <f t="shared" si="8"/>
        <v>72</v>
      </c>
      <c r="B74" s="24"/>
      <c r="C74" s="30"/>
      <c r="D74" s="26"/>
      <c r="E74" s="27"/>
      <c r="F74" s="28"/>
      <c r="G74" s="39"/>
      <c r="H74" s="40"/>
      <c r="I74" s="24"/>
      <c r="J74" s="25"/>
      <c r="K74" s="26"/>
      <c r="L74" s="27">
        <f t="shared" ref="L74:N74" si="176">R74-R73</f>
        <v>5.6392087339651731E-5</v>
      </c>
      <c r="M74" s="28">
        <f t="shared" si="176"/>
        <v>3.4507570793116393E-3</v>
      </c>
      <c r="N74" s="29">
        <f t="shared" si="176"/>
        <v>4.8989027300420096E-3</v>
      </c>
      <c r="O74" s="24"/>
      <c r="P74" s="30"/>
      <c r="Q74" s="26"/>
      <c r="R74" s="27">
        <f t="shared" si="13"/>
        <v>0.99949247121394358</v>
      </c>
      <c r="S74" s="28">
        <f t="shared" si="14"/>
        <v>0.88842552110225703</v>
      </c>
      <c r="T74" s="29">
        <f t="shared" si="15"/>
        <v>0.51500862972583683</v>
      </c>
      <c r="U74" s="31">
        <f t="shared" si="16"/>
        <v>76</v>
      </c>
      <c r="V74" s="32">
        <f t="shared" si="17"/>
        <v>182.5</v>
      </c>
      <c r="W74" s="33">
        <f t="shared" si="18"/>
        <v>289</v>
      </c>
      <c r="X74" s="4"/>
      <c r="Y74" s="4"/>
      <c r="Z74" s="4"/>
      <c r="AA74" s="4"/>
      <c r="AB74" s="4"/>
      <c r="AC74" s="4"/>
      <c r="AD74" s="4"/>
      <c r="AE74" s="4"/>
      <c r="AF74" s="38"/>
      <c r="AG74" s="24"/>
      <c r="AH74" s="30"/>
      <c r="AI74" s="26"/>
      <c r="AJ74" s="37"/>
      <c r="AK74" s="24"/>
      <c r="AL74" s="25"/>
      <c r="AM74" s="26"/>
      <c r="AN74" s="37">
        <f t="shared" si="150"/>
        <v>5.32591935985538E-5</v>
      </c>
      <c r="AO74" s="24"/>
      <c r="AP74" s="30"/>
      <c r="AQ74" s="26"/>
      <c r="AR74" s="37">
        <f t="shared" si="23"/>
        <v>0.99952066725761346</v>
      </c>
      <c r="AS74" s="4"/>
      <c r="AT74" s="4"/>
      <c r="AU74" s="4"/>
      <c r="AV74" s="4"/>
      <c r="AW74" s="4"/>
      <c r="AX74" s="4"/>
      <c r="AY74" s="4"/>
      <c r="AZ74" s="38"/>
      <c r="BA74" s="24"/>
      <c r="BB74" s="30"/>
      <c r="BC74" s="26"/>
      <c r="BD74" s="27">
        <f t="shared" si="125"/>
        <v>5.0752878605642149E-4</v>
      </c>
      <c r="BE74" s="28">
        <f t="shared" si="126"/>
        <v>0.11109514615535643</v>
      </c>
    </row>
    <row r="75" spans="1:57" ht="14" x14ac:dyDescent="0.35">
      <c r="A75" s="4">
        <f t="shared" si="8"/>
        <v>73</v>
      </c>
      <c r="B75" s="24"/>
      <c r="C75" s="30"/>
      <c r="D75" s="26"/>
      <c r="E75" s="27"/>
      <c r="F75" s="28"/>
      <c r="G75" s="39"/>
      <c r="H75" s="40"/>
      <c r="I75" s="24"/>
      <c r="J75" s="25"/>
      <c r="K75" s="26"/>
      <c r="L75" s="27">
        <f t="shared" ref="L75:N75" si="177">R75-R74</f>
        <v>5.0752878605675456E-5</v>
      </c>
      <c r="M75" s="28">
        <f t="shared" si="177"/>
        <v>3.3472343669322946E-3</v>
      </c>
      <c r="N75" s="29">
        <f t="shared" si="177"/>
        <v>4.8499137027416817E-3</v>
      </c>
      <c r="O75" s="24"/>
      <c r="P75" s="30"/>
      <c r="Q75" s="26"/>
      <c r="R75" s="27">
        <f t="shared" si="13"/>
        <v>0.99954322409254925</v>
      </c>
      <c r="S75" s="28">
        <f t="shared" si="14"/>
        <v>0.89177275546918933</v>
      </c>
      <c r="T75" s="29">
        <f t="shared" si="15"/>
        <v>0.51985854342857851</v>
      </c>
      <c r="U75" s="31">
        <f t="shared" si="16"/>
        <v>77</v>
      </c>
      <c r="V75" s="32">
        <f t="shared" si="17"/>
        <v>185</v>
      </c>
      <c r="W75" s="33">
        <f t="shared" si="18"/>
        <v>293</v>
      </c>
      <c r="X75" s="4"/>
      <c r="Y75" s="4"/>
      <c r="Z75" s="4"/>
      <c r="AA75" s="4"/>
      <c r="AB75" s="4"/>
      <c r="AC75" s="4"/>
      <c r="AD75" s="4"/>
      <c r="AE75" s="4"/>
      <c r="AF75" s="38"/>
      <c r="AG75" s="24"/>
      <c r="AH75" s="30"/>
      <c r="AI75" s="26"/>
      <c r="AJ75" s="37"/>
      <c r="AK75" s="24"/>
      <c r="AL75" s="25"/>
      <c r="AM75" s="26"/>
      <c r="AN75" s="37">
        <f t="shared" si="150"/>
        <v>4.7933274238687318E-5</v>
      </c>
      <c r="AO75" s="24"/>
      <c r="AP75" s="30"/>
      <c r="AQ75" s="26"/>
      <c r="AR75" s="37">
        <f t="shared" si="23"/>
        <v>0.99956860053185215</v>
      </c>
      <c r="AS75" s="4"/>
      <c r="AT75" s="4"/>
      <c r="AU75" s="4"/>
      <c r="AV75" s="4"/>
      <c r="AW75" s="4"/>
      <c r="AX75" s="4"/>
      <c r="AY75" s="4"/>
      <c r="AZ75" s="38"/>
      <c r="BA75" s="24"/>
      <c r="BB75" s="30"/>
      <c r="BC75" s="26"/>
      <c r="BD75" s="27">
        <f t="shared" si="125"/>
        <v>4.5677590745074603E-4</v>
      </c>
      <c r="BE75" s="28">
        <f t="shared" si="126"/>
        <v>0.10779584506266282</v>
      </c>
    </row>
    <row r="76" spans="1:57" ht="14" x14ac:dyDescent="0.35">
      <c r="A76" s="4">
        <f t="shared" si="8"/>
        <v>74</v>
      </c>
      <c r="B76" s="24"/>
      <c r="C76" s="30"/>
      <c r="D76" s="26"/>
      <c r="E76" s="27"/>
      <c r="F76" s="28"/>
      <c r="G76" s="39"/>
      <c r="H76" s="40"/>
      <c r="I76" s="24"/>
      <c r="J76" s="25"/>
      <c r="K76" s="26"/>
      <c r="L76" s="27">
        <f t="shared" ref="L76:N76" si="178">R76-R75</f>
        <v>4.5677590745030194E-5</v>
      </c>
      <c r="M76" s="28">
        <f t="shared" si="178"/>
        <v>3.2468173359243568E-3</v>
      </c>
      <c r="N76" s="29">
        <f t="shared" si="178"/>
        <v>4.8014145657142571E-3</v>
      </c>
      <c r="O76" s="24"/>
      <c r="P76" s="30"/>
      <c r="Q76" s="26"/>
      <c r="R76" s="27">
        <f t="shared" si="13"/>
        <v>0.99958890168329428</v>
      </c>
      <c r="S76" s="28">
        <f t="shared" si="14"/>
        <v>0.89501957280511368</v>
      </c>
      <c r="T76" s="29">
        <f t="shared" si="15"/>
        <v>0.52465995799429277</v>
      </c>
      <c r="U76" s="31">
        <f t="shared" si="16"/>
        <v>78</v>
      </c>
      <c r="V76" s="32">
        <f t="shared" si="17"/>
        <v>187.5</v>
      </c>
      <c r="W76" s="33">
        <f t="shared" si="18"/>
        <v>297</v>
      </c>
      <c r="X76" s="4"/>
      <c r="Y76" s="4"/>
      <c r="Z76" s="4"/>
      <c r="AA76" s="4"/>
      <c r="AB76" s="4"/>
      <c r="AC76" s="4"/>
      <c r="AD76" s="4"/>
      <c r="AE76" s="4"/>
      <c r="AF76" s="38"/>
      <c r="AG76" s="24"/>
      <c r="AH76" s="30"/>
      <c r="AI76" s="26"/>
      <c r="AJ76" s="37"/>
      <c r="AK76" s="24"/>
      <c r="AL76" s="25"/>
      <c r="AM76" s="26"/>
      <c r="AN76" s="37">
        <f t="shared" si="150"/>
        <v>4.3139946814818586E-5</v>
      </c>
      <c r="AO76" s="24"/>
      <c r="AP76" s="30"/>
      <c r="AQ76" s="26"/>
      <c r="AR76" s="37">
        <f t="shared" si="23"/>
        <v>0.99961174047866697</v>
      </c>
      <c r="AS76" s="4"/>
      <c r="AT76" s="4"/>
      <c r="AU76" s="4"/>
      <c r="AV76" s="4"/>
      <c r="AW76" s="4"/>
      <c r="AX76" s="4"/>
      <c r="AY76" s="4"/>
      <c r="AZ76" s="38"/>
      <c r="BA76" s="24"/>
      <c r="BB76" s="30"/>
      <c r="BC76" s="26"/>
      <c r="BD76" s="27">
        <f t="shared" si="125"/>
        <v>4.1109831670571584E-4</v>
      </c>
      <c r="BE76" s="28">
        <f t="shared" si="126"/>
        <v>0.10459216767355328</v>
      </c>
    </row>
    <row r="77" spans="1:57" ht="14" x14ac:dyDescent="0.35">
      <c r="A77" s="4">
        <f t="shared" si="8"/>
        <v>75</v>
      </c>
      <c r="B77" s="24"/>
      <c r="C77" s="30"/>
      <c r="D77" s="26"/>
      <c r="E77" s="27"/>
      <c r="F77" s="28"/>
      <c r="G77" s="39"/>
      <c r="H77" s="40"/>
      <c r="I77" s="24"/>
      <c r="J77" s="25"/>
      <c r="K77" s="26"/>
      <c r="L77" s="27">
        <f t="shared" ref="L77:N77" si="179">R77-R76</f>
        <v>4.1109831670604891E-5</v>
      </c>
      <c r="M77" s="28">
        <f t="shared" si="179"/>
        <v>3.1494128158465751E-3</v>
      </c>
      <c r="N77" s="29">
        <f t="shared" si="179"/>
        <v>4.7534004200571189E-3</v>
      </c>
      <c r="O77" s="24"/>
      <c r="P77" s="30"/>
      <c r="Q77" s="26"/>
      <c r="R77" s="27">
        <f t="shared" si="13"/>
        <v>0.99963001151496489</v>
      </c>
      <c r="S77" s="28">
        <f t="shared" si="14"/>
        <v>0.89816898562096026</v>
      </c>
      <c r="T77" s="29">
        <f t="shared" si="15"/>
        <v>0.52941335841434989</v>
      </c>
      <c r="U77" s="31">
        <f t="shared" si="16"/>
        <v>79</v>
      </c>
      <c r="V77" s="32">
        <f t="shared" si="17"/>
        <v>190</v>
      </c>
      <c r="W77" s="33">
        <f t="shared" si="18"/>
        <v>301</v>
      </c>
      <c r="X77" s="4"/>
      <c r="Y77" s="4"/>
      <c r="Z77" s="4"/>
      <c r="AA77" s="4"/>
      <c r="AB77" s="4"/>
      <c r="AC77" s="4"/>
      <c r="AD77" s="4"/>
      <c r="AE77" s="4"/>
      <c r="AF77" s="38"/>
      <c r="AG77" s="24"/>
      <c r="AH77" s="30"/>
      <c r="AI77" s="26"/>
      <c r="AJ77" s="37"/>
      <c r="AK77" s="24"/>
      <c r="AL77" s="25"/>
      <c r="AM77" s="26"/>
      <c r="AN77" s="37">
        <f t="shared" si="150"/>
        <v>3.8825952133336727E-5</v>
      </c>
      <c r="AO77" s="24"/>
      <c r="AP77" s="30"/>
      <c r="AQ77" s="26"/>
      <c r="AR77" s="37">
        <f t="shared" si="23"/>
        <v>0.9996505664308003</v>
      </c>
      <c r="AS77" s="4"/>
      <c r="AT77" s="4"/>
      <c r="AU77" s="4"/>
      <c r="AV77" s="4"/>
      <c r="AW77" s="4"/>
      <c r="AX77" s="4"/>
      <c r="AY77" s="4"/>
      <c r="AZ77" s="38"/>
      <c r="BA77" s="24"/>
      <c r="BB77" s="30"/>
      <c r="BC77" s="26"/>
      <c r="BD77" s="27">
        <f t="shared" si="125"/>
        <v>3.6998848503511095E-4</v>
      </c>
      <c r="BE77" s="28">
        <f t="shared" si="126"/>
        <v>0.10148158080984004</v>
      </c>
    </row>
    <row r="78" spans="1:57" ht="14" x14ac:dyDescent="0.35">
      <c r="A78" s="4">
        <f t="shared" si="8"/>
        <v>76</v>
      </c>
      <c r="B78" s="24"/>
      <c r="C78" s="30"/>
      <c r="D78" s="26"/>
      <c r="E78" s="27"/>
      <c r="F78" s="28"/>
      <c r="G78" s="39"/>
      <c r="H78" s="40"/>
      <c r="I78" s="24"/>
      <c r="J78" s="25"/>
      <c r="K78" s="26"/>
      <c r="L78" s="27">
        <f t="shared" ref="L78:N78" si="180">R78-R77</f>
        <v>3.6998848503499993E-5</v>
      </c>
      <c r="M78" s="28">
        <f t="shared" si="180"/>
        <v>3.0549304313711723E-3</v>
      </c>
      <c r="N78" s="29">
        <f t="shared" si="180"/>
        <v>4.7058664158564634E-3</v>
      </c>
      <c r="O78" s="24"/>
      <c r="P78" s="30"/>
      <c r="Q78" s="26"/>
      <c r="R78" s="27">
        <f t="shared" si="13"/>
        <v>0.99966701036346839</v>
      </c>
      <c r="S78" s="28">
        <f t="shared" si="14"/>
        <v>0.90122391605233143</v>
      </c>
      <c r="T78" s="29">
        <f t="shared" si="15"/>
        <v>0.53411922483020635</v>
      </c>
      <c r="U78" s="31">
        <f t="shared" si="16"/>
        <v>80</v>
      </c>
      <c r="V78" s="32">
        <f t="shared" si="17"/>
        <v>192.5</v>
      </c>
      <c r="W78" s="33">
        <f t="shared" si="18"/>
        <v>305</v>
      </c>
      <c r="X78" s="4"/>
      <c r="Y78" s="4"/>
      <c r="Z78" s="4"/>
      <c r="AA78" s="4"/>
      <c r="AB78" s="4"/>
      <c r="AC78" s="4"/>
      <c r="AD78" s="4"/>
      <c r="AE78" s="4"/>
      <c r="AF78" s="38"/>
      <c r="AG78" s="24"/>
      <c r="AH78" s="30"/>
      <c r="AI78" s="26"/>
      <c r="AJ78" s="37"/>
      <c r="AK78" s="24"/>
      <c r="AL78" s="25"/>
      <c r="AM78" s="26"/>
      <c r="AN78" s="37">
        <f t="shared" si="150"/>
        <v>3.4943356920003055E-5</v>
      </c>
      <c r="AO78" s="24"/>
      <c r="AP78" s="30"/>
      <c r="AQ78" s="26"/>
      <c r="AR78" s="37">
        <f t="shared" si="23"/>
        <v>0.99968550978772031</v>
      </c>
      <c r="AS78" s="4"/>
      <c r="AT78" s="4"/>
      <c r="AU78" s="4"/>
      <c r="AV78" s="4"/>
      <c r="AW78" s="4"/>
      <c r="AX78" s="4"/>
      <c r="AY78" s="4"/>
      <c r="AZ78" s="38"/>
      <c r="BA78" s="24"/>
      <c r="BB78" s="30"/>
      <c r="BC78" s="26"/>
      <c r="BD78" s="27">
        <f t="shared" si="125"/>
        <v>3.3298963653161096E-4</v>
      </c>
      <c r="BE78" s="28">
        <f t="shared" si="126"/>
        <v>9.8461593735388875E-2</v>
      </c>
    </row>
    <row r="79" spans="1:57" ht="14" x14ac:dyDescent="0.35">
      <c r="A79" s="4">
        <f t="shared" si="8"/>
        <v>77</v>
      </c>
      <c r="B79" s="24"/>
      <c r="C79" s="30"/>
      <c r="D79" s="26"/>
      <c r="E79" s="27"/>
      <c r="F79" s="28"/>
      <c r="G79" s="39"/>
      <c r="H79" s="40"/>
      <c r="I79" s="24"/>
      <c r="J79" s="25"/>
      <c r="K79" s="26"/>
      <c r="L79" s="27">
        <f t="shared" ref="L79:N79" si="181">R79-R78</f>
        <v>3.3298963653116687E-5</v>
      </c>
      <c r="M79" s="28">
        <f t="shared" si="181"/>
        <v>2.9632825184300327E-3</v>
      </c>
      <c r="N79" s="29">
        <f t="shared" si="181"/>
        <v>4.6588077516979132E-3</v>
      </c>
      <c r="O79" s="24"/>
      <c r="P79" s="30"/>
      <c r="Q79" s="26"/>
      <c r="R79" s="27">
        <f t="shared" si="13"/>
        <v>0.99970030932712151</v>
      </c>
      <c r="S79" s="28">
        <f t="shared" si="14"/>
        <v>0.90418719857076146</v>
      </c>
      <c r="T79" s="29">
        <f t="shared" si="15"/>
        <v>0.53877803258190426</v>
      </c>
      <c r="U79" s="31">
        <f t="shared" si="16"/>
        <v>81</v>
      </c>
      <c r="V79" s="32">
        <f t="shared" si="17"/>
        <v>195</v>
      </c>
      <c r="W79" s="33">
        <f t="shared" si="18"/>
        <v>309</v>
      </c>
      <c r="X79" s="4"/>
      <c r="Y79" s="4"/>
      <c r="Z79" s="4"/>
      <c r="AA79" s="4"/>
      <c r="AB79" s="4"/>
      <c r="AC79" s="4"/>
      <c r="AD79" s="4"/>
      <c r="AE79" s="4"/>
      <c r="AF79" s="38"/>
      <c r="AG79" s="24"/>
      <c r="AH79" s="30"/>
      <c r="AI79" s="26"/>
      <c r="AJ79" s="37"/>
      <c r="AK79" s="24"/>
      <c r="AL79" s="25"/>
      <c r="AM79" s="26"/>
      <c r="AN79" s="37">
        <f t="shared" si="150"/>
        <v>3.1449021227980545E-5</v>
      </c>
      <c r="AO79" s="24"/>
      <c r="AP79" s="30"/>
      <c r="AQ79" s="26"/>
      <c r="AR79" s="37">
        <f t="shared" si="23"/>
        <v>0.99971695880894829</v>
      </c>
      <c r="AS79" s="4"/>
      <c r="AT79" s="4"/>
      <c r="AU79" s="4"/>
      <c r="AV79" s="4"/>
      <c r="AW79" s="4"/>
      <c r="AX79" s="4"/>
      <c r="AY79" s="4"/>
      <c r="AZ79" s="38"/>
      <c r="BA79" s="24"/>
      <c r="BB79" s="30"/>
      <c r="BC79" s="26"/>
      <c r="BD79" s="27">
        <f t="shared" si="125"/>
        <v>2.9969067287849427E-4</v>
      </c>
      <c r="BE79" s="28">
        <f t="shared" si="126"/>
        <v>9.5529760238186823E-2</v>
      </c>
    </row>
    <row r="80" spans="1:57" ht="14" x14ac:dyDescent="0.35">
      <c r="A80" s="4">
        <f t="shared" si="8"/>
        <v>78</v>
      </c>
      <c r="B80" s="24"/>
      <c r="C80" s="30"/>
      <c r="D80" s="26"/>
      <c r="E80" s="27"/>
      <c r="F80" s="28"/>
      <c r="G80" s="39"/>
      <c r="H80" s="40"/>
      <c r="I80" s="24"/>
      <c r="J80" s="25"/>
      <c r="K80" s="26"/>
      <c r="L80" s="27">
        <f t="shared" ref="L80:N80" si="182">R80-R79</f>
        <v>2.9969067287805018E-5</v>
      </c>
      <c r="M80" s="28">
        <f t="shared" si="182"/>
        <v>2.8743840428772094E-3</v>
      </c>
      <c r="N80" s="29">
        <f t="shared" si="182"/>
        <v>4.6122196741809063E-3</v>
      </c>
      <c r="O80" s="24"/>
      <c r="P80" s="30"/>
      <c r="Q80" s="26"/>
      <c r="R80" s="27">
        <f t="shared" si="13"/>
        <v>0.99973027839440931</v>
      </c>
      <c r="S80" s="28">
        <f t="shared" si="14"/>
        <v>0.90706158261363867</v>
      </c>
      <c r="T80" s="29">
        <f t="shared" si="15"/>
        <v>0.54339025225608517</v>
      </c>
      <c r="U80" s="31">
        <f t="shared" si="16"/>
        <v>82</v>
      </c>
      <c r="V80" s="32">
        <f t="shared" si="17"/>
        <v>197.5</v>
      </c>
      <c r="W80" s="33">
        <f t="shared" si="18"/>
        <v>313</v>
      </c>
      <c r="X80" s="4"/>
      <c r="Y80" s="4"/>
      <c r="Z80" s="4"/>
      <c r="AA80" s="4"/>
      <c r="AB80" s="4"/>
      <c r="AC80" s="4"/>
      <c r="AD80" s="4"/>
      <c r="AE80" s="4"/>
      <c r="AF80" s="38"/>
      <c r="AG80" s="24"/>
      <c r="AH80" s="30"/>
      <c r="AI80" s="26"/>
      <c r="AJ80" s="37"/>
      <c r="AK80" s="24"/>
      <c r="AL80" s="25"/>
      <c r="AM80" s="26"/>
      <c r="AN80" s="37">
        <f t="shared" si="150"/>
        <v>2.8304119105149184E-5</v>
      </c>
      <c r="AO80" s="24"/>
      <c r="AP80" s="30"/>
      <c r="AQ80" s="26"/>
      <c r="AR80" s="37">
        <f t="shared" si="23"/>
        <v>0.99974526292805344</v>
      </c>
      <c r="AS80" s="4"/>
      <c r="AT80" s="4"/>
      <c r="AU80" s="4"/>
      <c r="AV80" s="4"/>
      <c r="AW80" s="4"/>
      <c r="AX80" s="4"/>
      <c r="AY80" s="4"/>
      <c r="AZ80" s="38"/>
      <c r="BA80" s="24"/>
      <c r="BB80" s="30"/>
      <c r="BC80" s="26"/>
      <c r="BD80" s="27">
        <f t="shared" si="125"/>
        <v>2.6972160559068925E-4</v>
      </c>
      <c r="BE80" s="28">
        <f t="shared" si="126"/>
        <v>9.2683680314414763E-2</v>
      </c>
    </row>
    <row r="81" spans="1:57" ht="14" x14ac:dyDescent="0.35">
      <c r="A81" s="4">
        <f t="shared" si="8"/>
        <v>79</v>
      </c>
      <c r="B81" s="24"/>
      <c r="C81" s="30"/>
      <c r="D81" s="26"/>
      <c r="E81" s="27"/>
      <c r="F81" s="28"/>
      <c r="G81" s="39"/>
      <c r="H81" s="40"/>
      <c r="I81" s="24"/>
      <c r="J81" s="25"/>
      <c r="K81" s="26"/>
      <c r="L81" s="27">
        <f t="shared" ref="L81:N81" si="183">R81-R80</f>
        <v>2.6972160559024516E-5</v>
      </c>
      <c r="M81" s="28">
        <f t="shared" si="183"/>
        <v>2.7881525215908143E-3</v>
      </c>
      <c r="N81" s="29">
        <f t="shared" si="183"/>
        <v>4.5660974774391905E-3</v>
      </c>
      <c r="O81" s="24"/>
      <c r="P81" s="30"/>
      <c r="Q81" s="26"/>
      <c r="R81" s="27">
        <f t="shared" si="13"/>
        <v>0.99975725055496834</v>
      </c>
      <c r="S81" s="28">
        <f t="shared" si="14"/>
        <v>0.90984973513522949</v>
      </c>
      <c r="T81" s="29">
        <f t="shared" si="15"/>
        <v>0.54795634973352436</v>
      </c>
      <c r="U81" s="31">
        <f t="shared" si="16"/>
        <v>83</v>
      </c>
      <c r="V81" s="32">
        <f t="shared" si="17"/>
        <v>200</v>
      </c>
      <c r="W81" s="33">
        <f t="shared" si="18"/>
        <v>317</v>
      </c>
      <c r="X81" s="4"/>
      <c r="Y81" s="4"/>
      <c r="Z81" s="4"/>
      <c r="AA81" s="4"/>
      <c r="AB81" s="4"/>
      <c r="AC81" s="4"/>
      <c r="AD81" s="4"/>
      <c r="AE81" s="4"/>
      <c r="AF81" s="38"/>
      <c r="AG81" s="24"/>
      <c r="AH81" s="30"/>
      <c r="AI81" s="26"/>
      <c r="AJ81" s="37"/>
      <c r="AK81" s="24"/>
      <c r="AL81" s="25"/>
      <c r="AM81" s="26"/>
      <c r="AN81" s="37">
        <f t="shared" si="150"/>
        <v>2.5473707194634265E-5</v>
      </c>
      <c r="AO81" s="24"/>
      <c r="AP81" s="30"/>
      <c r="AQ81" s="26"/>
      <c r="AR81" s="37">
        <f t="shared" si="23"/>
        <v>0.99977073663524807</v>
      </c>
      <c r="AS81" s="4"/>
      <c r="AT81" s="4"/>
      <c r="AU81" s="4"/>
      <c r="AV81" s="4"/>
      <c r="AW81" s="4"/>
      <c r="AX81" s="4"/>
      <c r="AY81" s="4"/>
      <c r="AZ81" s="38"/>
      <c r="BA81" s="24"/>
      <c r="BB81" s="30"/>
      <c r="BC81" s="26"/>
      <c r="BD81" s="27">
        <f t="shared" si="125"/>
        <v>2.4274944503166473E-4</v>
      </c>
      <c r="BE81" s="28">
        <f t="shared" si="126"/>
        <v>8.9921001500018582E-2</v>
      </c>
    </row>
    <row r="82" spans="1:57" ht="14" x14ac:dyDescent="0.35">
      <c r="A82" s="4">
        <f t="shared" si="8"/>
        <v>80</v>
      </c>
      <c r="B82" s="24"/>
      <c r="C82" s="30"/>
      <c r="D82" s="26"/>
      <c r="E82" s="27"/>
      <c r="F82" s="28"/>
      <c r="G82" s="39"/>
      <c r="H82" s="40"/>
      <c r="I82" s="24"/>
      <c r="J82" s="25"/>
      <c r="K82" s="26"/>
      <c r="L82" s="27">
        <f t="shared" ref="L82:N82" si="184">R82-R81</f>
        <v>2.4274944503188678E-5</v>
      </c>
      <c r="M82" s="28">
        <f t="shared" si="184"/>
        <v>2.7045079459431243E-3</v>
      </c>
      <c r="N82" s="29">
        <f t="shared" si="184"/>
        <v>4.5204365026647597E-3</v>
      </c>
      <c r="O82" s="24"/>
      <c r="P82" s="30"/>
      <c r="Q82" s="26"/>
      <c r="R82" s="27">
        <f t="shared" si="13"/>
        <v>0.99978152549947152</v>
      </c>
      <c r="S82" s="28">
        <f t="shared" si="14"/>
        <v>0.91255424308117261</v>
      </c>
      <c r="T82" s="29">
        <f t="shared" si="15"/>
        <v>0.55247678623618912</v>
      </c>
      <c r="U82" s="31">
        <f t="shared" si="16"/>
        <v>84</v>
      </c>
      <c r="V82" s="32">
        <f t="shared" si="17"/>
        <v>202.5</v>
      </c>
      <c r="W82" s="33">
        <f t="shared" si="18"/>
        <v>321</v>
      </c>
      <c r="X82" s="4"/>
      <c r="Y82" s="4"/>
      <c r="Z82" s="4"/>
      <c r="AA82" s="4"/>
      <c r="AB82" s="4"/>
      <c r="AC82" s="4"/>
      <c r="AD82" s="4"/>
      <c r="AE82" s="4"/>
      <c r="AF82" s="38"/>
      <c r="AG82" s="24"/>
      <c r="AH82" s="30"/>
      <c r="AI82" s="26"/>
      <c r="AJ82" s="37"/>
      <c r="AK82" s="24"/>
      <c r="AL82" s="25"/>
      <c r="AM82" s="26"/>
      <c r="AN82" s="37">
        <f t="shared" si="150"/>
        <v>2.2926336475159736E-5</v>
      </c>
      <c r="AO82" s="24"/>
      <c r="AP82" s="30"/>
      <c r="AQ82" s="26"/>
      <c r="AR82" s="37">
        <f t="shared" si="23"/>
        <v>0.99979366297172323</v>
      </c>
      <c r="AS82" s="4"/>
      <c r="AT82" s="4"/>
      <c r="AU82" s="4"/>
      <c r="AV82" s="4"/>
      <c r="AW82" s="4"/>
      <c r="AX82" s="4"/>
      <c r="AY82" s="4"/>
      <c r="AZ82" s="38"/>
      <c r="BA82" s="24"/>
      <c r="BB82" s="30"/>
      <c r="BC82" s="26"/>
      <c r="BD82" s="27">
        <f t="shared" si="125"/>
        <v>2.1847450052847606E-4</v>
      </c>
      <c r="BE82" s="28">
        <f t="shared" si="126"/>
        <v>8.7239419890550618E-2</v>
      </c>
    </row>
    <row r="83" spans="1:57" ht="14" x14ac:dyDescent="0.35">
      <c r="A83" s="4">
        <f t="shared" si="8"/>
        <v>81</v>
      </c>
      <c r="B83" s="24"/>
      <c r="C83" s="30"/>
      <c r="D83" s="26"/>
      <c r="E83" s="27"/>
      <c r="F83" s="28"/>
      <c r="G83" s="39"/>
      <c r="H83" s="40"/>
      <c r="I83" s="24"/>
      <c r="J83" s="25"/>
      <c r="K83" s="26"/>
      <c r="L83" s="27">
        <f t="shared" ref="L83:N83" si="185">R83-R82</f>
        <v>2.1847450052847606E-5</v>
      </c>
      <c r="M83" s="28">
        <f t="shared" si="185"/>
        <v>2.6233727075648527E-3</v>
      </c>
      <c r="N83" s="29">
        <f t="shared" si="185"/>
        <v>4.4752321376381188E-3</v>
      </c>
      <c r="O83" s="24"/>
      <c r="P83" s="30"/>
      <c r="Q83" s="26"/>
      <c r="R83" s="27">
        <f t="shared" si="13"/>
        <v>0.99980337294952437</v>
      </c>
      <c r="S83" s="28">
        <f t="shared" si="14"/>
        <v>0.91517761578873746</v>
      </c>
      <c r="T83" s="29">
        <f t="shared" si="15"/>
        <v>0.55695201837382724</v>
      </c>
      <c r="U83" s="31">
        <f t="shared" si="16"/>
        <v>85</v>
      </c>
      <c r="V83" s="32">
        <f t="shared" si="17"/>
        <v>205</v>
      </c>
      <c r="W83" s="33">
        <f t="shared" si="18"/>
        <v>325</v>
      </c>
      <c r="X83" s="4"/>
      <c r="Y83" s="4"/>
      <c r="Z83" s="4"/>
      <c r="AA83" s="4"/>
      <c r="AB83" s="4"/>
      <c r="AC83" s="4"/>
      <c r="AD83" s="4"/>
      <c r="AE83" s="4"/>
      <c r="AF83" s="38"/>
      <c r="AG83" s="24"/>
      <c r="AH83" s="30"/>
      <c r="AI83" s="26"/>
      <c r="AJ83" s="37"/>
      <c r="AK83" s="24"/>
      <c r="AL83" s="25"/>
      <c r="AM83" s="26"/>
      <c r="AN83" s="37">
        <f t="shared" si="150"/>
        <v>2.063370282767707E-5</v>
      </c>
      <c r="AO83" s="24"/>
      <c r="AP83" s="30"/>
      <c r="AQ83" s="26"/>
      <c r="AR83" s="37">
        <f t="shared" si="23"/>
        <v>0.99981429667455091</v>
      </c>
      <c r="AS83" s="4"/>
      <c r="AT83" s="4"/>
      <c r="AU83" s="4"/>
      <c r="AV83" s="4"/>
      <c r="AW83" s="4"/>
      <c r="AX83" s="4"/>
      <c r="AY83" s="4"/>
      <c r="AZ83" s="38"/>
      <c r="BA83" s="24"/>
      <c r="BB83" s="30"/>
      <c r="BC83" s="26"/>
      <c r="BD83" s="27">
        <f t="shared" si="125"/>
        <v>1.9662705047562845E-4</v>
      </c>
      <c r="BE83" s="28">
        <f t="shared" si="126"/>
        <v>8.4636680885813442E-2</v>
      </c>
    </row>
    <row r="84" spans="1:57" ht="14" x14ac:dyDescent="0.35">
      <c r="A84" s="4">
        <f t="shared" si="8"/>
        <v>82</v>
      </c>
      <c r="B84" s="24"/>
      <c r="C84" s="30"/>
      <c r="D84" s="26"/>
      <c r="E84" s="27"/>
      <c r="F84" s="28"/>
      <c r="G84" s="39"/>
      <c r="H84" s="40"/>
      <c r="I84" s="24"/>
      <c r="J84" s="25"/>
      <c r="K84" s="26"/>
      <c r="L84" s="27">
        <f t="shared" ref="L84:N84" si="186">R84-R83</f>
        <v>1.9662705047607254E-5</v>
      </c>
      <c r="M84" s="28">
        <f t="shared" si="186"/>
        <v>2.5446715263378605E-3</v>
      </c>
      <c r="N84" s="29">
        <f t="shared" si="186"/>
        <v>4.4304798162617676E-3</v>
      </c>
      <c r="O84" s="24"/>
      <c r="P84" s="30"/>
      <c r="Q84" s="26"/>
      <c r="R84" s="27">
        <f t="shared" si="13"/>
        <v>0.99982303565457198</v>
      </c>
      <c r="S84" s="28">
        <f t="shared" si="14"/>
        <v>0.91772228731507532</v>
      </c>
      <c r="T84" s="29">
        <f t="shared" si="15"/>
        <v>0.56138249819008901</v>
      </c>
      <c r="U84" s="31">
        <f t="shared" si="16"/>
        <v>86</v>
      </c>
      <c r="V84" s="32">
        <f t="shared" si="17"/>
        <v>207.5</v>
      </c>
      <c r="W84" s="33">
        <f t="shared" si="18"/>
        <v>329</v>
      </c>
      <c r="X84" s="4"/>
      <c r="Y84" s="4"/>
      <c r="Z84" s="4"/>
      <c r="AA84" s="4"/>
      <c r="AB84" s="4"/>
      <c r="AC84" s="4"/>
      <c r="AD84" s="4"/>
      <c r="AE84" s="4"/>
      <c r="AF84" s="38"/>
      <c r="AG84" s="24"/>
      <c r="AH84" s="30"/>
      <c r="AI84" s="26"/>
      <c r="AJ84" s="37"/>
      <c r="AK84" s="24"/>
      <c r="AL84" s="25"/>
      <c r="AM84" s="26"/>
      <c r="AN84" s="37">
        <f t="shared" si="150"/>
        <v>1.8570332544931567E-5</v>
      </c>
      <c r="AO84" s="24"/>
      <c r="AP84" s="30"/>
      <c r="AQ84" s="26"/>
      <c r="AR84" s="37">
        <f t="shared" si="23"/>
        <v>0.99983286700709584</v>
      </c>
      <c r="AS84" s="4"/>
      <c r="AT84" s="4"/>
      <c r="AU84" s="4"/>
      <c r="AV84" s="4"/>
      <c r="AW84" s="4"/>
      <c r="AX84" s="4"/>
      <c r="AY84" s="4"/>
      <c r="AZ84" s="38"/>
      <c r="BA84" s="24"/>
      <c r="BB84" s="30"/>
      <c r="BC84" s="26"/>
      <c r="BD84" s="27">
        <f t="shared" si="125"/>
        <v>1.769643454280212E-4</v>
      </c>
      <c r="BE84" s="28">
        <f t="shared" si="126"/>
        <v>8.2110579692020513E-2</v>
      </c>
    </row>
    <row r="85" spans="1:57" ht="14" x14ac:dyDescent="0.35">
      <c r="A85" s="4">
        <f t="shared" si="8"/>
        <v>83</v>
      </c>
      <c r="B85" s="24"/>
      <c r="C85" s="30"/>
      <c r="D85" s="26"/>
      <c r="E85" s="27"/>
      <c r="F85" s="28"/>
      <c r="G85" s="39"/>
      <c r="H85" s="40"/>
      <c r="I85" s="24"/>
      <c r="J85" s="25"/>
      <c r="K85" s="26"/>
      <c r="L85" s="27">
        <f t="shared" ref="L85:N85" si="187">R85-R84</f>
        <v>1.7696434542746609E-5</v>
      </c>
      <c r="M85" s="28">
        <f t="shared" si="187"/>
        <v>2.4683313805476947E-3</v>
      </c>
      <c r="N85" s="29">
        <f t="shared" si="187"/>
        <v>4.3861750180991255E-3</v>
      </c>
      <c r="O85" s="24"/>
      <c r="P85" s="30"/>
      <c r="Q85" s="26"/>
      <c r="R85" s="27">
        <f t="shared" si="13"/>
        <v>0.99984073208911473</v>
      </c>
      <c r="S85" s="28">
        <f t="shared" si="14"/>
        <v>0.92019061869562302</v>
      </c>
      <c r="T85" s="29">
        <f t="shared" si="15"/>
        <v>0.56576867320818813</v>
      </c>
      <c r="U85" s="31">
        <f t="shared" si="16"/>
        <v>87</v>
      </c>
      <c r="V85" s="32">
        <f t="shared" si="17"/>
        <v>210</v>
      </c>
      <c r="W85" s="33">
        <f t="shared" si="18"/>
        <v>333</v>
      </c>
      <c r="X85" s="4"/>
      <c r="Y85" s="4"/>
      <c r="Z85" s="4"/>
      <c r="AA85" s="4"/>
      <c r="AB85" s="4"/>
      <c r="AC85" s="4"/>
      <c r="AD85" s="4"/>
      <c r="AE85" s="4"/>
      <c r="AF85" s="38"/>
      <c r="AG85" s="24"/>
      <c r="AH85" s="30"/>
      <c r="AI85" s="26"/>
      <c r="AJ85" s="37"/>
      <c r="AK85" s="24"/>
      <c r="AL85" s="25"/>
      <c r="AM85" s="26"/>
      <c r="AN85" s="37">
        <f t="shared" si="150"/>
        <v>1.6713299290427308E-5</v>
      </c>
      <c r="AO85" s="24"/>
      <c r="AP85" s="30"/>
      <c r="AQ85" s="26"/>
      <c r="AR85" s="37">
        <f t="shared" si="23"/>
        <v>0.99984958030638627</v>
      </c>
      <c r="AS85" s="4"/>
      <c r="AT85" s="4"/>
      <c r="AU85" s="4"/>
      <c r="AV85" s="4"/>
      <c r="AW85" s="4"/>
      <c r="AX85" s="4"/>
      <c r="AY85" s="4"/>
      <c r="AZ85" s="38"/>
      <c r="BA85" s="24"/>
      <c r="BB85" s="30"/>
      <c r="BC85" s="26"/>
      <c r="BD85" s="27">
        <f t="shared" si="125"/>
        <v>1.5926791088527459E-4</v>
      </c>
      <c r="BE85" s="28">
        <f t="shared" si="126"/>
        <v>7.9658961610763246E-2</v>
      </c>
    </row>
    <row r="86" spans="1:57" ht="14" x14ac:dyDescent="0.35">
      <c r="A86" s="4">
        <f t="shared" si="8"/>
        <v>84</v>
      </c>
      <c r="B86" s="24"/>
      <c r="C86" s="30"/>
      <c r="D86" s="26"/>
      <c r="E86" s="27"/>
      <c r="F86" s="28"/>
      <c r="G86" s="39"/>
      <c r="H86" s="40"/>
      <c r="I86" s="24"/>
      <c r="J86" s="25"/>
      <c r="K86" s="26"/>
      <c r="L86" s="27">
        <f t="shared" ref="L86:N86" si="188">R86-R85</f>
        <v>1.5926791088527459E-5</v>
      </c>
      <c r="M86" s="28">
        <f t="shared" si="188"/>
        <v>2.3942814391313405E-3</v>
      </c>
      <c r="N86" s="29">
        <f t="shared" si="188"/>
        <v>4.3423132679181187E-3</v>
      </c>
      <c r="O86" s="24"/>
      <c r="P86" s="30"/>
      <c r="Q86" s="26"/>
      <c r="R86" s="27">
        <f t="shared" si="13"/>
        <v>0.99985665888020325</v>
      </c>
      <c r="S86" s="28">
        <f t="shared" si="14"/>
        <v>0.92258490013475436</v>
      </c>
      <c r="T86" s="29">
        <f t="shared" si="15"/>
        <v>0.57011098647610625</v>
      </c>
      <c r="U86" s="31">
        <f t="shared" si="16"/>
        <v>88</v>
      </c>
      <c r="V86" s="32">
        <f t="shared" si="17"/>
        <v>212.5</v>
      </c>
      <c r="W86" s="33">
        <f t="shared" si="18"/>
        <v>337</v>
      </c>
      <c r="X86" s="4"/>
      <c r="Y86" s="4"/>
      <c r="Z86" s="4"/>
      <c r="AA86" s="4"/>
      <c r="AB86" s="4"/>
      <c r="AC86" s="4"/>
      <c r="AD86" s="4"/>
      <c r="AE86" s="4"/>
      <c r="AF86" s="38"/>
      <c r="AG86" s="24"/>
      <c r="AH86" s="30"/>
      <c r="AI86" s="26"/>
      <c r="AJ86" s="37"/>
      <c r="AK86" s="24"/>
      <c r="AL86" s="25"/>
      <c r="AM86" s="26"/>
      <c r="AN86" s="37">
        <f t="shared" si="150"/>
        <v>1.5041969361417884E-5</v>
      </c>
      <c r="AO86" s="24"/>
      <c r="AP86" s="30"/>
      <c r="AQ86" s="26"/>
      <c r="AR86" s="37">
        <f t="shared" si="23"/>
        <v>0.99986462227574768</v>
      </c>
      <c r="AS86" s="4"/>
      <c r="AT86" s="4"/>
      <c r="AU86" s="4"/>
      <c r="AV86" s="4"/>
      <c r="AW86" s="4"/>
      <c r="AX86" s="4"/>
      <c r="AY86" s="4"/>
      <c r="AZ86" s="38"/>
      <c r="BA86" s="24"/>
      <c r="BB86" s="30"/>
      <c r="BC86" s="26"/>
      <c r="BD86" s="27">
        <f t="shared" si="125"/>
        <v>1.4334111979674713E-4</v>
      </c>
      <c r="BE86" s="28">
        <f t="shared" si="126"/>
        <v>7.7279722140993323E-2</v>
      </c>
    </row>
    <row r="87" spans="1:57" ht="14" x14ac:dyDescent="0.35">
      <c r="A87" s="4">
        <f t="shared" si="8"/>
        <v>85</v>
      </c>
      <c r="B87" s="24"/>
      <c r="C87" s="30"/>
      <c r="D87" s="26"/>
      <c r="E87" s="27"/>
      <c r="F87" s="28"/>
      <c r="G87" s="39"/>
      <c r="H87" s="40"/>
      <c r="I87" s="24"/>
      <c r="J87" s="25"/>
      <c r="K87" s="26"/>
      <c r="L87" s="27">
        <f t="shared" ref="L87:N87" si="189">R87-R86</f>
        <v>1.433411197970802E-5</v>
      </c>
      <c r="M87" s="28">
        <f t="shared" si="189"/>
        <v>2.322452995957347E-3</v>
      </c>
      <c r="N87" s="29">
        <f t="shared" si="189"/>
        <v>4.2988901352389863E-3</v>
      </c>
      <c r="O87" s="24"/>
      <c r="P87" s="30"/>
      <c r="Q87" s="26"/>
      <c r="R87" s="27">
        <f t="shared" si="13"/>
        <v>0.99987099299218296</v>
      </c>
      <c r="S87" s="28">
        <f t="shared" si="14"/>
        <v>0.92490735313071171</v>
      </c>
      <c r="T87" s="29">
        <f t="shared" si="15"/>
        <v>0.57440987661134524</v>
      </c>
      <c r="U87" s="31">
        <f t="shared" si="16"/>
        <v>89</v>
      </c>
      <c r="V87" s="32">
        <f t="shared" si="17"/>
        <v>215</v>
      </c>
      <c r="W87" s="33">
        <f t="shared" si="18"/>
        <v>341</v>
      </c>
      <c r="X87" s="4"/>
      <c r="Y87" s="4"/>
      <c r="Z87" s="4"/>
      <c r="AA87" s="4"/>
      <c r="AB87" s="4"/>
      <c r="AC87" s="4"/>
      <c r="AD87" s="4"/>
      <c r="AE87" s="4"/>
      <c r="AF87" s="38"/>
      <c r="AG87" s="24"/>
      <c r="AH87" s="30"/>
      <c r="AI87" s="26"/>
      <c r="AJ87" s="37"/>
      <c r="AK87" s="24"/>
      <c r="AL87" s="25"/>
      <c r="AM87" s="26"/>
      <c r="AN87" s="37">
        <f t="shared" si="150"/>
        <v>1.3537772425187278E-5</v>
      </c>
      <c r="AO87" s="24"/>
      <c r="AP87" s="30"/>
      <c r="AQ87" s="26"/>
      <c r="AR87" s="37">
        <f t="shared" si="23"/>
        <v>0.99987816004817287</v>
      </c>
      <c r="AS87" s="4"/>
      <c r="AT87" s="4"/>
      <c r="AU87" s="4"/>
      <c r="AV87" s="4"/>
      <c r="AW87" s="4"/>
      <c r="AX87" s="4"/>
      <c r="AY87" s="4"/>
      <c r="AZ87" s="38"/>
      <c r="BA87" s="24"/>
      <c r="BB87" s="30"/>
      <c r="BC87" s="26"/>
      <c r="BD87" s="27">
        <f t="shared" si="125"/>
        <v>1.2900700781703911E-4</v>
      </c>
      <c r="BE87" s="28">
        <f t="shared" si="126"/>
        <v>7.4970806917461164E-2</v>
      </c>
    </row>
    <row r="88" spans="1:57" ht="14" x14ac:dyDescent="0.35">
      <c r="A88" s="4">
        <f t="shared" si="8"/>
        <v>86</v>
      </c>
      <c r="B88" s="24"/>
      <c r="C88" s="30"/>
      <c r="D88" s="26"/>
      <c r="E88" s="27"/>
      <c r="F88" s="28"/>
      <c r="G88" s="39"/>
      <c r="H88" s="40"/>
      <c r="I88" s="24"/>
      <c r="J88" s="25"/>
      <c r="K88" s="26"/>
      <c r="L88" s="27">
        <f t="shared" ref="L88:N88" si="190">R88-R87</f>
        <v>1.290070078174832E-5</v>
      </c>
      <c r="M88" s="28">
        <f t="shared" si="190"/>
        <v>2.2527794060785977E-3</v>
      </c>
      <c r="N88" s="29">
        <f t="shared" si="190"/>
        <v>4.2559012338865276E-3</v>
      </c>
      <c r="O88" s="24"/>
      <c r="P88" s="30"/>
      <c r="Q88" s="26"/>
      <c r="R88" s="27">
        <f t="shared" si="13"/>
        <v>0.99988389369296471</v>
      </c>
      <c r="S88" s="28">
        <f t="shared" si="14"/>
        <v>0.9271601325367903</v>
      </c>
      <c r="T88" s="29">
        <f t="shared" si="15"/>
        <v>0.57866577784523177</v>
      </c>
      <c r="U88" s="31">
        <f t="shared" si="16"/>
        <v>90</v>
      </c>
      <c r="V88" s="32">
        <f t="shared" si="17"/>
        <v>217.5</v>
      </c>
      <c r="W88" s="33">
        <f t="shared" si="18"/>
        <v>345</v>
      </c>
      <c r="X88" s="4"/>
      <c r="Y88" s="4"/>
      <c r="Z88" s="4"/>
      <c r="AA88" s="4"/>
      <c r="AB88" s="4"/>
      <c r="AC88" s="4"/>
      <c r="AD88" s="4"/>
      <c r="AE88" s="4"/>
      <c r="AF88" s="38"/>
      <c r="AG88" s="24"/>
      <c r="AH88" s="30"/>
      <c r="AI88" s="26"/>
      <c r="AJ88" s="37"/>
      <c r="AK88" s="24"/>
      <c r="AL88" s="25"/>
      <c r="AM88" s="26"/>
      <c r="AN88" s="37">
        <f t="shared" si="150"/>
        <v>1.2183995182657448E-5</v>
      </c>
      <c r="AO88" s="24"/>
      <c r="AP88" s="30"/>
      <c r="AQ88" s="26"/>
      <c r="AR88" s="37">
        <f t="shared" si="23"/>
        <v>0.99989034404335553</v>
      </c>
      <c r="AS88" s="4"/>
      <c r="AT88" s="4"/>
      <c r="AU88" s="4"/>
      <c r="AV88" s="4"/>
      <c r="AW88" s="4"/>
      <c r="AX88" s="4"/>
      <c r="AY88" s="4"/>
      <c r="AZ88" s="38"/>
      <c r="BA88" s="24"/>
      <c r="BB88" s="30"/>
      <c r="BC88" s="26"/>
      <c r="BD88" s="27">
        <f t="shared" si="125"/>
        <v>1.1610630703529079E-4</v>
      </c>
      <c r="BE88" s="28">
        <f t="shared" si="126"/>
        <v>7.2730211506565223E-2</v>
      </c>
    </row>
    <row r="89" spans="1:57" ht="14" x14ac:dyDescent="0.35">
      <c r="A89" s="4">
        <f t="shared" si="8"/>
        <v>87</v>
      </c>
      <c r="B89" s="24"/>
      <c r="C89" s="30"/>
      <c r="D89" s="26"/>
      <c r="E89" s="27"/>
      <c r="F89" s="28"/>
      <c r="G89" s="39"/>
      <c r="H89" s="40"/>
      <c r="I89" s="24"/>
      <c r="J89" s="25"/>
      <c r="K89" s="26"/>
      <c r="L89" s="27">
        <f t="shared" ref="L89:N89" si="191">R89-R88</f>
        <v>1.1610630703540181E-5</v>
      </c>
      <c r="M89" s="28">
        <f t="shared" si="191"/>
        <v>2.1851960238963297E-3</v>
      </c>
      <c r="N89" s="29">
        <f t="shared" si="191"/>
        <v>4.2133422215476779E-3</v>
      </c>
      <c r="O89" s="24"/>
      <c r="P89" s="30"/>
      <c r="Q89" s="26"/>
      <c r="R89" s="27">
        <f t="shared" si="13"/>
        <v>0.99989550432366825</v>
      </c>
      <c r="S89" s="28">
        <f t="shared" si="14"/>
        <v>0.92934532856068663</v>
      </c>
      <c r="T89" s="29">
        <f t="shared" si="15"/>
        <v>0.58287912006677944</v>
      </c>
      <c r="U89" s="31">
        <f t="shared" si="16"/>
        <v>91</v>
      </c>
      <c r="V89" s="32">
        <f t="shared" si="17"/>
        <v>220</v>
      </c>
      <c r="W89" s="33">
        <f t="shared" si="18"/>
        <v>349</v>
      </c>
      <c r="X89" s="4"/>
      <c r="Y89" s="4"/>
      <c r="Z89" s="4"/>
      <c r="AA89" s="4"/>
      <c r="AB89" s="4"/>
      <c r="AC89" s="4"/>
      <c r="AD89" s="4"/>
      <c r="AE89" s="4"/>
      <c r="AF89" s="38"/>
      <c r="AG89" s="24"/>
      <c r="AH89" s="30"/>
      <c r="AI89" s="26"/>
      <c r="AJ89" s="37"/>
      <c r="AK89" s="24"/>
      <c r="AL89" s="25"/>
      <c r="AM89" s="26"/>
      <c r="AN89" s="37">
        <f t="shared" si="150"/>
        <v>1.0965595664491623E-5</v>
      </c>
      <c r="AO89" s="24"/>
      <c r="AP89" s="30"/>
      <c r="AQ89" s="26"/>
      <c r="AR89" s="37">
        <f t="shared" si="23"/>
        <v>0.99990130963902002</v>
      </c>
      <c r="AS89" s="4"/>
      <c r="AT89" s="4"/>
      <c r="AU89" s="4"/>
      <c r="AV89" s="4"/>
      <c r="AW89" s="4"/>
      <c r="AX89" s="4"/>
      <c r="AY89" s="4"/>
      <c r="AZ89" s="38"/>
      <c r="BA89" s="24"/>
      <c r="BB89" s="30"/>
      <c r="BC89" s="26"/>
      <c r="BD89" s="27">
        <f t="shared" si="125"/>
        <v>1.0449567633175061E-4</v>
      </c>
      <c r="BE89" s="28">
        <f t="shared" si="126"/>
        <v>7.0555981078333385E-2</v>
      </c>
    </row>
    <row r="90" spans="1:57" ht="14" x14ac:dyDescent="0.35">
      <c r="A90" s="4">
        <f t="shared" si="8"/>
        <v>88</v>
      </c>
      <c r="B90" s="24"/>
      <c r="C90" s="30"/>
      <c r="D90" s="26"/>
      <c r="E90" s="27"/>
      <c r="F90" s="28"/>
      <c r="G90" s="39"/>
      <c r="H90" s="40"/>
      <c r="I90" s="24"/>
      <c r="J90" s="25"/>
      <c r="K90" s="26"/>
      <c r="L90" s="27">
        <f t="shared" ref="L90:N90" si="192">R90-R89</f>
        <v>1.0449567633186163E-5</v>
      </c>
      <c r="M90" s="28">
        <f t="shared" si="192"/>
        <v>2.1196401431794465E-3</v>
      </c>
      <c r="N90" s="29">
        <f t="shared" si="192"/>
        <v>4.1712087993321934E-3</v>
      </c>
      <c r="O90" s="24"/>
      <c r="P90" s="30"/>
      <c r="Q90" s="26"/>
      <c r="R90" s="27">
        <f t="shared" si="13"/>
        <v>0.99990595389130144</v>
      </c>
      <c r="S90" s="28">
        <f t="shared" si="14"/>
        <v>0.93146496870386608</v>
      </c>
      <c r="T90" s="29">
        <f t="shared" si="15"/>
        <v>0.58705032886611164</v>
      </c>
      <c r="U90" s="31">
        <f t="shared" si="16"/>
        <v>92</v>
      </c>
      <c r="V90" s="32">
        <f t="shared" si="17"/>
        <v>222.5</v>
      </c>
      <c r="W90" s="33">
        <f t="shared" si="18"/>
        <v>353</v>
      </c>
      <c r="X90" s="4"/>
      <c r="Y90" s="4"/>
      <c r="Z90" s="4"/>
      <c r="AA90" s="4"/>
      <c r="AB90" s="4"/>
      <c r="AC90" s="4"/>
      <c r="AD90" s="4"/>
      <c r="AE90" s="4"/>
      <c r="AF90" s="38"/>
      <c r="AG90" s="24"/>
      <c r="AH90" s="30"/>
      <c r="AI90" s="26"/>
      <c r="AJ90" s="37"/>
      <c r="AK90" s="24"/>
      <c r="AL90" s="25"/>
      <c r="AM90" s="26"/>
      <c r="AN90" s="37">
        <f t="shared" si="150"/>
        <v>9.869036098009154E-6</v>
      </c>
      <c r="AO90" s="24"/>
      <c r="AP90" s="30"/>
      <c r="AQ90" s="26"/>
      <c r="AR90" s="37">
        <f t="shared" si="23"/>
        <v>0.99991117867511803</v>
      </c>
      <c r="AS90" s="4"/>
      <c r="AT90" s="4"/>
      <c r="AU90" s="4"/>
      <c r="AV90" s="4"/>
      <c r="AW90" s="4"/>
      <c r="AX90" s="4"/>
      <c r="AY90" s="4"/>
      <c r="AZ90" s="38"/>
      <c r="BA90" s="24"/>
      <c r="BB90" s="30"/>
      <c r="BC90" s="26"/>
      <c r="BD90" s="27">
        <f t="shared" si="125"/>
        <v>9.4046108698564446E-5</v>
      </c>
      <c r="BE90" s="28">
        <f t="shared" si="126"/>
        <v>6.8446209971251948E-2</v>
      </c>
    </row>
    <row r="91" spans="1:57" ht="14" x14ac:dyDescent="0.35">
      <c r="A91" s="4">
        <f t="shared" si="8"/>
        <v>89</v>
      </c>
      <c r="B91" s="24"/>
      <c r="C91" s="30"/>
      <c r="D91" s="26"/>
      <c r="E91" s="27"/>
      <c r="F91" s="28"/>
      <c r="G91" s="39"/>
      <c r="H91" s="40"/>
      <c r="I91" s="24"/>
      <c r="J91" s="25"/>
      <c r="K91" s="26"/>
      <c r="L91" s="27">
        <f t="shared" ref="L91:N91" si="193">R91-R90</f>
        <v>9.4046108698453423E-6</v>
      </c>
      <c r="M91" s="28">
        <f t="shared" si="193"/>
        <v>2.0560509388840575E-3</v>
      </c>
      <c r="N91" s="29">
        <f t="shared" si="193"/>
        <v>4.129496711338887E-3</v>
      </c>
      <c r="O91" s="24"/>
      <c r="P91" s="30"/>
      <c r="Q91" s="26"/>
      <c r="R91" s="27">
        <f t="shared" si="13"/>
        <v>0.99991535850217128</v>
      </c>
      <c r="S91" s="28">
        <f t="shared" si="14"/>
        <v>0.93352101964275014</v>
      </c>
      <c r="T91" s="29">
        <f t="shared" si="15"/>
        <v>0.59117982557745052</v>
      </c>
      <c r="U91" s="31">
        <f t="shared" si="16"/>
        <v>93</v>
      </c>
      <c r="V91" s="32">
        <f t="shared" si="17"/>
        <v>225</v>
      </c>
      <c r="W91" s="33">
        <f t="shared" si="18"/>
        <v>357</v>
      </c>
      <c r="X91" s="4"/>
      <c r="Y91" s="4"/>
      <c r="Z91" s="4"/>
      <c r="AA91" s="4"/>
      <c r="AB91" s="4"/>
      <c r="AC91" s="4"/>
      <c r="AD91" s="4"/>
      <c r="AE91" s="4"/>
      <c r="AF91" s="38"/>
      <c r="AG91" s="24"/>
      <c r="AH91" s="30"/>
      <c r="AI91" s="26"/>
      <c r="AJ91" s="37"/>
      <c r="AK91" s="24"/>
      <c r="AL91" s="25"/>
      <c r="AM91" s="26"/>
      <c r="AN91" s="37">
        <f t="shared" si="150"/>
        <v>8.882132488174932E-6</v>
      </c>
      <c r="AO91" s="24"/>
      <c r="AP91" s="30"/>
      <c r="AQ91" s="26"/>
      <c r="AR91" s="37">
        <f t="shared" si="23"/>
        <v>0.9999200608076062</v>
      </c>
      <c r="AS91" s="4"/>
      <c r="AT91" s="4"/>
      <c r="AU91" s="4"/>
      <c r="AV91" s="4"/>
      <c r="AW91" s="4"/>
      <c r="AX91" s="4"/>
      <c r="AY91" s="4"/>
      <c r="AZ91" s="38"/>
      <c r="BA91" s="24"/>
      <c r="BB91" s="30"/>
      <c r="BC91" s="26"/>
      <c r="BD91" s="27">
        <f t="shared" si="125"/>
        <v>8.4641497828719103E-5</v>
      </c>
      <c r="BE91" s="28">
        <f t="shared" si="126"/>
        <v>6.6399041164856065E-2</v>
      </c>
    </row>
    <row r="92" spans="1:57" ht="14" x14ac:dyDescent="0.35">
      <c r="A92" s="4">
        <f t="shared" si="8"/>
        <v>90</v>
      </c>
      <c r="B92" s="24"/>
      <c r="C92" s="30"/>
      <c r="D92" s="26"/>
      <c r="E92" s="27"/>
      <c r="F92" s="28"/>
      <c r="G92" s="39"/>
      <c r="H92" s="40"/>
      <c r="I92" s="24"/>
      <c r="J92" s="25"/>
      <c r="K92" s="26"/>
      <c r="L92" s="27">
        <f t="shared" ref="L92:N92" si="194">R92-R91</f>
        <v>8.4641497828386036E-6</v>
      </c>
      <c r="M92" s="28">
        <f t="shared" si="194"/>
        <v>1.9943694107175114E-3</v>
      </c>
      <c r="N92" s="29">
        <f t="shared" si="194"/>
        <v>4.0882017442255281E-3</v>
      </c>
      <c r="O92" s="24"/>
      <c r="P92" s="30"/>
      <c r="Q92" s="26"/>
      <c r="R92" s="27">
        <f t="shared" si="13"/>
        <v>0.99992382265195412</v>
      </c>
      <c r="S92" s="28">
        <f t="shared" si="14"/>
        <v>0.93551538905346765</v>
      </c>
      <c r="T92" s="29">
        <f t="shared" si="15"/>
        <v>0.59526802732167605</v>
      </c>
      <c r="U92" s="31">
        <f t="shared" si="16"/>
        <v>94</v>
      </c>
      <c r="V92" s="32">
        <f t="shared" si="17"/>
        <v>227.5</v>
      </c>
      <c r="W92" s="33">
        <f t="shared" si="18"/>
        <v>361</v>
      </c>
      <c r="X92" s="4"/>
      <c r="Y92" s="4"/>
      <c r="Z92" s="4"/>
      <c r="AA92" s="4"/>
      <c r="AB92" s="4"/>
      <c r="AC92" s="4"/>
      <c r="AD92" s="4"/>
      <c r="AE92" s="4"/>
      <c r="AF92" s="38"/>
      <c r="AG92" s="24"/>
      <c r="AH92" s="30"/>
      <c r="AI92" s="26"/>
      <c r="AJ92" s="37"/>
      <c r="AK92" s="24"/>
      <c r="AL92" s="25"/>
      <c r="AM92" s="26"/>
      <c r="AN92" s="37">
        <f t="shared" si="150"/>
        <v>7.9939192393352343E-6</v>
      </c>
      <c r="AO92" s="24"/>
      <c r="AP92" s="30"/>
      <c r="AQ92" s="26"/>
      <c r="AR92" s="37">
        <f t="shared" si="23"/>
        <v>0.99992805472684554</v>
      </c>
      <c r="AS92" s="4"/>
      <c r="AT92" s="4"/>
      <c r="AU92" s="4"/>
      <c r="AV92" s="4"/>
      <c r="AW92" s="4"/>
      <c r="AX92" s="4"/>
      <c r="AY92" s="4"/>
      <c r="AZ92" s="38"/>
      <c r="BA92" s="24"/>
      <c r="BB92" s="30"/>
      <c r="BC92" s="26"/>
      <c r="BD92" s="27">
        <f t="shared" si="125"/>
        <v>7.61773480458805E-5</v>
      </c>
      <c r="BE92" s="28">
        <f t="shared" si="126"/>
        <v>6.4412665673377889E-2</v>
      </c>
    </row>
    <row r="93" spans="1:57" ht="14" x14ac:dyDescent="0.35">
      <c r="A93" s="4">
        <f t="shared" si="8"/>
        <v>91</v>
      </c>
      <c r="B93" s="24"/>
      <c r="C93" s="30"/>
      <c r="D93" s="26"/>
      <c r="E93" s="27"/>
      <c r="F93" s="28"/>
      <c r="G93" s="39"/>
      <c r="H93" s="40"/>
      <c r="I93" s="24"/>
      <c r="J93" s="25"/>
      <c r="K93" s="26"/>
      <c r="L93" s="27">
        <f t="shared" ref="L93:N93" si="195">R93-R92</f>
        <v>7.6177348046213567E-6</v>
      </c>
      <c r="M93" s="28">
        <f t="shared" si="195"/>
        <v>1.9345383283959627E-3</v>
      </c>
      <c r="N93" s="29">
        <f t="shared" si="195"/>
        <v>4.0473197267832939E-3</v>
      </c>
      <c r="O93" s="24"/>
      <c r="P93" s="30"/>
      <c r="Q93" s="26"/>
      <c r="R93" s="27">
        <f t="shared" si="13"/>
        <v>0.99993144038675874</v>
      </c>
      <c r="S93" s="28">
        <f t="shared" si="14"/>
        <v>0.93744992738186361</v>
      </c>
      <c r="T93" s="29">
        <f t="shared" si="15"/>
        <v>0.59931534704845935</v>
      </c>
      <c r="U93" s="31">
        <f t="shared" si="16"/>
        <v>95</v>
      </c>
      <c r="V93" s="32">
        <f t="shared" si="17"/>
        <v>230</v>
      </c>
      <c r="W93" s="33">
        <f t="shared" si="18"/>
        <v>365</v>
      </c>
      <c r="X93" s="4"/>
      <c r="Y93" s="4"/>
      <c r="Z93" s="4"/>
      <c r="AA93" s="4"/>
      <c r="AB93" s="4"/>
      <c r="AC93" s="4"/>
      <c r="AD93" s="4"/>
      <c r="AE93" s="4"/>
      <c r="AF93" s="38"/>
      <c r="AG93" s="24"/>
      <c r="AH93" s="30"/>
      <c r="AI93" s="26"/>
      <c r="AJ93" s="37"/>
      <c r="AK93" s="24"/>
      <c r="AL93" s="25"/>
      <c r="AM93" s="26"/>
      <c r="AN93" s="37">
        <f t="shared" si="150"/>
        <v>7.194527315457222E-6</v>
      </c>
      <c r="AO93" s="24"/>
      <c r="AP93" s="30"/>
      <c r="AQ93" s="26"/>
      <c r="AR93" s="37">
        <f t="shared" si="23"/>
        <v>0.999935249254161</v>
      </c>
      <c r="AS93" s="4"/>
      <c r="AT93" s="4"/>
      <c r="AU93" s="4"/>
      <c r="AV93" s="4"/>
      <c r="AW93" s="4"/>
      <c r="AX93" s="4"/>
      <c r="AY93" s="4"/>
      <c r="AZ93" s="38"/>
      <c r="BA93" s="24"/>
      <c r="BB93" s="30"/>
      <c r="BC93" s="26"/>
      <c r="BD93" s="27">
        <f t="shared" si="125"/>
        <v>6.8559613241259143E-5</v>
      </c>
      <c r="BE93" s="28">
        <f t="shared" si="126"/>
        <v>6.2485321872297384E-2</v>
      </c>
    </row>
    <row r="94" spans="1:57" ht="14" x14ac:dyDescent="0.35">
      <c r="A94" s="4">
        <f t="shared" si="8"/>
        <v>92</v>
      </c>
      <c r="B94" s="24"/>
      <c r="C94" s="30"/>
      <c r="D94" s="26"/>
      <c r="E94" s="27"/>
      <c r="F94" s="28"/>
      <c r="G94" s="39"/>
      <c r="H94" s="40"/>
      <c r="I94" s="24"/>
      <c r="J94" s="25"/>
      <c r="K94" s="26"/>
      <c r="L94" s="27">
        <f t="shared" ref="L94:N94" si="196">R94-R93</f>
        <v>6.8559613241037098E-6</v>
      </c>
      <c r="M94" s="28">
        <f t="shared" si="196"/>
        <v>1.8765021785440705E-3</v>
      </c>
      <c r="N94" s="29">
        <f t="shared" si="196"/>
        <v>4.0068465295154398E-3</v>
      </c>
      <c r="O94" s="24"/>
      <c r="P94" s="30"/>
      <c r="Q94" s="26"/>
      <c r="R94" s="27">
        <f t="shared" si="13"/>
        <v>0.99993829634808284</v>
      </c>
      <c r="S94" s="28">
        <f t="shared" si="14"/>
        <v>0.93932642956040768</v>
      </c>
      <c r="T94" s="29">
        <f t="shared" si="15"/>
        <v>0.60332219357797479</v>
      </c>
      <c r="U94" s="31">
        <f t="shared" si="16"/>
        <v>96</v>
      </c>
      <c r="V94" s="32">
        <f t="shared" si="17"/>
        <v>232.5</v>
      </c>
      <c r="W94" s="33">
        <f t="shared" si="18"/>
        <v>369</v>
      </c>
      <c r="X94" s="4"/>
      <c r="Y94" s="4"/>
      <c r="Z94" s="4"/>
      <c r="AA94" s="4"/>
      <c r="AB94" s="4"/>
      <c r="AC94" s="4"/>
      <c r="AD94" s="4"/>
      <c r="AE94" s="4"/>
      <c r="AF94" s="38"/>
      <c r="AG94" s="24"/>
      <c r="AH94" s="30"/>
      <c r="AI94" s="26"/>
      <c r="AJ94" s="37"/>
      <c r="AK94" s="24"/>
      <c r="AL94" s="25"/>
      <c r="AM94" s="26"/>
      <c r="AN94" s="37">
        <f t="shared" si="150"/>
        <v>6.4750745839559087E-6</v>
      </c>
      <c r="AO94" s="24"/>
      <c r="AP94" s="30"/>
      <c r="AQ94" s="26"/>
      <c r="AR94" s="37">
        <f t="shared" si="23"/>
        <v>0.99994172432874495</v>
      </c>
      <c r="AS94" s="4"/>
      <c r="AT94" s="4"/>
      <c r="AU94" s="4"/>
      <c r="AV94" s="4"/>
      <c r="AW94" s="4"/>
      <c r="AX94" s="4"/>
      <c r="AY94" s="4"/>
      <c r="AZ94" s="38"/>
      <c r="BA94" s="24"/>
      <c r="BB94" s="30"/>
      <c r="BC94" s="26"/>
      <c r="BD94" s="27">
        <f t="shared" si="125"/>
        <v>6.1703651917155433E-5</v>
      </c>
      <c r="BE94" s="28">
        <f t="shared" si="126"/>
        <v>6.0615294768337269E-2</v>
      </c>
    </row>
    <row r="95" spans="1:57" ht="14" x14ac:dyDescent="0.35">
      <c r="A95" s="4">
        <f t="shared" si="8"/>
        <v>93</v>
      </c>
      <c r="B95" s="24"/>
      <c r="C95" s="30"/>
      <c r="D95" s="26"/>
      <c r="E95" s="27"/>
      <c r="F95" s="28"/>
      <c r="G95" s="39"/>
      <c r="H95" s="40"/>
      <c r="I95" s="24"/>
      <c r="J95" s="25"/>
      <c r="K95" s="26"/>
      <c r="L95" s="27">
        <f t="shared" ref="L95:N95" si="197">R95-R94</f>
        <v>6.1703651916822366E-6</v>
      </c>
      <c r="M95" s="28">
        <f t="shared" si="197"/>
        <v>1.8202071131877551E-3</v>
      </c>
      <c r="N95" s="29">
        <f t="shared" si="197"/>
        <v>3.9667780642202999E-3</v>
      </c>
      <c r="O95" s="24"/>
      <c r="P95" s="30"/>
      <c r="Q95" s="26"/>
      <c r="R95" s="27">
        <f t="shared" si="13"/>
        <v>0.99994446671327453</v>
      </c>
      <c r="S95" s="28">
        <f t="shared" si="14"/>
        <v>0.94114663667359544</v>
      </c>
      <c r="T95" s="29">
        <f t="shared" si="15"/>
        <v>0.60728897164219509</v>
      </c>
      <c r="U95" s="31">
        <f t="shared" si="16"/>
        <v>97</v>
      </c>
      <c r="V95" s="32">
        <f t="shared" si="17"/>
        <v>235</v>
      </c>
      <c r="W95" s="33">
        <f t="shared" si="18"/>
        <v>373</v>
      </c>
      <c r="X95" s="4"/>
      <c r="Y95" s="4"/>
      <c r="Z95" s="4"/>
      <c r="AA95" s="4"/>
      <c r="AB95" s="4"/>
      <c r="AC95" s="4"/>
      <c r="AD95" s="4"/>
      <c r="AE95" s="4"/>
      <c r="AF95" s="38"/>
      <c r="AG95" s="24"/>
      <c r="AH95" s="30"/>
      <c r="AI95" s="26"/>
      <c r="AJ95" s="37"/>
      <c r="AK95" s="24"/>
      <c r="AL95" s="25"/>
      <c r="AM95" s="26"/>
      <c r="AN95" s="37">
        <f t="shared" si="150"/>
        <v>5.8275671255270112E-6</v>
      </c>
      <c r="AO95" s="24"/>
      <c r="AP95" s="30"/>
      <c r="AQ95" s="26"/>
      <c r="AR95" s="37">
        <f t="shared" si="23"/>
        <v>0.99994755189587048</v>
      </c>
      <c r="AS95" s="4"/>
      <c r="AT95" s="4"/>
      <c r="AU95" s="4"/>
      <c r="AV95" s="4"/>
      <c r="AW95" s="4"/>
      <c r="AX95" s="4"/>
      <c r="AY95" s="4"/>
      <c r="AZ95" s="38"/>
      <c r="BA95" s="24"/>
      <c r="BB95" s="30"/>
      <c r="BC95" s="26"/>
      <c r="BD95" s="27">
        <f t="shared" si="125"/>
        <v>5.5533286725473197E-5</v>
      </c>
      <c r="BE95" s="28">
        <f t="shared" si="126"/>
        <v>5.8800915222275041E-2</v>
      </c>
    </row>
    <row r="96" spans="1:57" ht="14" x14ac:dyDescent="0.35">
      <c r="A96" s="4">
        <f t="shared" si="8"/>
        <v>94</v>
      </c>
      <c r="B96" s="24"/>
      <c r="C96" s="30"/>
      <c r="D96" s="26"/>
      <c r="E96" s="27"/>
      <c r="F96" s="28"/>
      <c r="G96" s="39"/>
      <c r="H96" s="40"/>
      <c r="I96" s="24"/>
      <c r="J96" s="25"/>
      <c r="K96" s="26"/>
      <c r="L96" s="27">
        <f t="shared" ref="L96:N96" si="198">R96-R95</f>
        <v>5.5533286725806263E-6</v>
      </c>
      <c r="M96" s="28">
        <f t="shared" si="198"/>
        <v>1.7656008997921635E-3</v>
      </c>
      <c r="N96" s="29">
        <f t="shared" si="198"/>
        <v>3.9271102835780614E-3</v>
      </c>
      <c r="O96" s="24"/>
      <c r="P96" s="30"/>
      <c r="Q96" s="26"/>
      <c r="R96" s="27">
        <f t="shared" si="13"/>
        <v>0.99995002004194711</v>
      </c>
      <c r="S96" s="28">
        <f t="shared" si="14"/>
        <v>0.9429122375733876</v>
      </c>
      <c r="T96" s="29">
        <f t="shared" si="15"/>
        <v>0.61121608192577315</v>
      </c>
      <c r="U96" s="31">
        <f t="shared" si="16"/>
        <v>98</v>
      </c>
      <c r="V96" s="32">
        <f t="shared" si="17"/>
        <v>237.5</v>
      </c>
      <c r="W96" s="33">
        <f t="shared" si="18"/>
        <v>377</v>
      </c>
      <c r="X96" s="4"/>
      <c r="Y96" s="4"/>
      <c r="Z96" s="4"/>
      <c r="AA96" s="4"/>
      <c r="AB96" s="4"/>
      <c r="AC96" s="4"/>
      <c r="AD96" s="4"/>
      <c r="AE96" s="4"/>
      <c r="AF96" s="38"/>
      <c r="AG96" s="24"/>
      <c r="AH96" s="30"/>
      <c r="AI96" s="26"/>
      <c r="AJ96" s="37"/>
      <c r="AK96" s="24"/>
      <c r="AL96" s="25"/>
      <c r="AM96" s="26"/>
      <c r="AN96" s="37">
        <f t="shared" si="150"/>
        <v>5.2448104129743101E-6</v>
      </c>
      <c r="AO96" s="24"/>
      <c r="AP96" s="30"/>
      <c r="AQ96" s="26"/>
      <c r="AR96" s="37">
        <f t="shared" si="23"/>
        <v>0.99995279670628345</v>
      </c>
      <c r="AS96" s="4"/>
      <c r="AT96" s="4"/>
      <c r="AU96" s="4"/>
      <c r="AV96" s="4"/>
      <c r="AW96" s="4"/>
      <c r="AX96" s="4"/>
      <c r="AY96" s="4"/>
      <c r="AZ96" s="38"/>
      <c r="BA96" s="24"/>
      <c r="BB96" s="30"/>
      <c r="BC96" s="26"/>
      <c r="BD96" s="27">
        <f t="shared" si="125"/>
        <v>4.997995805289257E-5</v>
      </c>
      <c r="BE96" s="28">
        <f t="shared" si="126"/>
        <v>5.7040559132895852E-2</v>
      </c>
    </row>
    <row r="97" spans="1:57" ht="14" x14ac:dyDescent="0.35">
      <c r="A97" s="4">
        <f t="shared" si="8"/>
        <v>95</v>
      </c>
      <c r="B97" s="24"/>
      <c r="C97" s="30"/>
      <c r="D97" s="26"/>
      <c r="E97" s="27"/>
      <c r="F97" s="28"/>
      <c r="G97" s="39"/>
      <c r="H97" s="40"/>
      <c r="I97" s="24"/>
      <c r="J97" s="25"/>
      <c r="K97" s="26"/>
      <c r="L97" s="27"/>
      <c r="M97" s="28">
        <f t="shared" ref="M97:N97" si="199">S97-S96</f>
        <v>1.7126328727983253E-3</v>
      </c>
      <c r="N97" s="29">
        <f t="shared" si="199"/>
        <v>3.887839180742314E-3</v>
      </c>
      <c r="O97" s="24"/>
      <c r="P97" s="30"/>
      <c r="Q97" s="26"/>
      <c r="R97" s="27"/>
      <c r="S97" s="28">
        <f t="shared" si="14"/>
        <v>0.94462487044618593</v>
      </c>
      <c r="T97" s="29">
        <f t="shared" si="15"/>
        <v>0.61510392110651546</v>
      </c>
      <c r="U97" s="31">
        <f t="shared" si="16"/>
        <v>99</v>
      </c>
      <c r="V97" s="32">
        <f t="shared" si="17"/>
        <v>240</v>
      </c>
      <c r="W97" s="33">
        <f t="shared" si="18"/>
        <v>381</v>
      </c>
      <c r="X97" s="4"/>
      <c r="Y97" s="4"/>
      <c r="Z97" s="4"/>
      <c r="AA97" s="4"/>
      <c r="AB97" s="4"/>
      <c r="AC97" s="4"/>
      <c r="AD97" s="4"/>
      <c r="AE97" s="4"/>
      <c r="AF97" s="38"/>
      <c r="AG97" s="24"/>
      <c r="AH97" s="30"/>
      <c r="AI97" s="26"/>
      <c r="AJ97" s="37"/>
      <c r="AK97" s="24"/>
      <c r="AL97" s="25"/>
      <c r="AM97" s="26"/>
      <c r="AN97" s="37"/>
      <c r="AO97" s="24"/>
      <c r="AP97" s="30"/>
      <c r="AQ97" s="26"/>
      <c r="AR97" s="37"/>
      <c r="AS97" s="4"/>
      <c r="AT97" s="4"/>
      <c r="AU97" s="4"/>
      <c r="AV97" s="4"/>
      <c r="AW97" s="4"/>
      <c r="AX97" s="4"/>
      <c r="AY97" s="4"/>
      <c r="AZ97" s="38"/>
      <c r="BA97" s="24"/>
      <c r="BB97" s="30"/>
      <c r="BC97" s="26"/>
      <c r="BD97" s="27"/>
      <c r="BE97" s="28">
        <f t="shared" si="126"/>
        <v>-0.94462487044618593</v>
      </c>
    </row>
    <row r="98" spans="1:57" ht="14" x14ac:dyDescent="0.35">
      <c r="A98" s="4">
        <f t="shared" si="8"/>
        <v>96</v>
      </c>
      <c r="B98" s="24"/>
      <c r="C98" s="30"/>
      <c r="D98" s="26"/>
      <c r="E98" s="27"/>
      <c r="F98" s="28"/>
      <c r="G98" s="39"/>
      <c r="H98" s="40"/>
      <c r="I98" s="24"/>
      <c r="J98" s="25"/>
      <c r="K98" s="26"/>
      <c r="L98" s="27"/>
      <c r="M98" s="28">
        <f t="shared" ref="M98:N98" si="200">S98-S97</f>
        <v>1.6612538866144222E-3</v>
      </c>
      <c r="N98" s="29">
        <f t="shared" si="200"/>
        <v>3.8489607889348187E-3</v>
      </c>
      <c r="O98" s="24"/>
      <c r="P98" s="30"/>
      <c r="Q98" s="26"/>
      <c r="R98" s="27"/>
      <c r="S98" s="28">
        <f t="shared" si="14"/>
        <v>0.94628612433280035</v>
      </c>
      <c r="T98" s="29">
        <f t="shared" si="15"/>
        <v>0.61895288189545028</v>
      </c>
      <c r="U98" s="31">
        <f t="shared" si="16"/>
        <v>100</v>
      </c>
      <c r="V98" s="32">
        <f t="shared" si="17"/>
        <v>242.5</v>
      </c>
      <c r="W98" s="33">
        <f t="shared" si="18"/>
        <v>385</v>
      </c>
      <c r="X98" s="4"/>
      <c r="Y98" s="4"/>
      <c r="Z98" s="4"/>
      <c r="AA98" s="4"/>
      <c r="AB98" s="4"/>
      <c r="AC98" s="4"/>
      <c r="AD98" s="4"/>
      <c r="AE98" s="4"/>
      <c r="AF98" s="38"/>
      <c r="AG98" s="24"/>
      <c r="AH98" s="30"/>
      <c r="AI98" s="26"/>
      <c r="AJ98" s="37"/>
      <c r="AK98" s="24"/>
      <c r="AL98" s="25"/>
      <c r="AM98" s="26"/>
      <c r="AN98" s="37"/>
      <c r="AO98" s="24"/>
      <c r="AP98" s="30"/>
      <c r="AQ98" s="26"/>
      <c r="AR98" s="37"/>
      <c r="AS98" s="4"/>
      <c r="AT98" s="4"/>
      <c r="AU98" s="4"/>
      <c r="AV98" s="4"/>
      <c r="AW98" s="4"/>
      <c r="AX98" s="4"/>
      <c r="AY98" s="4"/>
      <c r="AZ98" s="38"/>
      <c r="BA98" s="24"/>
      <c r="BB98" s="30"/>
      <c r="BC98" s="26"/>
      <c r="BD98" s="27"/>
      <c r="BE98" s="28">
        <f t="shared" si="126"/>
        <v>-0.94628612433280035</v>
      </c>
    </row>
    <row r="99" spans="1:57" ht="14" x14ac:dyDescent="0.35">
      <c r="A99" s="4">
        <f t="shared" si="8"/>
        <v>97</v>
      </c>
      <c r="B99" s="24"/>
      <c r="C99" s="30"/>
      <c r="D99" s="26"/>
      <c r="E99" s="27"/>
      <c r="F99" s="28"/>
      <c r="G99" s="39"/>
      <c r="H99" s="40"/>
      <c r="I99" s="24"/>
      <c r="J99" s="25"/>
      <c r="K99" s="26"/>
      <c r="L99" s="27"/>
      <c r="M99" s="28">
        <f t="shared" ref="M99:N99" si="201">S99-S98</f>
        <v>1.6114162700160417E-3</v>
      </c>
      <c r="N99" s="29">
        <f t="shared" si="201"/>
        <v>3.8104711810454939E-3</v>
      </c>
      <c r="O99" s="24"/>
      <c r="P99" s="30"/>
      <c r="Q99" s="26"/>
      <c r="R99" s="27"/>
      <c r="S99" s="28">
        <f t="shared" si="14"/>
        <v>0.94789754060281639</v>
      </c>
      <c r="T99" s="29">
        <f t="shared" si="15"/>
        <v>0.62276335307649577</v>
      </c>
      <c r="U99" s="31">
        <f t="shared" si="16"/>
        <v>101</v>
      </c>
      <c r="V99" s="32">
        <f t="shared" si="17"/>
        <v>245</v>
      </c>
      <c r="W99" s="33">
        <f t="shared" si="18"/>
        <v>389</v>
      </c>
      <c r="X99" s="4"/>
      <c r="Y99" s="4"/>
      <c r="Z99" s="4"/>
      <c r="AA99" s="4"/>
      <c r="AB99" s="4"/>
      <c r="AC99" s="4"/>
      <c r="AD99" s="4"/>
      <c r="AE99" s="4"/>
      <c r="AF99" s="38"/>
      <c r="AG99" s="24"/>
      <c r="AH99" s="30"/>
      <c r="AI99" s="26"/>
      <c r="AJ99" s="37"/>
      <c r="AK99" s="24"/>
      <c r="AL99" s="25"/>
      <c r="AM99" s="26"/>
      <c r="AN99" s="37"/>
      <c r="AO99" s="24"/>
      <c r="AP99" s="30"/>
      <c r="AQ99" s="26"/>
      <c r="AR99" s="37"/>
      <c r="AS99" s="4"/>
      <c r="AT99" s="4"/>
      <c r="AU99" s="4"/>
      <c r="AV99" s="4"/>
      <c r="AW99" s="4"/>
      <c r="AX99" s="4"/>
      <c r="AY99" s="4"/>
      <c r="AZ99" s="38"/>
      <c r="BA99" s="24"/>
      <c r="BB99" s="30"/>
      <c r="BC99" s="26"/>
      <c r="BD99" s="27"/>
      <c r="BE99" s="28">
        <f t="shared" si="126"/>
        <v>-0.94789754060281639</v>
      </c>
    </row>
    <row r="100" spans="1:57" ht="14" x14ac:dyDescent="0.35">
      <c r="A100" s="4">
        <f t="shared" si="8"/>
        <v>98</v>
      </c>
      <c r="B100" s="24"/>
      <c r="C100" s="30"/>
      <c r="D100" s="26"/>
      <c r="E100" s="27"/>
      <c r="F100" s="28"/>
      <c r="G100" s="39"/>
      <c r="H100" s="40"/>
      <c r="I100" s="24"/>
      <c r="J100" s="25"/>
      <c r="K100" s="26"/>
      <c r="L100" s="27"/>
      <c r="M100" s="28">
        <f t="shared" ref="M100:N100" si="202">S100-S99</f>
        <v>1.5630737819155582E-3</v>
      </c>
      <c r="N100" s="29">
        <f t="shared" si="202"/>
        <v>3.7723664692350667E-3</v>
      </c>
      <c r="O100" s="24"/>
      <c r="P100" s="30"/>
      <c r="Q100" s="26"/>
      <c r="R100" s="27"/>
      <c r="S100" s="28">
        <f t="shared" si="14"/>
        <v>0.94946061438473195</v>
      </c>
      <c r="T100" s="29">
        <f t="shared" si="15"/>
        <v>0.62653571954573084</v>
      </c>
      <c r="U100" s="31">
        <f t="shared" si="16"/>
        <v>102</v>
      </c>
      <c r="V100" s="32">
        <f t="shared" si="17"/>
        <v>247.5</v>
      </c>
      <c r="W100" s="33">
        <f t="shared" si="18"/>
        <v>393</v>
      </c>
      <c r="X100" s="4"/>
      <c r="Y100" s="4"/>
      <c r="Z100" s="4"/>
      <c r="AA100" s="4"/>
      <c r="AB100" s="4"/>
      <c r="AC100" s="4"/>
      <c r="AD100" s="4"/>
      <c r="AE100" s="4"/>
      <c r="AF100" s="38"/>
      <c r="AG100" s="24"/>
      <c r="AH100" s="30"/>
      <c r="AI100" s="26"/>
      <c r="AJ100" s="37"/>
      <c r="AK100" s="24"/>
      <c r="AL100" s="25"/>
      <c r="AM100" s="26"/>
      <c r="AN100" s="37"/>
      <c r="AO100" s="24"/>
      <c r="AP100" s="30"/>
      <c r="AQ100" s="26"/>
      <c r="AR100" s="37"/>
      <c r="AS100" s="4"/>
      <c r="AT100" s="4"/>
      <c r="AU100" s="4"/>
      <c r="AV100" s="4"/>
      <c r="AW100" s="4"/>
      <c r="AX100" s="4"/>
      <c r="AY100" s="4"/>
      <c r="AZ100" s="38"/>
      <c r="BA100" s="24"/>
      <c r="BB100" s="30"/>
      <c r="BC100" s="26"/>
      <c r="BD100" s="27"/>
      <c r="BE100" s="28">
        <f t="shared" si="126"/>
        <v>-0.94946061438473195</v>
      </c>
    </row>
    <row r="101" spans="1:57" ht="14" x14ac:dyDescent="0.35">
      <c r="A101" s="4">
        <f t="shared" si="8"/>
        <v>99</v>
      </c>
      <c r="B101" s="24"/>
      <c r="C101" s="30"/>
      <c r="D101" s="26"/>
      <c r="E101" s="27"/>
      <c r="F101" s="28"/>
      <c r="G101" s="39"/>
      <c r="H101" s="40"/>
      <c r="I101" s="24"/>
      <c r="J101" s="25"/>
      <c r="K101" s="26"/>
      <c r="L101" s="27"/>
      <c r="M101" s="28">
        <f t="shared" ref="M101:N101" si="203">S101-S100</f>
        <v>1.5161815684580082E-3</v>
      </c>
      <c r="N101" s="29">
        <f t="shared" si="203"/>
        <v>3.7346428045427205E-3</v>
      </c>
      <c r="O101" s="24"/>
      <c r="P101" s="30"/>
      <c r="Q101" s="26"/>
      <c r="R101" s="27"/>
      <c r="S101" s="28">
        <f t="shared" si="14"/>
        <v>0.95097679595318996</v>
      </c>
      <c r="T101" s="29">
        <f t="shared" si="15"/>
        <v>0.63027036235027356</v>
      </c>
      <c r="U101" s="31">
        <f t="shared" si="16"/>
        <v>103</v>
      </c>
      <c r="V101" s="32">
        <f t="shared" si="17"/>
        <v>250</v>
      </c>
      <c r="W101" s="33">
        <f t="shared" si="18"/>
        <v>397</v>
      </c>
      <c r="X101" s="4"/>
      <c r="Y101" s="4"/>
      <c r="Z101" s="4"/>
      <c r="AA101" s="4"/>
      <c r="AB101" s="4"/>
      <c r="AC101" s="4"/>
      <c r="AD101" s="4"/>
      <c r="AE101" s="4"/>
      <c r="AF101" s="38"/>
      <c r="AG101" s="24"/>
      <c r="AH101" s="30"/>
      <c r="AI101" s="26"/>
      <c r="AJ101" s="37"/>
      <c r="AK101" s="24"/>
      <c r="AL101" s="25"/>
      <c r="AM101" s="26"/>
      <c r="AN101" s="37"/>
      <c r="AO101" s="24"/>
      <c r="AP101" s="30"/>
      <c r="AQ101" s="26"/>
      <c r="AR101" s="37"/>
      <c r="AS101" s="4"/>
      <c r="AT101" s="4"/>
      <c r="AU101" s="4"/>
      <c r="AV101" s="4"/>
      <c r="AW101" s="4"/>
      <c r="AX101" s="4"/>
      <c r="AY101" s="4"/>
      <c r="AZ101" s="38"/>
      <c r="BA101" s="24"/>
      <c r="BB101" s="30"/>
      <c r="BC101" s="26"/>
      <c r="BD101" s="27"/>
      <c r="BE101" s="28">
        <f t="shared" si="126"/>
        <v>-0.95097679595318996</v>
      </c>
    </row>
    <row r="102" spans="1:57" ht="14" x14ac:dyDescent="0.35">
      <c r="A102" s="4">
        <f t="shared" si="8"/>
        <v>100</v>
      </c>
      <c r="B102" s="24"/>
      <c r="C102" s="30"/>
      <c r="D102" s="26"/>
      <c r="E102" s="27"/>
      <c r="F102" s="28"/>
      <c r="G102" s="39"/>
      <c r="H102" s="40"/>
      <c r="I102" s="24"/>
      <c r="J102" s="25"/>
      <c r="K102" s="26"/>
      <c r="L102" s="27"/>
      <c r="M102" s="28">
        <f t="shared" ref="M102:N102" si="204">S102-S101</f>
        <v>1.4706961214042691E-3</v>
      </c>
      <c r="N102" s="29">
        <f t="shared" si="204"/>
        <v>3.6972963764972944E-3</v>
      </c>
      <c r="O102" s="24"/>
      <c r="P102" s="30"/>
      <c r="Q102" s="26"/>
      <c r="R102" s="27"/>
      <c r="S102" s="28">
        <f t="shared" si="14"/>
        <v>0.95244749207459423</v>
      </c>
      <c r="T102" s="29">
        <f t="shared" si="15"/>
        <v>0.63396765872677086</v>
      </c>
      <c r="U102" s="31">
        <f t="shared" si="16"/>
        <v>104</v>
      </c>
      <c r="V102" s="32">
        <f t="shared" si="17"/>
        <v>252.5</v>
      </c>
      <c r="W102" s="33">
        <f t="shared" si="18"/>
        <v>401</v>
      </c>
      <c r="X102" s="4"/>
      <c r="Y102" s="4"/>
      <c r="Z102" s="4"/>
      <c r="AA102" s="4"/>
      <c r="AB102" s="4"/>
      <c r="AC102" s="4"/>
      <c r="AD102" s="4"/>
      <c r="AE102" s="4"/>
      <c r="AF102" s="38"/>
      <c r="AG102" s="24"/>
      <c r="AH102" s="30"/>
      <c r="AI102" s="26"/>
      <c r="AJ102" s="37"/>
      <c r="AK102" s="24"/>
      <c r="AL102" s="25"/>
      <c r="AM102" s="26"/>
      <c r="AN102" s="37"/>
      <c r="AO102" s="24"/>
      <c r="AP102" s="30"/>
      <c r="AQ102" s="26"/>
      <c r="AR102" s="37"/>
      <c r="AS102" s="4"/>
      <c r="AT102" s="4"/>
      <c r="AU102" s="4"/>
      <c r="AV102" s="4"/>
      <c r="AW102" s="4"/>
      <c r="AX102" s="4"/>
      <c r="AY102" s="4"/>
      <c r="AZ102" s="38"/>
      <c r="BA102" s="24"/>
      <c r="BB102" s="30"/>
      <c r="BC102" s="26"/>
      <c r="BD102" s="27"/>
      <c r="BE102" s="28">
        <f t="shared" si="126"/>
        <v>-0.95244749207459423</v>
      </c>
    </row>
    <row r="103" spans="1:57" ht="14" x14ac:dyDescent="0.35">
      <c r="A103" s="4">
        <f t="shared" si="8"/>
        <v>101</v>
      </c>
      <c r="B103" s="24"/>
      <c r="C103" s="30"/>
      <c r="D103" s="26"/>
      <c r="E103" s="27"/>
      <c r="F103" s="28"/>
      <c r="G103" s="39"/>
      <c r="H103" s="40"/>
      <c r="I103" s="24"/>
      <c r="J103" s="25"/>
      <c r="K103" s="26"/>
      <c r="L103" s="27"/>
      <c r="M103" s="28">
        <f t="shared" ref="M103:N103" si="205">S103-S102</f>
        <v>1.4265752377621288E-3</v>
      </c>
      <c r="N103" s="29">
        <f t="shared" si="205"/>
        <v>3.6603234127322581E-3</v>
      </c>
      <c r="O103" s="24"/>
      <c r="P103" s="30"/>
      <c r="Q103" s="26"/>
      <c r="R103" s="27"/>
      <c r="S103" s="28">
        <f t="shared" si="14"/>
        <v>0.95387406731235636</v>
      </c>
      <c r="T103" s="29">
        <f t="shared" si="15"/>
        <v>0.63762798213950311</v>
      </c>
      <c r="U103" s="31">
        <f t="shared" si="16"/>
        <v>105</v>
      </c>
      <c r="V103" s="32">
        <f t="shared" si="17"/>
        <v>255</v>
      </c>
      <c r="W103" s="33">
        <f t="shared" si="18"/>
        <v>405</v>
      </c>
      <c r="X103" s="4"/>
      <c r="Y103" s="4"/>
      <c r="Z103" s="4"/>
      <c r="AA103" s="4"/>
      <c r="AB103" s="4"/>
      <c r="AC103" s="4"/>
      <c r="AD103" s="4"/>
      <c r="AE103" s="4"/>
      <c r="AF103" s="38"/>
      <c r="AG103" s="24"/>
      <c r="AH103" s="30"/>
      <c r="AI103" s="26"/>
      <c r="AJ103" s="37"/>
      <c r="AK103" s="24"/>
      <c r="AL103" s="25"/>
      <c r="AM103" s="26"/>
      <c r="AN103" s="37"/>
      <c r="AO103" s="24"/>
      <c r="AP103" s="30"/>
      <c r="AQ103" s="26"/>
      <c r="AR103" s="37"/>
      <c r="AS103" s="4"/>
      <c r="AT103" s="4"/>
      <c r="AU103" s="4"/>
      <c r="AV103" s="4"/>
      <c r="AW103" s="4"/>
      <c r="AX103" s="4"/>
      <c r="AY103" s="4"/>
      <c r="AZ103" s="38"/>
      <c r="BA103" s="24"/>
      <c r="BB103" s="30"/>
      <c r="BC103" s="26"/>
      <c r="BD103" s="27"/>
      <c r="BE103" s="28">
        <f t="shared" si="126"/>
        <v>-0.95387406731235636</v>
      </c>
    </row>
    <row r="104" spans="1:57" ht="14" x14ac:dyDescent="0.35">
      <c r="A104" s="4">
        <f t="shared" si="8"/>
        <v>102</v>
      </c>
      <c r="B104" s="24"/>
      <c r="C104" s="30"/>
      <c r="D104" s="26"/>
      <c r="E104" s="27"/>
      <c r="F104" s="28"/>
      <c r="G104" s="39"/>
      <c r="H104" s="40"/>
      <c r="I104" s="24"/>
      <c r="J104" s="25"/>
      <c r="K104" s="26"/>
      <c r="L104" s="27"/>
      <c r="M104" s="28">
        <f t="shared" ref="M104:N104" si="206">S104-S103</f>
        <v>1.3837779806292749E-3</v>
      </c>
      <c r="N104" s="29">
        <f t="shared" si="206"/>
        <v>3.6237201786050166E-3</v>
      </c>
      <c r="O104" s="24"/>
      <c r="P104" s="30"/>
      <c r="Q104" s="26"/>
      <c r="R104" s="27"/>
      <c r="S104" s="28">
        <f t="shared" si="14"/>
        <v>0.95525784529298563</v>
      </c>
      <c r="T104" s="29">
        <f t="shared" si="15"/>
        <v>0.64125170231810813</v>
      </c>
      <c r="U104" s="31">
        <f t="shared" si="16"/>
        <v>106</v>
      </c>
      <c r="V104" s="32">
        <f t="shared" si="17"/>
        <v>257.5</v>
      </c>
      <c r="W104" s="33">
        <f t="shared" si="18"/>
        <v>409</v>
      </c>
      <c r="X104" s="4"/>
      <c r="Y104" s="4"/>
      <c r="Z104" s="4"/>
      <c r="AA104" s="4"/>
      <c r="AB104" s="4"/>
      <c r="AC104" s="4"/>
      <c r="AD104" s="4"/>
      <c r="AE104" s="4"/>
      <c r="AF104" s="38"/>
      <c r="AG104" s="24"/>
      <c r="AH104" s="30"/>
      <c r="AI104" s="26"/>
      <c r="AJ104" s="37"/>
      <c r="AK104" s="24"/>
      <c r="AL104" s="25"/>
      <c r="AM104" s="26"/>
      <c r="AN104" s="37"/>
      <c r="AO104" s="24"/>
      <c r="AP104" s="30"/>
      <c r="AQ104" s="26"/>
      <c r="AR104" s="37"/>
      <c r="AS104" s="4"/>
      <c r="AT104" s="4"/>
      <c r="AU104" s="4"/>
      <c r="AV104" s="4"/>
      <c r="AW104" s="4"/>
      <c r="AX104" s="4"/>
      <c r="AY104" s="4"/>
      <c r="AZ104" s="38"/>
      <c r="BA104" s="24"/>
      <c r="BB104" s="30"/>
      <c r="BC104" s="26"/>
      <c r="BD104" s="27"/>
      <c r="BE104" s="28">
        <f t="shared" si="126"/>
        <v>-0.95525784529298563</v>
      </c>
    </row>
    <row r="105" spans="1:57" ht="14" x14ac:dyDescent="0.35">
      <c r="A105" s="4">
        <f t="shared" si="8"/>
        <v>103</v>
      </c>
      <c r="B105" s="24"/>
      <c r="C105" s="30"/>
      <c r="D105" s="26"/>
      <c r="E105" s="27"/>
      <c r="F105" s="28"/>
      <c r="G105" s="39"/>
      <c r="H105" s="40"/>
      <c r="I105" s="24"/>
      <c r="J105" s="25"/>
      <c r="K105" s="26"/>
      <c r="L105" s="27"/>
      <c r="M105" s="28">
        <f t="shared" ref="M105:N105" si="207">S105-S104</f>
        <v>1.3422646412104555E-3</v>
      </c>
      <c r="N105" s="29">
        <f t="shared" si="207"/>
        <v>3.5874829768188787E-3</v>
      </c>
      <c r="O105" s="24"/>
      <c r="P105" s="30"/>
      <c r="Q105" s="26"/>
      <c r="R105" s="27"/>
      <c r="S105" s="28">
        <f t="shared" si="14"/>
        <v>0.95660010993419609</v>
      </c>
      <c r="T105" s="29">
        <f t="shared" si="15"/>
        <v>0.64483918529492701</v>
      </c>
      <c r="U105" s="31">
        <f t="shared" si="16"/>
        <v>107</v>
      </c>
      <c r="V105" s="32">
        <f t="shared" si="17"/>
        <v>260</v>
      </c>
      <c r="W105" s="33">
        <f t="shared" si="18"/>
        <v>413</v>
      </c>
      <c r="X105" s="4"/>
      <c r="Y105" s="4"/>
      <c r="Z105" s="4"/>
      <c r="AA105" s="4"/>
      <c r="AB105" s="4"/>
      <c r="AC105" s="4"/>
      <c r="AD105" s="4"/>
      <c r="AE105" s="4"/>
      <c r="AF105" s="38"/>
      <c r="AG105" s="24"/>
      <c r="AH105" s="30"/>
      <c r="AI105" s="26"/>
      <c r="AJ105" s="37"/>
      <c r="AK105" s="24"/>
      <c r="AL105" s="25"/>
      <c r="AM105" s="26"/>
      <c r="AN105" s="37"/>
      <c r="AO105" s="24"/>
      <c r="AP105" s="30"/>
      <c r="AQ105" s="26"/>
      <c r="AR105" s="37"/>
      <c r="AS105" s="4"/>
      <c r="AT105" s="4"/>
      <c r="AU105" s="4"/>
      <c r="AV105" s="4"/>
      <c r="AW105" s="4"/>
      <c r="AX105" s="4"/>
      <c r="AY105" s="4"/>
      <c r="AZ105" s="38"/>
      <c r="BA105" s="24"/>
      <c r="BB105" s="30"/>
      <c r="BC105" s="26"/>
      <c r="BD105" s="27"/>
      <c r="BE105" s="28">
        <f t="shared" si="126"/>
        <v>-0.95660010993419609</v>
      </c>
    </row>
    <row r="106" spans="1:57" ht="14" x14ac:dyDescent="0.35">
      <c r="A106" s="4">
        <f t="shared" si="8"/>
        <v>104</v>
      </c>
      <c r="B106" s="24"/>
      <c r="C106" s="30"/>
      <c r="D106" s="26"/>
      <c r="E106" s="27"/>
      <c r="F106" s="28"/>
      <c r="G106" s="39"/>
      <c r="H106" s="40"/>
      <c r="I106" s="24"/>
      <c r="J106" s="25"/>
      <c r="K106" s="26"/>
      <c r="L106" s="27"/>
      <c r="M106" s="28">
        <f t="shared" ref="M106:N106" si="208">S106-S105</f>
        <v>1.3019967019740619E-3</v>
      </c>
      <c r="N106" s="29">
        <f t="shared" si="208"/>
        <v>3.5516081470506888E-3</v>
      </c>
      <c r="O106" s="24"/>
      <c r="P106" s="30"/>
      <c r="Q106" s="26"/>
      <c r="R106" s="27"/>
      <c r="S106" s="28">
        <f t="shared" si="14"/>
        <v>0.95790210663617015</v>
      </c>
      <c r="T106" s="29">
        <f t="shared" si="15"/>
        <v>0.6483907934419777</v>
      </c>
      <c r="U106" s="31">
        <f t="shared" si="16"/>
        <v>108</v>
      </c>
      <c r="V106" s="32">
        <f t="shared" si="17"/>
        <v>262.5</v>
      </c>
      <c r="W106" s="33">
        <f t="shared" si="18"/>
        <v>417</v>
      </c>
      <c r="X106" s="4"/>
      <c r="Y106" s="4"/>
      <c r="Z106" s="4"/>
      <c r="AA106" s="4"/>
      <c r="AB106" s="4"/>
      <c r="AC106" s="4"/>
      <c r="AD106" s="4"/>
      <c r="AE106" s="4"/>
      <c r="AF106" s="38"/>
      <c r="AG106" s="24"/>
      <c r="AH106" s="30"/>
      <c r="AI106" s="26"/>
      <c r="AJ106" s="37"/>
      <c r="AK106" s="24"/>
      <c r="AL106" s="25"/>
      <c r="AM106" s="26"/>
      <c r="AN106" s="37"/>
      <c r="AO106" s="24"/>
      <c r="AP106" s="30"/>
      <c r="AQ106" s="26"/>
      <c r="AR106" s="37"/>
      <c r="AS106" s="4"/>
      <c r="AT106" s="4"/>
      <c r="AU106" s="4"/>
      <c r="AV106" s="4"/>
      <c r="AW106" s="4"/>
      <c r="AX106" s="4"/>
      <c r="AY106" s="4"/>
      <c r="AZ106" s="38"/>
      <c r="BA106" s="24"/>
      <c r="BB106" s="30"/>
      <c r="BC106" s="26"/>
      <c r="BD106" s="27"/>
      <c r="BE106" s="28">
        <f t="shared" si="126"/>
        <v>-0.95790210663617015</v>
      </c>
    </row>
    <row r="107" spans="1:57" ht="14" x14ac:dyDescent="0.35">
      <c r="A107" s="4">
        <f t="shared" si="8"/>
        <v>105</v>
      </c>
      <c r="B107" s="24"/>
      <c r="C107" s="30"/>
      <c r="D107" s="26"/>
      <c r="E107" s="27"/>
      <c r="F107" s="28"/>
      <c r="G107" s="39"/>
      <c r="H107" s="40"/>
      <c r="I107" s="24"/>
      <c r="J107" s="25"/>
      <c r="K107" s="26"/>
      <c r="L107" s="27"/>
      <c r="M107" s="28">
        <f t="shared" ref="M107:N107" si="209">S107-S106</f>
        <v>1.2629368009149378E-3</v>
      </c>
      <c r="N107" s="29">
        <f t="shared" si="209"/>
        <v>3.5160920655802341E-3</v>
      </c>
      <c r="O107" s="24"/>
      <c r="P107" s="30"/>
      <c r="Q107" s="26"/>
      <c r="R107" s="27"/>
      <c r="S107" s="28">
        <f t="shared" si="14"/>
        <v>0.95916504343708509</v>
      </c>
      <c r="T107" s="29">
        <f t="shared" si="15"/>
        <v>0.65190688550755793</v>
      </c>
      <c r="U107" s="31">
        <f t="shared" si="16"/>
        <v>109</v>
      </c>
      <c r="V107" s="32">
        <f t="shared" si="17"/>
        <v>265</v>
      </c>
      <c r="W107" s="33">
        <f t="shared" si="18"/>
        <v>421</v>
      </c>
      <c r="X107" s="4"/>
      <c r="Y107" s="4"/>
      <c r="Z107" s="4"/>
      <c r="AA107" s="4"/>
      <c r="AB107" s="4"/>
      <c r="AC107" s="4"/>
      <c r="AD107" s="4"/>
      <c r="AE107" s="4"/>
      <c r="AF107" s="38"/>
      <c r="AG107" s="24"/>
      <c r="AH107" s="30"/>
      <c r="AI107" s="26"/>
      <c r="AJ107" s="37"/>
      <c r="AK107" s="24"/>
      <c r="AL107" s="25"/>
      <c r="AM107" s="26"/>
      <c r="AN107" s="37"/>
      <c r="AO107" s="24"/>
      <c r="AP107" s="30"/>
      <c r="AQ107" s="26"/>
      <c r="AR107" s="37"/>
      <c r="AS107" s="4"/>
      <c r="AT107" s="4"/>
      <c r="AU107" s="4"/>
      <c r="AV107" s="4"/>
      <c r="AW107" s="4"/>
      <c r="AX107" s="4"/>
      <c r="AY107" s="4"/>
      <c r="AZ107" s="38"/>
      <c r="BA107" s="24"/>
      <c r="BB107" s="30"/>
      <c r="BC107" s="26"/>
      <c r="BD107" s="27"/>
      <c r="BE107" s="28">
        <f t="shared" si="126"/>
        <v>-0.95916504343708509</v>
      </c>
    </row>
    <row r="108" spans="1:57" ht="14" x14ac:dyDescent="0.35">
      <c r="A108" s="4">
        <f t="shared" si="8"/>
        <v>106</v>
      </c>
      <c r="B108" s="24"/>
      <c r="C108" s="30"/>
      <c r="D108" s="26"/>
      <c r="E108" s="27"/>
      <c r="F108" s="28"/>
      <c r="G108" s="39"/>
      <c r="H108" s="40"/>
      <c r="I108" s="24"/>
      <c r="J108" s="25"/>
      <c r="K108" s="26"/>
      <c r="L108" s="27"/>
      <c r="M108" s="28">
        <f t="shared" ref="M108:N108" si="210">S108-S107</f>
        <v>1.225048696887443E-3</v>
      </c>
      <c r="N108" s="29">
        <f t="shared" si="210"/>
        <v>3.4809311449244262E-3</v>
      </c>
      <c r="O108" s="24"/>
      <c r="P108" s="30"/>
      <c r="Q108" s="26"/>
      <c r="R108" s="27"/>
      <c r="S108" s="28">
        <f t="shared" si="14"/>
        <v>0.96039009213397253</v>
      </c>
      <c r="T108" s="29">
        <f t="shared" si="15"/>
        <v>0.65538781665248236</v>
      </c>
      <c r="U108" s="31">
        <f t="shared" si="16"/>
        <v>110</v>
      </c>
      <c r="V108" s="32">
        <f t="shared" si="17"/>
        <v>267.5</v>
      </c>
      <c r="W108" s="33">
        <f t="shared" si="18"/>
        <v>425</v>
      </c>
      <c r="X108" s="4"/>
      <c r="Y108" s="4"/>
      <c r="Z108" s="4"/>
      <c r="AA108" s="4"/>
      <c r="AB108" s="4"/>
      <c r="AC108" s="4"/>
      <c r="AD108" s="4"/>
      <c r="AE108" s="4"/>
      <c r="AF108" s="38"/>
      <c r="AG108" s="24"/>
      <c r="AH108" s="30"/>
      <c r="AI108" s="26"/>
      <c r="AJ108" s="37"/>
      <c r="AK108" s="24"/>
      <c r="AL108" s="25"/>
      <c r="AM108" s="26"/>
      <c r="AN108" s="37"/>
      <c r="AO108" s="24"/>
      <c r="AP108" s="30"/>
      <c r="AQ108" s="26"/>
      <c r="AR108" s="37"/>
      <c r="AS108" s="4"/>
      <c r="AT108" s="4"/>
      <c r="AU108" s="4"/>
      <c r="AV108" s="4"/>
      <c r="AW108" s="4"/>
      <c r="AX108" s="4"/>
      <c r="AY108" s="4"/>
      <c r="AZ108" s="38"/>
      <c r="BA108" s="24"/>
      <c r="BB108" s="30"/>
      <c r="BC108" s="26"/>
      <c r="BD108" s="27"/>
      <c r="BE108" s="28">
        <f t="shared" si="126"/>
        <v>-0.96039009213397253</v>
      </c>
    </row>
    <row r="109" spans="1:57" ht="14" x14ac:dyDescent="0.35">
      <c r="A109" s="4">
        <f t="shared" si="8"/>
        <v>107</v>
      </c>
      <c r="B109" s="24"/>
      <c r="C109" s="30"/>
      <c r="D109" s="26"/>
      <c r="E109" s="27"/>
      <c r="F109" s="28"/>
      <c r="G109" s="39"/>
      <c r="H109" s="40"/>
      <c r="I109" s="24"/>
      <c r="J109" s="25"/>
      <c r="K109" s="26"/>
      <c r="L109" s="27"/>
      <c r="M109" s="28">
        <f t="shared" ref="M109:N109" si="211">S109-S108</f>
        <v>1.1882972359807953E-3</v>
      </c>
      <c r="N109" s="29">
        <f t="shared" si="211"/>
        <v>3.4461218334751464E-3</v>
      </c>
      <c r="O109" s="24"/>
      <c r="P109" s="30"/>
      <c r="Q109" s="26"/>
      <c r="R109" s="27"/>
      <c r="S109" s="28">
        <f t="shared" si="14"/>
        <v>0.96157838936995332</v>
      </c>
      <c r="T109" s="29">
        <f t="shared" si="15"/>
        <v>0.6588339384859575</v>
      </c>
      <c r="U109" s="31">
        <f t="shared" si="16"/>
        <v>111</v>
      </c>
      <c r="V109" s="32">
        <f t="shared" si="17"/>
        <v>270</v>
      </c>
      <c r="W109" s="33">
        <f t="shared" si="18"/>
        <v>429</v>
      </c>
      <c r="X109" s="4"/>
      <c r="Y109" s="4"/>
      <c r="Z109" s="4"/>
      <c r="AA109" s="4"/>
      <c r="AB109" s="4"/>
      <c r="AC109" s="4"/>
      <c r="AD109" s="4"/>
      <c r="AE109" s="4"/>
      <c r="AF109" s="38"/>
      <c r="AG109" s="24"/>
      <c r="AH109" s="30"/>
      <c r="AI109" s="26"/>
      <c r="AJ109" s="37"/>
      <c r="AK109" s="24"/>
      <c r="AL109" s="25"/>
      <c r="AM109" s="26"/>
      <c r="AN109" s="37"/>
      <c r="AO109" s="24"/>
      <c r="AP109" s="30"/>
      <c r="AQ109" s="26"/>
      <c r="AR109" s="37"/>
      <c r="AS109" s="4"/>
      <c r="AT109" s="4"/>
      <c r="AU109" s="4"/>
      <c r="AV109" s="4"/>
      <c r="AW109" s="4"/>
      <c r="AX109" s="4"/>
      <c r="AY109" s="4"/>
      <c r="AZ109" s="38"/>
      <c r="BA109" s="24"/>
      <c r="BB109" s="30"/>
      <c r="BC109" s="26"/>
      <c r="BD109" s="27"/>
      <c r="BE109" s="28">
        <f t="shared" si="126"/>
        <v>-0.96157838936995332</v>
      </c>
    </row>
    <row r="110" spans="1:57" ht="14" x14ac:dyDescent="0.35">
      <c r="A110" s="4">
        <f t="shared" si="8"/>
        <v>108</v>
      </c>
      <c r="B110" s="24"/>
      <c r="C110" s="30"/>
      <c r="D110" s="26"/>
      <c r="E110" s="27"/>
      <c r="F110" s="28"/>
      <c r="G110" s="39"/>
      <c r="H110" s="40"/>
      <c r="I110" s="24"/>
      <c r="J110" s="25"/>
      <c r="K110" s="26"/>
      <c r="L110" s="27"/>
      <c r="M110" s="28">
        <f t="shared" ref="M110:N110" si="212">S110-S109</f>
        <v>1.1526483189013836E-3</v>
      </c>
      <c r="N110" s="29">
        <f t="shared" si="212"/>
        <v>3.4116606151404216E-3</v>
      </c>
      <c r="O110" s="24"/>
      <c r="P110" s="30"/>
      <c r="Q110" s="26"/>
      <c r="R110" s="27"/>
      <c r="S110" s="28">
        <f t="shared" si="14"/>
        <v>0.96273103768885471</v>
      </c>
      <c r="T110" s="29">
        <f t="shared" si="15"/>
        <v>0.66224559910109793</v>
      </c>
      <c r="U110" s="31">
        <f t="shared" si="16"/>
        <v>112</v>
      </c>
      <c r="V110" s="32">
        <f t="shared" si="17"/>
        <v>272.5</v>
      </c>
      <c r="W110" s="33">
        <f t="shared" si="18"/>
        <v>433</v>
      </c>
      <c r="X110" s="4"/>
      <c r="Y110" s="4"/>
      <c r="Z110" s="4"/>
      <c r="AA110" s="4"/>
      <c r="AB110" s="4"/>
      <c r="AC110" s="4"/>
      <c r="AD110" s="4"/>
      <c r="AE110" s="4"/>
      <c r="AF110" s="38"/>
      <c r="AG110" s="24"/>
      <c r="AH110" s="30"/>
      <c r="AI110" s="26"/>
      <c r="AJ110" s="37"/>
      <c r="AK110" s="24"/>
      <c r="AL110" s="25"/>
      <c r="AM110" s="26"/>
      <c r="AN110" s="37"/>
      <c r="AO110" s="24"/>
      <c r="AP110" s="30"/>
      <c r="AQ110" s="26"/>
      <c r="AR110" s="37"/>
      <c r="AS110" s="4"/>
      <c r="AT110" s="4"/>
      <c r="AU110" s="4"/>
      <c r="AV110" s="4"/>
      <c r="AW110" s="4"/>
      <c r="AX110" s="4"/>
      <c r="AY110" s="4"/>
      <c r="AZ110" s="38"/>
      <c r="BA110" s="24"/>
      <c r="BB110" s="30"/>
      <c r="BC110" s="26"/>
      <c r="BD110" s="27"/>
      <c r="BE110" s="28">
        <f t="shared" si="126"/>
        <v>-0.96273103768885471</v>
      </c>
    </row>
    <row r="111" spans="1:57" ht="14" x14ac:dyDescent="0.35">
      <c r="A111" s="4">
        <f t="shared" si="8"/>
        <v>109</v>
      </c>
      <c r="B111" s="24"/>
      <c r="C111" s="30"/>
      <c r="D111" s="26"/>
      <c r="E111" s="27"/>
      <c r="F111" s="28"/>
      <c r="G111" s="39"/>
      <c r="H111" s="40"/>
      <c r="I111" s="24"/>
      <c r="J111" s="25"/>
      <c r="K111" s="26"/>
      <c r="L111" s="27"/>
      <c r="M111" s="28">
        <f t="shared" ref="M111:N111" si="213">S111-S110</f>
        <v>1.1180688693344099E-3</v>
      </c>
      <c r="N111" s="29">
        <f t="shared" si="213"/>
        <v>3.3775440089890418E-3</v>
      </c>
      <c r="O111" s="24"/>
      <c r="P111" s="30"/>
      <c r="Q111" s="26"/>
      <c r="R111" s="27"/>
      <c r="S111" s="28">
        <f t="shared" si="14"/>
        <v>0.96384910655818912</v>
      </c>
      <c r="T111" s="29">
        <f t="shared" si="15"/>
        <v>0.66562314311008697</v>
      </c>
      <c r="U111" s="31">
        <f t="shared" si="16"/>
        <v>113</v>
      </c>
      <c r="V111" s="32">
        <f t="shared" si="17"/>
        <v>275</v>
      </c>
      <c r="W111" s="33">
        <f t="shared" si="18"/>
        <v>437</v>
      </c>
      <c r="X111" s="4"/>
      <c r="Y111" s="4"/>
      <c r="Z111" s="4"/>
      <c r="AA111" s="4"/>
      <c r="AB111" s="4"/>
      <c r="AC111" s="4"/>
      <c r="AD111" s="4"/>
      <c r="AE111" s="4"/>
      <c r="AF111" s="38"/>
      <c r="AG111" s="24"/>
      <c r="AH111" s="30"/>
      <c r="AI111" s="26"/>
      <c r="AJ111" s="37"/>
      <c r="AK111" s="24"/>
      <c r="AL111" s="25"/>
      <c r="AM111" s="26"/>
      <c r="AN111" s="37"/>
      <c r="AO111" s="24"/>
      <c r="AP111" s="30"/>
      <c r="AQ111" s="26"/>
      <c r="AR111" s="37"/>
      <c r="AS111" s="4"/>
      <c r="AT111" s="4"/>
      <c r="AU111" s="4"/>
      <c r="AV111" s="4"/>
      <c r="AW111" s="4"/>
      <c r="AX111" s="4"/>
      <c r="AY111" s="4"/>
      <c r="AZ111" s="38"/>
      <c r="BA111" s="24"/>
      <c r="BB111" s="30"/>
      <c r="BC111" s="26"/>
      <c r="BD111" s="27"/>
      <c r="BE111" s="28">
        <f t="shared" si="126"/>
        <v>-0.96384910655818912</v>
      </c>
    </row>
    <row r="112" spans="1:57" ht="14" x14ac:dyDescent="0.35">
      <c r="A112" s="4">
        <f t="shared" si="8"/>
        <v>110</v>
      </c>
      <c r="B112" s="24"/>
      <c r="C112" s="30"/>
      <c r="D112" s="26"/>
      <c r="E112" s="27"/>
      <c r="F112" s="28"/>
      <c r="G112" s="39"/>
      <c r="H112" s="40"/>
      <c r="I112" s="24"/>
      <c r="J112" s="25"/>
      <c r="K112" s="26"/>
      <c r="L112" s="27"/>
      <c r="M112" s="28">
        <f t="shared" ref="M112:N112" si="214">S112-S111</f>
        <v>1.0845268032543265E-3</v>
      </c>
      <c r="N112" s="29">
        <f t="shared" si="214"/>
        <v>3.3437685688991747E-3</v>
      </c>
      <c r="O112" s="24"/>
      <c r="P112" s="30"/>
      <c r="Q112" s="26"/>
      <c r="R112" s="27"/>
      <c r="S112" s="28">
        <f t="shared" si="14"/>
        <v>0.96493363336144344</v>
      </c>
      <c r="T112" s="29">
        <f t="shared" si="15"/>
        <v>0.66896691167898614</v>
      </c>
      <c r="U112" s="31">
        <f t="shared" si="16"/>
        <v>114</v>
      </c>
      <c r="V112" s="32">
        <f t="shared" si="17"/>
        <v>277.5</v>
      </c>
      <c r="W112" s="33">
        <f t="shared" si="18"/>
        <v>441</v>
      </c>
      <c r="X112" s="4"/>
      <c r="Y112" s="4"/>
      <c r="Z112" s="4"/>
      <c r="AA112" s="4"/>
      <c r="AB112" s="4"/>
      <c r="AC112" s="4"/>
      <c r="AD112" s="4"/>
      <c r="AE112" s="4"/>
      <c r="AF112" s="38"/>
      <c r="AG112" s="24"/>
      <c r="AH112" s="30"/>
      <c r="AI112" s="26"/>
      <c r="AJ112" s="37"/>
      <c r="AK112" s="24"/>
      <c r="AL112" s="25"/>
      <c r="AM112" s="26"/>
      <c r="AN112" s="37"/>
      <c r="AO112" s="24"/>
      <c r="AP112" s="30"/>
      <c r="AQ112" s="26"/>
      <c r="AR112" s="37"/>
      <c r="AS112" s="4"/>
      <c r="AT112" s="4"/>
      <c r="AU112" s="4"/>
      <c r="AV112" s="4"/>
      <c r="AW112" s="4"/>
      <c r="AX112" s="4"/>
      <c r="AY112" s="4"/>
      <c r="AZ112" s="38"/>
      <c r="BA112" s="24"/>
      <c r="BB112" s="30"/>
      <c r="BC112" s="26"/>
      <c r="BD112" s="27"/>
      <c r="BE112" s="28">
        <f t="shared" si="126"/>
        <v>-0.96493363336144344</v>
      </c>
    </row>
    <row r="113" spans="1:57" ht="14" x14ac:dyDescent="0.35">
      <c r="A113" s="4">
        <f t="shared" si="8"/>
        <v>111</v>
      </c>
      <c r="B113" s="24"/>
      <c r="C113" s="30"/>
      <c r="D113" s="26"/>
      <c r="E113" s="27"/>
      <c r="F113" s="28"/>
      <c r="G113" s="39"/>
      <c r="H113" s="40"/>
      <c r="I113" s="24"/>
      <c r="J113" s="25"/>
      <c r="K113" s="26"/>
      <c r="L113" s="27"/>
      <c r="M113" s="28">
        <f t="shared" ref="M113:N113" si="215">S113-S112</f>
        <v>1.051990999156649E-3</v>
      </c>
      <c r="N113" s="29">
        <f t="shared" si="215"/>
        <v>3.3103308832100886E-3</v>
      </c>
      <c r="O113" s="24"/>
      <c r="P113" s="30"/>
      <c r="Q113" s="26"/>
      <c r="R113" s="27"/>
      <c r="S113" s="28">
        <f t="shared" si="14"/>
        <v>0.96598562436060009</v>
      </c>
      <c r="T113" s="29">
        <f t="shared" si="15"/>
        <v>0.67227724256219623</v>
      </c>
      <c r="U113" s="31">
        <f t="shared" si="16"/>
        <v>115</v>
      </c>
      <c r="V113" s="32">
        <f t="shared" si="17"/>
        <v>280</v>
      </c>
      <c r="W113" s="33">
        <f t="shared" si="18"/>
        <v>445</v>
      </c>
      <c r="X113" s="4"/>
      <c r="Y113" s="4"/>
      <c r="Z113" s="4"/>
      <c r="AA113" s="4"/>
      <c r="AB113" s="4"/>
      <c r="AC113" s="4"/>
      <c r="AD113" s="4"/>
      <c r="AE113" s="4"/>
      <c r="AF113" s="38"/>
      <c r="AG113" s="24"/>
      <c r="AH113" s="30"/>
      <c r="AI113" s="26"/>
      <c r="AJ113" s="37"/>
      <c r="AK113" s="24"/>
      <c r="AL113" s="25"/>
      <c r="AM113" s="26"/>
      <c r="AN113" s="37"/>
      <c r="AO113" s="24"/>
      <c r="AP113" s="30"/>
      <c r="AQ113" s="26"/>
      <c r="AR113" s="37"/>
      <c r="AS113" s="4"/>
      <c r="AT113" s="4"/>
      <c r="AU113" s="4"/>
      <c r="AV113" s="4"/>
      <c r="AW113" s="4"/>
      <c r="AX113" s="4"/>
      <c r="AY113" s="4"/>
      <c r="AZ113" s="38"/>
      <c r="BA113" s="24"/>
      <c r="BB113" s="30"/>
      <c r="BC113" s="26"/>
      <c r="BD113" s="27"/>
      <c r="BE113" s="28">
        <f t="shared" si="126"/>
        <v>-0.96598562436060009</v>
      </c>
    </row>
    <row r="114" spans="1:57" ht="14" x14ac:dyDescent="0.35">
      <c r="A114" s="4">
        <f t="shared" si="8"/>
        <v>112</v>
      </c>
      <c r="B114" s="24"/>
      <c r="C114" s="30"/>
      <c r="D114" s="26"/>
      <c r="E114" s="27"/>
      <c r="F114" s="28"/>
      <c r="G114" s="39"/>
      <c r="H114" s="40"/>
      <c r="I114" s="24"/>
      <c r="J114" s="25"/>
      <c r="K114" s="26"/>
      <c r="L114" s="27"/>
      <c r="M114" s="28">
        <f t="shared" ref="M114:N114" si="216">S114-S113</f>
        <v>1.0204312691819428E-3</v>
      </c>
      <c r="N114" s="29">
        <f t="shared" si="216"/>
        <v>3.2772275743779833E-3</v>
      </c>
      <c r="O114" s="24"/>
      <c r="P114" s="30"/>
      <c r="Q114" s="26"/>
      <c r="R114" s="27"/>
      <c r="S114" s="28">
        <f t="shared" si="14"/>
        <v>0.96700605562978204</v>
      </c>
      <c r="T114" s="29">
        <f t="shared" si="15"/>
        <v>0.67555447013657421</v>
      </c>
      <c r="U114" s="31">
        <f t="shared" si="16"/>
        <v>116</v>
      </c>
      <c r="V114" s="32">
        <f t="shared" si="17"/>
        <v>282.5</v>
      </c>
      <c r="W114" s="33">
        <f t="shared" si="18"/>
        <v>449</v>
      </c>
      <c r="X114" s="4"/>
      <c r="Y114" s="4"/>
      <c r="Z114" s="4"/>
      <c r="AA114" s="4"/>
      <c r="AB114" s="4"/>
      <c r="AC114" s="4"/>
      <c r="AD114" s="4"/>
      <c r="AE114" s="4"/>
      <c r="AF114" s="38"/>
      <c r="AG114" s="24"/>
      <c r="AH114" s="30"/>
      <c r="AI114" s="26"/>
      <c r="AJ114" s="37"/>
      <c r="AK114" s="24"/>
      <c r="AL114" s="25"/>
      <c r="AM114" s="26"/>
      <c r="AN114" s="37"/>
      <c r="AO114" s="24"/>
      <c r="AP114" s="30"/>
      <c r="AQ114" s="26"/>
      <c r="AR114" s="37"/>
      <c r="AS114" s="4"/>
      <c r="AT114" s="4"/>
      <c r="AU114" s="4"/>
      <c r="AV114" s="4"/>
      <c r="AW114" s="4"/>
      <c r="AX114" s="4"/>
      <c r="AY114" s="4"/>
      <c r="AZ114" s="38"/>
      <c r="BA114" s="24"/>
      <c r="BB114" s="30"/>
      <c r="BC114" s="26"/>
      <c r="BD114" s="27"/>
      <c r="BE114" s="28">
        <f t="shared" si="126"/>
        <v>-0.96700605562978204</v>
      </c>
    </row>
    <row r="115" spans="1:57" ht="14" x14ac:dyDescent="0.35">
      <c r="A115" s="4">
        <f t="shared" si="8"/>
        <v>113</v>
      </c>
      <c r="B115" s="24"/>
      <c r="C115" s="30"/>
      <c r="D115" s="26"/>
      <c r="E115" s="27"/>
      <c r="F115" s="28"/>
      <c r="G115" s="39"/>
      <c r="H115" s="40"/>
      <c r="I115" s="24"/>
      <c r="J115" s="25"/>
      <c r="K115" s="26"/>
      <c r="L115" s="27"/>
      <c r="M115" s="28">
        <f t="shared" ref="M115:N115" si="217">S115-S114</f>
        <v>9.8981833110656225E-4</v>
      </c>
      <c r="N115" s="29">
        <f t="shared" si="217"/>
        <v>3.2444552986342634E-3</v>
      </c>
      <c r="O115" s="24"/>
      <c r="P115" s="30"/>
      <c r="Q115" s="26"/>
      <c r="R115" s="27"/>
      <c r="S115" s="28">
        <f t="shared" si="14"/>
        <v>0.9679958739608886</v>
      </c>
      <c r="T115" s="29">
        <f t="shared" si="15"/>
        <v>0.67879892543520848</v>
      </c>
      <c r="U115" s="31">
        <f t="shared" si="16"/>
        <v>117</v>
      </c>
      <c r="V115" s="32">
        <f t="shared" si="17"/>
        <v>285</v>
      </c>
      <c r="W115" s="33">
        <f t="shared" si="18"/>
        <v>453</v>
      </c>
      <c r="X115" s="4"/>
      <c r="Y115" s="4"/>
      <c r="Z115" s="4"/>
      <c r="AA115" s="4"/>
      <c r="AB115" s="4"/>
      <c r="AC115" s="4"/>
      <c r="AD115" s="4"/>
      <c r="AE115" s="4"/>
      <c r="AF115" s="38"/>
      <c r="AG115" s="24"/>
      <c r="AH115" s="30"/>
      <c r="AI115" s="26"/>
      <c r="AJ115" s="37"/>
      <c r="AK115" s="24"/>
      <c r="AL115" s="25"/>
      <c r="AM115" s="26"/>
      <c r="AN115" s="37"/>
      <c r="AO115" s="24"/>
      <c r="AP115" s="30"/>
      <c r="AQ115" s="26"/>
      <c r="AR115" s="37"/>
      <c r="AS115" s="4"/>
      <c r="AT115" s="4"/>
      <c r="AU115" s="4"/>
      <c r="AV115" s="4"/>
      <c r="AW115" s="4"/>
      <c r="AX115" s="4"/>
      <c r="AY115" s="4"/>
      <c r="AZ115" s="38"/>
      <c r="BA115" s="24"/>
      <c r="BB115" s="30"/>
      <c r="BC115" s="26"/>
      <c r="BD115" s="27"/>
      <c r="BE115" s="28">
        <f t="shared" si="126"/>
        <v>-0.9679958739608886</v>
      </c>
    </row>
    <row r="116" spans="1:57" ht="14" x14ac:dyDescent="0.35">
      <c r="A116" s="4">
        <f t="shared" si="8"/>
        <v>114</v>
      </c>
      <c r="B116" s="24"/>
      <c r="C116" s="30"/>
      <c r="D116" s="26"/>
      <c r="E116" s="27"/>
      <c r="F116" s="28"/>
      <c r="G116" s="39"/>
      <c r="H116" s="40"/>
      <c r="I116" s="24"/>
      <c r="J116" s="25"/>
      <c r="K116" s="26"/>
      <c r="L116" s="27"/>
      <c r="M116" s="28">
        <f t="shared" ref="M116:N116" si="218">S116-S115</f>
        <v>9.6012378117338315E-4</v>
      </c>
      <c r="N116" s="29">
        <f t="shared" si="218"/>
        <v>3.2120107456479197E-3</v>
      </c>
      <c r="O116" s="24"/>
      <c r="P116" s="30"/>
      <c r="Q116" s="26"/>
      <c r="R116" s="27"/>
      <c r="S116" s="28">
        <f t="shared" si="14"/>
        <v>0.96895599774206198</v>
      </c>
      <c r="T116" s="29">
        <f t="shared" si="15"/>
        <v>0.6820109361808564</v>
      </c>
      <c r="U116" s="31">
        <f t="shared" si="16"/>
        <v>118</v>
      </c>
      <c r="V116" s="32">
        <f t="shared" si="17"/>
        <v>287.5</v>
      </c>
      <c r="W116" s="33">
        <f t="shared" si="18"/>
        <v>457</v>
      </c>
      <c r="X116" s="4"/>
      <c r="Y116" s="4"/>
      <c r="Z116" s="4"/>
      <c r="AA116" s="4"/>
      <c r="AB116" s="4"/>
      <c r="AC116" s="4"/>
      <c r="AD116" s="4"/>
      <c r="AE116" s="4"/>
      <c r="AF116" s="38"/>
      <c r="AG116" s="24"/>
      <c r="AH116" s="30"/>
      <c r="AI116" s="26"/>
      <c r="AJ116" s="37"/>
      <c r="AK116" s="24"/>
      <c r="AL116" s="25"/>
      <c r="AM116" s="26"/>
      <c r="AN116" s="37"/>
      <c r="AO116" s="24"/>
      <c r="AP116" s="30"/>
      <c r="AQ116" s="26"/>
      <c r="AR116" s="37"/>
      <c r="AS116" s="4"/>
      <c r="AT116" s="4"/>
      <c r="AU116" s="4"/>
      <c r="AV116" s="4"/>
      <c r="AW116" s="4"/>
      <c r="AX116" s="4"/>
      <c r="AY116" s="4"/>
      <c r="AZ116" s="38"/>
      <c r="BA116" s="24"/>
      <c r="BB116" s="30"/>
      <c r="BC116" s="26"/>
      <c r="BD116" s="27"/>
      <c r="BE116" s="28">
        <f t="shared" si="126"/>
        <v>-0.96895599774206198</v>
      </c>
    </row>
    <row r="117" spans="1:57" ht="14" x14ac:dyDescent="0.35">
      <c r="A117" s="4">
        <f t="shared" si="8"/>
        <v>115</v>
      </c>
      <c r="B117" s="24"/>
      <c r="C117" s="30"/>
      <c r="D117" s="26"/>
      <c r="E117" s="27"/>
      <c r="F117" s="28"/>
      <c r="G117" s="39"/>
      <c r="H117" s="40"/>
      <c r="I117" s="24"/>
      <c r="J117" s="25"/>
      <c r="K117" s="26"/>
      <c r="L117" s="27"/>
      <c r="M117" s="28">
        <f t="shared" ref="M117:N117" si="219">S117-S116</f>
        <v>9.3132006773810616E-4</v>
      </c>
      <c r="N117" s="29">
        <f t="shared" si="219"/>
        <v>3.1798906381914627E-3</v>
      </c>
      <c r="O117" s="24"/>
      <c r="P117" s="30"/>
      <c r="Q117" s="26"/>
      <c r="R117" s="27"/>
      <c r="S117" s="28">
        <f t="shared" si="14"/>
        <v>0.96988731780980009</v>
      </c>
      <c r="T117" s="29">
        <f t="shared" si="15"/>
        <v>0.68519082681904786</v>
      </c>
      <c r="U117" s="31">
        <f t="shared" si="16"/>
        <v>119</v>
      </c>
      <c r="V117" s="32">
        <f t="shared" si="17"/>
        <v>290</v>
      </c>
      <c r="W117" s="33">
        <f t="shared" si="18"/>
        <v>461</v>
      </c>
      <c r="X117" s="4"/>
      <c r="Y117" s="4"/>
      <c r="Z117" s="4"/>
      <c r="AA117" s="4"/>
      <c r="AB117" s="4"/>
      <c r="AC117" s="4"/>
      <c r="AD117" s="4"/>
      <c r="AE117" s="4"/>
      <c r="AF117" s="38"/>
      <c r="AG117" s="24"/>
      <c r="AH117" s="30"/>
      <c r="AI117" s="26"/>
      <c r="AJ117" s="37"/>
      <c r="AK117" s="24"/>
      <c r="AL117" s="25"/>
      <c r="AM117" s="26"/>
      <c r="AN117" s="37"/>
      <c r="AO117" s="24"/>
      <c r="AP117" s="30"/>
      <c r="AQ117" s="26"/>
      <c r="AR117" s="37"/>
      <c r="AS117" s="4"/>
      <c r="AT117" s="4"/>
      <c r="AU117" s="4"/>
      <c r="AV117" s="4"/>
      <c r="AW117" s="4"/>
      <c r="AX117" s="4"/>
      <c r="AY117" s="4"/>
      <c r="AZ117" s="38"/>
      <c r="BA117" s="24"/>
      <c r="BB117" s="30"/>
      <c r="BC117" s="26"/>
      <c r="BD117" s="27"/>
      <c r="BE117" s="28">
        <f t="shared" si="126"/>
        <v>-0.96988731780980009</v>
      </c>
    </row>
    <row r="118" spans="1:57" ht="14" x14ac:dyDescent="0.35">
      <c r="A118" s="4">
        <f t="shared" si="8"/>
        <v>116</v>
      </c>
      <c r="B118" s="24"/>
      <c r="C118" s="30"/>
      <c r="D118" s="26"/>
      <c r="E118" s="27"/>
      <c r="F118" s="28"/>
      <c r="G118" s="39"/>
      <c r="H118" s="40"/>
      <c r="I118" s="24"/>
      <c r="J118" s="25"/>
      <c r="K118" s="26"/>
      <c r="L118" s="27"/>
      <c r="M118" s="28">
        <f t="shared" ref="M118:N118" si="220">S118-S117</f>
        <v>9.0338046570603847E-4</v>
      </c>
      <c r="N118" s="29">
        <f t="shared" si="220"/>
        <v>3.1480917318095214E-3</v>
      </c>
      <c r="O118" s="47"/>
      <c r="P118" s="48"/>
      <c r="Q118" s="49"/>
      <c r="R118" s="27"/>
      <c r="S118" s="28">
        <f t="shared" si="14"/>
        <v>0.97079069827550613</v>
      </c>
      <c r="T118" s="29">
        <f t="shared" si="15"/>
        <v>0.68833891855085738</v>
      </c>
      <c r="U118" s="31">
        <f t="shared" si="16"/>
        <v>120</v>
      </c>
      <c r="V118" s="32">
        <f t="shared" si="17"/>
        <v>292.5</v>
      </c>
      <c r="W118" s="33">
        <f t="shared" si="18"/>
        <v>465</v>
      </c>
      <c r="X118" s="4"/>
      <c r="Y118" s="4"/>
      <c r="Z118" s="4"/>
      <c r="AA118" s="4"/>
      <c r="AB118" s="4"/>
      <c r="AC118" s="4"/>
      <c r="AD118" s="4"/>
      <c r="AE118" s="4"/>
      <c r="AF118" s="38"/>
      <c r="AG118" s="24"/>
      <c r="AH118" s="30"/>
      <c r="AI118" s="26"/>
      <c r="AJ118" s="37"/>
      <c r="AK118" s="24"/>
      <c r="AL118" s="25"/>
      <c r="AM118" s="26"/>
      <c r="AN118" s="37"/>
      <c r="AO118" s="47"/>
      <c r="AP118" s="48"/>
      <c r="AQ118" s="49"/>
      <c r="AR118" s="37"/>
      <c r="AS118" s="4"/>
      <c r="AT118" s="4"/>
      <c r="AU118" s="4"/>
      <c r="AV118" s="4"/>
      <c r="AW118" s="4"/>
      <c r="AX118" s="4"/>
      <c r="AY118" s="4"/>
      <c r="AZ118" s="38"/>
      <c r="BA118" s="24"/>
      <c r="BB118" s="30"/>
      <c r="BC118" s="26"/>
      <c r="BD118" s="27"/>
      <c r="BE118" s="28">
        <f t="shared" si="126"/>
        <v>-0.97079069827550613</v>
      </c>
    </row>
    <row r="119" spans="1:57" ht="14" x14ac:dyDescent="0.35">
      <c r="A119" s="4">
        <f t="shared" si="8"/>
        <v>117</v>
      </c>
      <c r="B119" s="24"/>
      <c r="C119" s="30"/>
      <c r="D119" s="26"/>
      <c r="E119" s="27"/>
      <c r="F119" s="28"/>
      <c r="G119" s="39"/>
      <c r="H119" s="40"/>
      <c r="I119" s="24"/>
      <c r="J119" s="25"/>
      <c r="K119" s="26"/>
      <c r="L119" s="27"/>
      <c r="M119" s="28">
        <f t="shared" ref="M119:N119" si="221">S119-S118</f>
        <v>8.7627905173481846E-4</v>
      </c>
      <c r="N119" s="29">
        <f t="shared" si="221"/>
        <v>3.1166108144914384E-3</v>
      </c>
      <c r="O119" s="47"/>
      <c r="P119" s="48"/>
      <c r="Q119" s="49"/>
      <c r="R119" s="27"/>
      <c r="S119" s="28">
        <f t="shared" si="14"/>
        <v>0.97166697732724094</v>
      </c>
      <c r="T119" s="29">
        <f t="shared" si="15"/>
        <v>0.69145552936534882</v>
      </c>
      <c r="U119" s="31">
        <f t="shared" si="16"/>
        <v>121</v>
      </c>
      <c r="V119" s="32">
        <f t="shared" si="17"/>
        <v>295</v>
      </c>
      <c r="W119" s="33">
        <f t="shared" si="18"/>
        <v>469</v>
      </c>
      <c r="X119" s="4"/>
      <c r="Y119" s="4"/>
      <c r="Z119" s="4"/>
      <c r="AA119" s="4"/>
      <c r="AB119" s="4"/>
      <c r="AC119" s="4"/>
      <c r="AD119" s="4"/>
      <c r="AE119" s="4"/>
      <c r="AF119" s="38"/>
      <c r="AG119" s="24"/>
      <c r="AH119" s="30"/>
      <c r="AI119" s="26"/>
      <c r="AJ119" s="37"/>
      <c r="AK119" s="24"/>
      <c r="AL119" s="25"/>
      <c r="AM119" s="26"/>
      <c r="AN119" s="37"/>
      <c r="AO119" s="47"/>
      <c r="AP119" s="48"/>
      <c r="AQ119" s="49"/>
      <c r="AR119" s="37"/>
      <c r="AS119" s="4"/>
      <c r="AT119" s="4"/>
      <c r="AU119" s="4"/>
      <c r="AV119" s="4"/>
      <c r="AW119" s="4"/>
      <c r="AX119" s="4"/>
      <c r="AY119" s="4"/>
      <c r="AZ119" s="38"/>
      <c r="BA119" s="24"/>
      <c r="BB119" s="30"/>
      <c r="BC119" s="26"/>
      <c r="BD119" s="27"/>
      <c r="BE119" s="28">
        <f t="shared" si="126"/>
        <v>-0.97166697732724094</v>
      </c>
    </row>
    <row r="120" spans="1:57" ht="14" x14ac:dyDescent="0.35">
      <c r="A120" s="4">
        <f t="shared" si="8"/>
        <v>118</v>
      </c>
      <c r="B120" s="24"/>
      <c r="C120" s="30"/>
      <c r="D120" s="26"/>
      <c r="E120" s="27"/>
      <c r="F120" s="28"/>
      <c r="G120" s="39"/>
      <c r="H120" s="40"/>
      <c r="I120" s="24"/>
      <c r="J120" s="25"/>
      <c r="K120" s="26"/>
      <c r="L120" s="27"/>
      <c r="M120" s="28">
        <f t="shared" ref="M120:N120" si="222">S120-S119</f>
        <v>8.4999068018276613E-4</v>
      </c>
      <c r="N120" s="29">
        <f t="shared" si="222"/>
        <v>3.0854447063465296E-3</v>
      </c>
      <c r="O120" s="47"/>
      <c r="P120" s="48"/>
      <c r="Q120" s="49"/>
      <c r="R120" s="27"/>
      <c r="S120" s="28">
        <f t="shared" si="14"/>
        <v>0.97251696800742371</v>
      </c>
      <c r="T120" s="29">
        <f t="shared" si="15"/>
        <v>0.69454097407169535</v>
      </c>
      <c r="U120" s="31">
        <f t="shared" si="16"/>
        <v>122</v>
      </c>
      <c r="V120" s="32">
        <f t="shared" si="17"/>
        <v>297.5</v>
      </c>
      <c r="W120" s="33">
        <f t="shared" si="18"/>
        <v>473</v>
      </c>
      <c r="X120" s="4"/>
      <c r="Y120" s="4"/>
      <c r="Z120" s="4"/>
      <c r="AA120" s="4"/>
      <c r="AB120" s="4"/>
      <c r="AC120" s="4"/>
      <c r="AD120" s="4"/>
      <c r="AE120" s="4"/>
      <c r="AF120" s="38"/>
      <c r="AG120" s="24"/>
      <c r="AH120" s="30"/>
      <c r="AI120" s="26"/>
      <c r="AJ120" s="37"/>
      <c r="AK120" s="24"/>
      <c r="AL120" s="25"/>
      <c r="AM120" s="26"/>
      <c r="AN120" s="37"/>
      <c r="AO120" s="47"/>
      <c r="AP120" s="48"/>
      <c r="AQ120" s="49"/>
      <c r="AR120" s="37"/>
      <c r="AS120" s="4"/>
      <c r="AT120" s="4"/>
      <c r="AU120" s="4"/>
      <c r="AV120" s="4"/>
      <c r="AW120" s="4"/>
      <c r="AX120" s="4"/>
      <c r="AY120" s="4"/>
      <c r="AZ120" s="38"/>
      <c r="BA120" s="24"/>
      <c r="BB120" s="30"/>
      <c r="BC120" s="26"/>
      <c r="BD120" s="27"/>
      <c r="BE120" s="28">
        <f t="shared" si="126"/>
        <v>-0.97251696800742371</v>
      </c>
    </row>
    <row r="121" spans="1:57" ht="14" x14ac:dyDescent="0.35">
      <c r="A121" s="4">
        <f t="shared" si="8"/>
        <v>119</v>
      </c>
      <c r="B121" s="24"/>
      <c r="C121" s="30"/>
      <c r="D121" s="26"/>
      <c r="E121" s="27"/>
      <c r="F121" s="28"/>
      <c r="G121" s="39"/>
      <c r="H121" s="40"/>
      <c r="I121" s="24"/>
      <c r="J121" s="25"/>
      <c r="K121" s="26"/>
      <c r="L121" s="27"/>
      <c r="M121" s="28">
        <f t="shared" ref="M121:N121" si="223">S121-S120</f>
        <v>8.2449095977732423E-4</v>
      </c>
      <c r="N121" s="29">
        <f t="shared" si="223"/>
        <v>3.0545902592830076E-3</v>
      </c>
      <c r="O121" s="47"/>
      <c r="P121" s="48"/>
      <c r="Q121" s="49"/>
      <c r="R121" s="27"/>
      <c r="S121" s="28">
        <f t="shared" si="14"/>
        <v>0.97334145896720103</v>
      </c>
      <c r="T121" s="29">
        <f t="shared" si="15"/>
        <v>0.69759556433097836</v>
      </c>
      <c r="U121" s="31">
        <f t="shared" si="16"/>
        <v>123</v>
      </c>
      <c r="V121" s="32">
        <f t="shared" si="17"/>
        <v>300</v>
      </c>
      <c r="W121" s="33">
        <f t="shared" si="18"/>
        <v>477</v>
      </c>
      <c r="X121" s="4"/>
      <c r="Y121" s="4"/>
      <c r="Z121" s="4"/>
      <c r="AA121" s="4"/>
      <c r="AB121" s="4"/>
      <c r="AC121" s="4"/>
      <c r="AD121" s="4"/>
      <c r="AE121" s="4"/>
      <c r="AF121" s="38"/>
      <c r="AG121" s="24"/>
      <c r="AH121" s="30"/>
      <c r="AI121" s="26"/>
      <c r="AJ121" s="37"/>
      <c r="AK121" s="24"/>
      <c r="AL121" s="25"/>
      <c r="AM121" s="26"/>
      <c r="AN121" s="37"/>
      <c r="AO121" s="47"/>
      <c r="AP121" s="48"/>
      <c r="AQ121" s="49"/>
      <c r="AR121" s="37"/>
      <c r="AS121" s="4"/>
      <c r="AT121" s="4"/>
      <c r="AU121" s="4"/>
      <c r="AV121" s="4"/>
      <c r="AW121" s="4"/>
      <c r="AX121" s="4"/>
      <c r="AY121" s="4"/>
      <c r="AZ121" s="38"/>
      <c r="BA121" s="24"/>
      <c r="BB121" s="30"/>
      <c r="BC121" s="26"/>
      <c r="BD121" s="27"/>
      <c r="BE121" s="28">
        <f t="shared" si="126"/>
        <v>-0.97334145896720103</v>
      </c>
    </row>
    <row r="122" spans="1:57" ht="14" x14ac:dyDescent="0.35">
      <c r="A122" s="4">
        <f t="shared" si="8"/>
        <v>120</v>
      </c>
      <c r="B122" s="24"/>
      <c r="C122" s="30"/>
      <c r="D122" s="26"/>
      <c r="E122" s="27"/>
      <c r="F122" s="28"/>
      <c r="G122" s="39"/>
      <c r="H122" s="40"/>
      <c r="I122" s="24"/>
      <c r="J122" s="25"/>
      <c r="K122" s="26"/>
      <c r="L122" s="27"/>
      <c r="M122" s="28">
        <f t="shared" ref="M122:N122" si="224">S122-S121</f>
        <v>7.99756230983939E-4</v>
      </c>
      <c r="N122" s="29">
        <f t="shared" si="224"/>
        <v>3.0240443566902364E-3</v>
      </c>
      <c r="O122" s="47"/>
      <c r="P122" s="48"/>
      <c r="Q122" s="49"/>
      <c r="R122" s="27"/>
      <c r="S122" s="28">
        <f t="shared" si="14"/>
        <v>0.97414121519818497</v>
      </c>
      <c r="T122" s="29">
        <f t="shared" si="15"/>
        <v>0.70061960868766859</v>
      </c>
      <c r="U122" s="31">
        <f t="shared" si="16"/>
        <v>124</v>
      </c>
      <c r="V122" s="32">
        <f t="shared" si="17"/>
        <v>302.5</v>
      </c>
      <c r="W122" s="33">
        <f t="shared" si="18"/>
        <v>481</v>
      </c>
      <c r="X122" s="4"/>
      <c r="Y122" s="4"/>
      <c r="Z122" s="4"/>
      <c r="AA122" s="4"/>
      <c r="AB122" s="4"/>
      <c r="AC122" s="4"/>
      <c r="AD122" s="4"/>
      <c r="AE122" s="4"/>
      <c r="AF122" s="38"/>
      <c r="AG122" s="24"/>
      <c r="AH122" s="30"/>
      <c r="AI122" s="26"/>
      <c r="AJ122" s="37"/>
      <c r="AK122" s="24"/>
      <c r="AL122" s="25"/>
      <c r="AM122" s="26"/>
      <c r="AN122" s="37"/>
      <c r="AO122" s="47"/>
      <c r="AP122" s="48"/>
      <c r="AQ122" s="49"/>
      <c r="AR122" s="37"/>
      <c r="AS122" s="4"/>
      <c r="AT122" s="4"/>
      <c r="AU122" s="4"/>
      <c r="AV122" s="4"/>
      <c r="AW122" s="4"/>
      <c r="AX122" s="4"/>
      <c r="AY122" s="4"/>
      <c r="AZ122" s="38"/>
      <c r="BA122" s="24"/>
      <c r="BB122" s="30"/>
      <c r="BC122" s="26"/>
      <c r="BD122" s="27"/>
      <c r="BE122" s="28">
        <f t="shared" si="126"/>
        <v>-0.97414121519818497</v>
      </c>
    </row>
    <row r="123" spans="1:57" ht="14" x14ac:dyDescent="0.35">
      <c r="A123" s="4">
        <f t="shared" si="8"/>
        <v>121</v>
      </c>
      <c r="B123" s="24"/>
      <c r="C123" s="30"/>
      <c r="D123" s="26"/>
      <c r="E123" s="27"/>
      <c r="F123" s="28"/>
      <c r="G123" s="39"/>
      <c r="H123" s="40"/>
      <c r="I123" s="24"/>
      <c r="J123" s="25"/>
      <c r="K123" s="26"/>
      <c r="L123" s="27"/>
      <c r="M123" s="28">
        <f t="shared" ref="M123:N123" si="225">S123-S122</f>
        <v>7.7576354405439751E-4</v>
      </c>
      <c r="N123" s="29">
        <f t="shared" si="225"/>
        <v>2.9938039131233163E-3</v>
      </c>
      <c r="O123" s="47"/>
      <c r="P123" s="48"/>
      <c r="Q123" s="49"/>
      <c r="R123" s="27"/>
      <c r="S123" s="28">
        <f t="shared" si="14"/>
        <v>0.97491697874223937</v>
      </c>
      <c r="T123" s="29">
        <f t="shared" si="15"/>
        <v>0.70361341260079191</v>
      </c>
      <c r="U123" s="31">
        <f t="shared" si="16"/>
        <v>125</v>
      </c>
      <c r="V123" s="32">
        <f t="shared" si="17"/>
        <v>305</v>
      </c>
      <c r="W123" s="33">
        <f t="shared" si="18"/>
        <v>485</v>
      </c>
      <c r="X123" s="4"/>
      <c r="Y123" s="4"/>
      <c r="Z123" s="4"/>
      <c r="AA123" s="4"/>
      <c r="AB123" s="4"/>
      <c r="AC123" s="4"/>
      <c r="AD123" s="4"/>
      <c r="AE123" s="4"/>
      <c r="AF123" s="38"/>
      <c r="AG123" s="24"/>
      <c r="AH123" s="30"/>
      <c r="AI123" s="26"/>
      <c r="AJ123" s="37"/>
      <c r="AK123" s="24"/>
      <c r="AL123" s="25"/>
      <c r="AM123" s="26"/>
      <c r="AN123" s="37"/>
      <c r="AO123" s="47"/>
      <c r="AP123" s="48"/>
      <c r="AQ123" s="49"/>
      <c r="AR123" s="37"/>
      <c r="AS123" s="4"/>
      <c r="AT123" s="4"/>
      <c r="AU123" s="4"/>
      <c r="AV123" s="4"/>
      <c r="AW123" s="4"/>
      <c r="AX123" s="4"/>
      <c r="AY123" s="4"/>
      <c r="AZ123" s="38"/>
      <c r="BA123" s="24"/>
      <c r="BB123" s="30"/>
      <c r="BC123" s="26"/>
      <c r="BD123" s="27"/>
      <c r="BE123" s="28">
        <f t="shared" si="126"/>
        <v>-0.97491697874223937</v>
      </c>
    </row>
    <row r="124" spans="1:57" ht="14" x14ac:dyDescent="0.35">
      <c r="A124" s="4">
        <f t="shared" si="8"/>
        <v>122</v>
      </c>
      <c r="B124" s="24"/>
      <c r="C124" s="30"/>
      <c r="D124" s="26"/>
      <c r="E124" s="27"/>
      <c r="F124" s="28"/>
      <c r="G124" s="39"/>
      <c r="H124" s="40"/>
      <c r="I124" s="24"/>
      <c r="J124" s="25"/>
      <c r="K124" s="26"/>
      <c r="L124" s="27"/>
      <c r="M124" s="28">
        <f t="shared" ref="M124:N124" si="226">S124-S123</f>
        <v>7.5249063773286107E-4</v>
      </c>
      <c r="N124" s="29">
        <f t="shared" si="226"/>
        <v>2.9638658739921109E-3</v>
      </c>
      <c r="O124" s="47"/>
      <c r="P124" s="48"/>
      <c r="Q124" s="49"/>
      <c r="R124" s="27"/>
      <c r="S124" s="28">
        <f t="shared" si="14"/>
        <v>0.97566946937997223</v>
      </c>
      <c r="T124" s="29">
        <f t="shared" si="15"/>
        <v>0.70657727847478402</v>
      </c>
      <c r="U124" s="31">
        <f t="shared" si="16"/>
        <v>126</v>
      </c>
      <c r="V124" s="32">
        <f t="shared" si="17"/>
        <v>307.5</v>
      </c>
      <c r="W124" s="33">
        <f t="shared" si="18"/>
        <v>489</v>
      </c>
      <c r="X124" s="4"/>
      <c r="Y124" s="4"/>
      <c r="Z124" s="4"/>
      <c r="AA124" s="4"/>
      <c r="AB124" s="4"/>
      <c r="AC124" s="4"/>
      <c r="AD124" s="4"/>
      <c r="AE124" s="4"/>
      <c r="AF124" s="38"/>
      <c r="AG124" s="24"/>
      <c r="AH124" s="30"/>
      <c r="AI124" s="26"/>
      <c r="AJ124" s="37"/>
      <c r="AK124" s="24"/>
      <c r="AL124" s="25"/>
      <c r="AM124" s="26"/>
      <c r="AN124" s="37"/>
      <c r="AO124" s="47"/>
      <c r="AP124" s="48"/>
      <c r="AQ124" s="49"/>
      <c r="AR124" s="37"/>
      <c r="AS124" s="4"/>
      <c r="AT124" s="4"/>
      <c r="AU124" s="4"/>
      <c r="AV124" s="4"/>
      <c r="AW124" s="4"/>
      <c r="AX124" s="4"/>
      <c r="AY124" s="4"/>
      <c r="AZ124" s="38"/>
      <c r="BA124" s="24"/>
      <c r="BB124" s="30"/>
      <c r="BC124" s="26"/>
      <c r="BD124" s="27"/>
      <c r="BE124" s="28">
        <f t="shared" si="126"/>
        <v>-0.97566946937997223</v>
      </c>
    </row>
    <row r="125" spans="1:57" ht="14" x14ac:dyDescent="0.35">
      <c r="A125" s="4">
        <f t="shared" si="8"/>
        <v>123</v>
      </c>
      <c r="B125" s="24"/>
      <c r="C125" s="30"/>
      <c r="D125" s="26"/>
      <c r="E125" s="27"/>
      <c r="F125" s="28"/>
      <c r="G125" s="39"/>
      <c r="H125" s="40"/>
      <c r="I125" s="24"/>
      <c r="J125" s="25"/>
      <c r="K125" s="26"/>
      <c r="L125" s="27"/>
      <c r="M125" s="28">
        <f t="shared" ref="M125:N125" si="227">S125-S124</f>
        <v>7.2991591860083194E-4</v>
      </c>
      <c r="N125" s="29">
        <f t="shared" si="227"/>
        <v>2.9342272152521609E-3</v>
      </c>
      <c r="O125" s="47"/>
      <c r="P125" s="48"/>
      <c r="Q125" s="49"/>
      <c r="R125" s="27"/>
      <c r="S125" s="28">
        <f t="shared" si="14"/>
        <v>0.97639938529857306</v>
      </c>
      <c r="T125" s="29">
        <f t="shared" si="15"/>
        <v>0.70951150569003618</v>
      </c>
      <c r="U125" s="31">
        <f t="shared" si="16"/>
        <v>127</v>
      </c>
      <c r="V125" s="32">
        <f t="shared" si="17"/>
        <v>310</v>
      </c>
      <c r="W125" s="33">
        <f t="shared" si="18"/>
        <v>493</v>
      </c>
      <c r="X125" s="4"/>
      <c r="Y125" s="4"/>
      <c r="Z125" s="4"/>
      <c r="AA125" s="4"/>
      <c r="AB125" s="4"/>
      <c r="AC125" s="4"/>
      <c r="AD125" s="4"/>
      <c r="AE125" s="4"/>
      <c r="AF125" s="38"/>
      <c r="AG125" s="24"/>
      <c r="AH125" s="30"/>
      <c r="AI125" s="26"/>
      <c r="AJ125" s="37"/>
      <c r="AK125" s="24"/>
      <c r="AL125" s="25"/>
      <c r="AM125" s="26"/>
      <c r="AN125" s="37"/>
      <c r="AO125" s="47"/>
      <c r="AP125" s="48"/>
      <c r="AQ125" s="49"/>
      <c r="AR125" s="37"/>
      <c r="AS125" s="4"/>
      <c r="AT125" s="4"/>
      <c r="AU125" s="4"/>
      <c r="AV125" s="4"/>
      <c r="AW125" s="4"/>
      <c r="AX125" s="4"/>
      <c r="AY125" s="4"/>
      <c r="AZ125" s="38"/>
      <c r="BA125" s="24"/>
      <c r="BB125" s="30"/>
      <c r="BC125" s="26"/>
      <c r="BD125" s="27"/>
      <c r="BE125" s="28">
        <f t="shared" si="126"/>
        <v>-0.97639938529857306</v>
      </c>
    </row>
    <row r="126" spans="1:57" ht="14" x14ac:dyDescent="0.35">
      <c r="A126" s="4">
        <f t="shared" si="8"/>
        <v>124</v>
      </c>
      <c r="B126" s="24"/>
      <c r="C126" s="30"/>
      <c r="D126" s="26"/>
      <c r="E126" s="27"/>
      <c r="F126" s="28"/>
      <c r="G126" s="39"/>
      <c r="H126" s="40"/>
      <c r="I126" s="24"/>
      <c r="J126" s="25"/>
      <c r="K126" s="26"/>
      <c r="L126" s="27"/>
      <c r="M126" s="28">
        <f t="shared" ref="M126:N126" si="228">S126-S125</f>
        <v>7.0801844104284584E-4</v>
      </c>
      <c r="N126" s="29">
        <f t="shared" si="228"/>
        <v>2.9048849430995949E-3</v>
      </c>
      <c r="O126" s="47"/>
      <c r="P126" s="48"/>
      <c r="Q126" s="49"/>
      <c r="R126" s="27"/>
      <c r="S126" s="28">
        <f t="shared" si="14"/>
        <v>0.97710740373961591</v>
      </c>
      <c r="T126" s="29">
        <f t="shared" si="15"/>
        <v>0.71241639063313578</v>
      </c>
      <c r="U126" s="31">
        <f t="shared" si="16"/>
        <v>128</v>
      </c>
      <c r="V126" s="32">
        <f t="shared" si="17"/>
        <v>312.5</v>
      </c>
      <c r="W126" s="33">
        <f t="shared" si="18"/>
        <v>497</v>
      </c>
      <c r="X126" s="4"/>
      <c r="Y126" s="4"/>
      <c r="Z126" s="4"/>
      <c r="AA126" s="4"/>
      <c r="AB126" s="4"/>
      <c r="AC126" s="4"/>
      <c r="AD126" s="4"/>
      <c r="AE126" s="4"/>
      <c r="AF126" s="38"/>
      <c r="AG126" s="24"/>
      <c r="AH126" s="30"/>
      <c r="AI126" s="26"/>
      <c r="AJ126" s="37"/>
      <c r="AK126" s="24"/>
      <c r="AL126" s="25"/>
      <c r="AM126" s="26"/>
      <c r="AN126" s="37"/>
      <c r="AO126" s="47"/>
      <c r="AP126" s="48"/>
      <c r="AQ126" s="49"/>
      <c r="AR126" s="37"/>
      <c r="AS126" s="4"/>
      <c r="AT126" s="4"/>
      <c r="AU126" s="4"/>
      <c r="AV126" s="4"/>
      <c r="AW126" s="4"/>
      <c r="AX126" s="4"/>
      <c r="AY126" s="4"/>
      <c r="AZ126" s="38"/>
      <c r="BA126" s="24"/>
      <c r="BB126" s="30"/>
      <c r="BC126" s="26"/>
      <c r="BD126" s="27"/>
      <c r="BE126" s="28">
        <f t="shared" si="126"/>
        <v>-0.97710740373961591</v>
      </c>
    </row>
    <row r="127" spans="1:57" ht="14" x14ac:dyDescent="0.35">
      <c r="A127" s="4">
        <f t="shared" si="8"/>
        <v>125</v>
      </c>
      <c r="B127" s="24"/>
      <c r="C127" s="30"/>
      <c r="D127" s="26"/>
      <c r="E127" s="27"/>
      <c r="F127" s="28"/>
      <c r="G127" s="39"/>
      <c r="H127" s="40"/>
      <c r="I127" s="24"/>
      <c r="J127" s="25"/>
      <c r="K127" s="26"/>
      <c r="L127" s="27"/>
      <c r="M127" s="28">
        <f t="shared" ref="M127:N127" si="229">S127-S126</f>
        <v>6.8677788781157378E-4</v>
      </c>
      <c r="N127" s="29">
        <f t="shared" si="229"/>
        <v>2.8758360936685934E-3</v>
      </c>
      <c r="O127" s="47"/>
      <c r="P127" s="48"/>
      <c r="Q127" s="49"/>
      <c r="R127" s="27"/>
      <c r="S127" s="28">
        <f t="shared" si="14"/>
        <v>0.97779418162742748</v>
      </c>
      <c r="T127" s="29">
        <f t="shared" si="15"/>
        <v>0.71529222672680437</v>
      </c>
      <c r="U127" s="31">
        <f t="shared" si="16"/>
        <v>129</v>
      </c>
      <c r="V127" s="32">
        <f t="shared" si="17"/>
        <v>315</v>
      </c>
      <c r="W127" s="33">
        <f t="shared" si="18"/>
        <v>501</v>
      </c>
      <c r="X127" s="4"/>
      <c r="Y127" s="4"/>
      <c r="Z127" s="4"/>
      <c r="AA127" s="4"/>
      <c r="AB127" s="4"/>
      <c r="AC127" s="4"/>
      <c r="AD127" s="4"/>
      <c r="AE127" s="4"/>
      <c r="AF127" s="38"/>
      <c r="AG127" s="24"/>
      <c r="AH127" s="30"/>
      <c r="AI127" s="26"/>
      <c r="AJ127" s="37"/>
      <c r="AK127" s="24"/>
      <c r="AL127" s="25"/>
      <c r="AM127" s="26"/>
      <c r="AN127" s="37"/>
      <c r="AO127" s="47"/>
      <c r="AP127" s="48"/>
      <c r="AQ127" s="49"/>
      <c r="AR127" s="37"/>
      <c r="AS127" s="4"/>
      <c r="AT127" s="4"/>
      <c r="AU127" s="4"/>
      <c r="AV127" s="4"/>
      <c r="AW127" s="4"/>
      <c r="AX127" s="4"/>
      <c r="AY127" s="4"/>
      <c r="AZ127" s="38"/>
      <c r="BA127" s="24"/>
      <c r="BB127" s="30"/>
      <c r="BC127" s="26"/>
      <c r="BD127" s="27"/>
      <c r="BE127" s="28">
        <f t="shared" si="126"/>
        <v>-0.97779418162742748</v>
      </c>
    </row>
    <row r="128" spans="1:57" ht="14" x14ac:dyDescent="0.35">
      <c r="A128" s="4">
        <f t="shared" si="8"/>
        <v>126</v>
      </c>
      <c r="B128" s="24"/>
      <c r="C128" s="30"/>
      <c r="D128" s="26"/>
      <c r="E128" s="27"/>
      <c r="F128" s="28"/>
      <c r="G128" s="39"/>
      <c r="H128" s="40"/>
      <c r="I128" s="24"/>
      <c r="J128" s="25"/>
      <c r="K128" s="26"/>
      <c r="L128" s="27"/>
      <c r="M128" s="28">
        <f t="shared" ref="M128:N128" si="230">S128-S127</f>
        <v>6.6617455117712332E-4</v>
      </c>
      <c r="N128" s="29">
        <f t="shared" si="230"/>
        <v>2.8470777327319619E-3</v>
      </c>
      <c r="O128" s="47"/>
      <c r="P128" s="48"/>
      <c r="Q128" s="49"/>
      <c r="R128" s="27"/>
      <c r="S128" s="28">
        <f t="shared" si="14"/>
        <v>0.97846035617860461</v>
      </c>
      <c r="T128" s="29">
        <f t="shared" si="15"/>
        <v>0.71813930445953633</v>
      </c>
      <c r="U128" s="31">
        <f t="shared" si="16"/>
        <v>130</v>
      </c>
      <c r="V128" s="32">
        <f t="shared" si="17"/>
        <v>317.5</v>
      </c>
      <c r="W128" s="33">
        <f t="shared" si="18"/>
        <v>505</v>
      </c>
      <c r="X128" s="4"/>
      <c r="Y128" s="4"/>
      <c r="Z128" s="4"/>
      <c r="AA128" s="4"/>
      <c r="AB128" s="4"/>
      <c r="AC128" s="4"/>
      <c r="AD128" s="4"/>
      <c r="AE128" s="4"/>
      <c r="AF128" s="38"/>
      <c r="AG128" s="24"/>
      <c r="AH128" s="30"/>
      <c r="AI128" s="26"/>
      <c r="AJ128" s="37"/>
      <c r="AK128" s="24"/>
      <c r="AL128" s="25"/>
      <c r="AM128" s="26"/>
      <c r="AN128" s="37"/>
      <c r="AO128" s="47"/>
      <c r="AP128" s="48"/>
      <c r="AQ128" s="49"/>
      <c r="AR128" s="37"/>
      <c r="AS128" s="4"/>
      <c r="AT128" s="4"/>
      <c r="AU128" s="4"/>
      <c r="AV128" s="4"/>
      <c r="AW128" s="4"/>
      <c r="AX128" s="4"/>
      <c r="AY128" s="4"/>
      <c r="AZ128" s="38"/>
      <c r="BA128" s="24"/>
      <c r="BB128" s="30"/>
      <c r="BC128" s="26"/>
      <c r="BD128" s="27"/>
      <c r="BE128" s="28">
        <f t="shared" si="126"/>
        <v>-0.97846035617860461</v>
      </c>
    </row>
    <row r="129" spans="1:57" ht="14" x14ac:dyDescent="0.35">
      <c r="A129" s="4">
        <f t="shared" si="8"/>
        <v>127</v>
      </c>
      <c r="B129" s="24"/>
      <c r="C129" s="30"/>
      <c r="D129" s="26"/>
      <c r="E129" s="27"/>
      <c r="F129" s="28"/>
      <c r="G129" s="39"/>
      <c r="H129" s="40"/>
      <c r="I129" s="24"/>
      <c r="J129" s="25"/>
      <c r="K129" s="26"/>
      <c r="L129" s="27"/>
      <c r="M129" s="28">
        <f t="shared" ref="M129:N129" si="231">S129-S128</f>
        <v>6.4618931464188734E-4</v>
      </c>
      <c r="N129" s="29">
        <f t="shared" si="231"/>
        <v>2.8186069554045901E-3</v>
      </c>
      <c r="O129" s="47"/>
      <c r="P129" s="48"/>
      <c r="Q129" s="49"/>
      <c r="R129" s="27"/>
      <c r="S129" s="28">
        <f t="shared" si="14"/>
        <v>0.97910654549324649</v>
      </c>
      <c r="T129" s="29">
        <f t="shared" si="15"/>
        <v>0.72095791141494092</v>
      </c>
      <c r="U129" s="31">
        <f t="shared" si="16"/>
        <v>131</v>
      </c>
      <c r="V129" s="32">
        <f t="shared" si="17"/>
        <v>320</v>
      </c>
      <c r="W129" s="33">
        <f t="shared" si="18"/>
        <v>509</v>
      </c>
      <c r="X129" s="4"/>
      <c r="Y129" s="4"/>
      <c r="Z129" s="4"/>
      <c r="AA129" s="4"/>
      <c r="AB129" s="4"/>
      <c r="AC129" s="4"/>
      <c r="AD129" s="4"/>
      <c r="AE129" s="4"/>
      <c r="AF129" s="38"/>
      <c r="AG129" s="24"/>
      <c r="AH129" s="30"/>
      <c r="AI129" s="26"/>
      <c r="AJ129" s="37"/>
      <c r="AK129" s="24"/>
      <c r="AL129" s="25"/>
      <c r="AM129" s="26"/>
      <c r="AN129" s="37"/>
      <c r="AO129" s="47"/>
      <c r="AP129" s="48"/>
      <c r="AQ129" s="49"/>
      <c r="AR129" s="37"/>
      <c r="AS129" s="4"/>
      <c r="AT129" s="4"/>
      <c r="AU129" s="4"/>
      <c r="AV129" s="4"/>
      <c r="AW129" s="4"/>
      <c r="AX129" s="4"/>
      <c r="AY129" s="4"/>
      <c r="AZ129" s="38"/>
      <c r="BA129" s="24"/>
      <c r="BB129" s="30"/>
      <c r="BC129" s="26"/>
      <c r="BD129" s="27"/>
      <c r="BE129" s="28">
        <f t="shared" si="126"/>
        <v>-0.97910654549324649</v>
      </c>
    </row>
    <row r="130" spans="1:57" ht="14" x14ac:dyDescent="0.35">
      <c r="A130" s="4">
        <f t="shared" si="8"/>
        <v>128</v>
      </c>
      <c r="B130" s="24"/>
      <c r="C130" s="30"/>
      <c r="D130" s="26"/>
      <c r="E130" s="27"/>
      <c r="F130" s="28"/>
      <c r="G130" s="39"/>
      <c r="H130" s="40"/>
      <c r="I130" s="24"/>
      <c r="J130" s="25"/>
      <c r="K130" s="26"/>
      <c r="L130" s="27"/>
      <c r="M130" s="28">
        <f t="shared" ref="M130:N130" si="232">S130-S129</f>
        <v>6.2680363520262183E-4</v>
      </c>
      <c r="N130" s="29">
        <f t="shared" si="232"/>
        <v>2.7904208858505752E-3</v>
      </c>
      <c r="O130" s="47"/>
      <c r="P130" s="48"/>
      <c r="Q130" s="49"/>
      <c r="R130" s="27"/>
      <c r="S130" s="28">
        <f t="shared" si="14"/>
        <v>0.97973334912844912</v>
      </c>
      <c r="T130" s="29">
        <f t="shared" si="15"/>
        <v>0.7237483323007915</v>
      </c>
      <c r="U130" s="31">
        <f t="shared" si="16"/>
        <v>132</v>
      </c>
      <c r="V130" s="32">
        <f t="shared" si="17"/>
        <v>322.5</v>
      </c>
      <c r="W130" s="33">
        <f t="shared" si="18"/>
        <v>513</v>
      </c>
      <c r="X130" s="4"/>
      <c r="Y130" s="4"/>
      <c r="Z130" s="4"/>
      <c r="AA130" s="4"/>
      <c r="AB130" s="4"/>
      <c r="AC130" s="4"/>
      <c r="AD130" s="4"/>
      <c r="AE130" s="4"/>
      <c r="AF130" s="38"/>
      <c r="AG130" s="24"/>
      <c r="AH130" s="30"/>
      <c r="AI130" s="26"/>
      <c r="AJ130" s="37"/>
      <c r="AK130" s="24"/>
      <c r="AL130" s="25"/>
      <c r="AM130" s="26"/>
      <c r="AN130" s="37"/>
      <c r="AO130" s="47"/>
      <c r="AP130" s="48"/>
      <c r="AQ130" s="49"/>
      <c r="AR130" s="37"/>
      <c r="AS130" s="4"/>
      <c r="AT130" s="4"/>
      <c r="AU130" s="4"/>
      <c r="AV130" s="4"/>
      <c r="AW130" s="4"/>
      <c r="AX130" s="4"/>
      <c r="AY130" s="4"/>
      <c r="AZ130" s="38"/>
      <c r="BA130" s="24"/>
      <c r="BB130" s="30"/>
      <c r="BC130" s="26"/>
      <c r="BD130" s="27"/>
      <c r="BE130" s="28">
        <f t="shared" si="126"/>
        <v>-0.97973334912844912</v>
      </c>
    </row>
    <row r="131" spans="1:57" ht="14" x14ac:dyDescent="0.35">
      <c r="A131" s="4">
        <f t="shared" si="8"/>
        <v>129</v>
      </c>
      <c r="B131" s="24"/>
      <c r="C131" s="30"/>
      <c r="D131" s="26"/>
      <c r="E131" s="27"/>
      <c r="F131" s="28"/>
      <c r="G131" s="39"/>
      <c r="H131" s="40"/>
      <c r="I131" s="24"/>
      <c r="J131" s="25"/>
      <c r="K131" s="26"/>
      <c r="L131" s="27"/>
      <c r="M131" s="28">
        <f t="shared" ref="M131:N131" si="233">S131-S130</f>
        <v>6.0799952614654096E-4</v>
      </c>
      <c r="N131" s="29">
        <f t="shared" si="233"/>
        <v>2.7625166769921217E-3</v>
      </c>
      <c r="O131" s="47"/>
      <c r="P131" s="48"/>
      <c r="Q131" s="49"/>
      <c r="R131" s="27"/>
      <c r="S131" s="28">
        <f t="shared" si="14"/>
        <v>0.98034134865459566</v>
      </c>
      <c r="T131" s="29">
        <f t="shared" si="15"/>
        <v>0.72651084897778362</v>
      </c>
      <c r="U131" s="31">
        <f t="shared" si="16"/>
        <v>133</v>
      </c>
      <c r="V131" s="32">
        <f t="shared" si="17"/>
        <v>325</v>
      </c>
      <c r="W131" s="33">
        <f t="shared" si="18"/>
        <v>517</v>
      </c>
      <c r="X131" s="4"/>
      <c r="Y131" s="4"/>
      <c r="Z131" s="4"/>
      <c r="AA131" s="4"/>
      <c r="AB131" s="4"/>
      <c r="AC131" s="4"/>
      <c r="AD131" s="4"/>
      <c r="AE131" s="4"/>
      <c r="AF131" s="38"/>
      <c r="AG131" s="24"/>
      <c r="AH131" s="30"/>
      <c r="AI131" s="26"/>
      <c r="AJ131" s="37"/>
      <c r="AK131" s="24"/>
      <c r="AL131" s="25"/>
      <c r="AM131" s="26"/>
      <c r="AN131" s="37"/>
      <c r="AO131" s="47"/>
      <c r="AP131" s="48"/>
      <c r="AQ131" s="49"/>
      <c r="AR131" s="37"/>
      <c r="AS131" s="4"/>
      <c r="AT131" s="4"/>
      <c r="AU131" s="4"/>
      <c r="AV131" s="4"/>
      <c r="AW131" s="4"/>
      <c r="AX131" s="4"/>
      <c r="AY131" s="4"/>
      <c r="AZ131" s="38"/>
      <c r="BA131" s="24"/>
      <c r="BB131" s="30"/>
      <c r="BC131" s="26"/>
      <c r="BD131" s="27"/>
      <c r="BE131" s="28">
        <f t="shared" si="126"/>
        <v>-0.98034134865459566</v>
      </c>
    </row>
    <row r="132" spans="1:57" ht="14" x14ac:dyDescent="0.35">
      <c r="A132" s="4">
        <f t="shared" si="8"/>
        <v>130</v>
      </c>
      <c r="B132" s="24"/>
      <c r="C132" s="30"/>
      <c r="D132" s="26"/>
      <c r="E132" s="27"/>
      <c r="F132" s="28"/>
      <c r="G132" s="39"/>
      <c r="H132" s="40"/>
      <c r="I132" s="24"/>
      <c r="J132" s="25"/>
      <c r="K132" s="26"/>
      <c r="L132" s="27"/>
      <c r="M132" s="28">
        <f t="shared" ref="M132:N132" si="234">S132-S131</f>
        <v>5.8975954036211142E-4</v>
      </c>
      <c r="N132" s="29">
        <f t="shared" si="234"/>
        <v>2.7348915102222149E-3</v>
      </c>
      <c r="O132" s="47"/>
      <c r="P132" s="48"/>
      <c r="Q132" s="49"/>
      <c r="R132" s="27"/>
      <c r="S132" s="28">
        <f t="shared" si="14"/>
        <v>0.98093110819495777</v>
      </c>
      <c r="T132" s="29">
        <f t="shared" si="15"/>
        <v>0.72924574048800583</v>
      </c>
      <c r="U132" s="31">
        <f t="shared" si="16"/>
        <v>134</v>
      </c>
      <c r="V132" s="32">
        <f t="shared" si="17"/>
        <v>327.5</v>
      </c>
      <c r="W132" s="33">
        <f t="shared" si="18"/>
        <v>521</v>
      </c>
      <c r="X132" s="4"/>
      <c r="Y132" s="4"/>
      <c r="Z132" s="4"/>
      <c r="AA132" s="4"/>
      <c r="AB132" s="4"/>
      <c r="AC132" s="4"/>
      <c r="AD132" s="4"/>
      <c r="AE132" s="4"/>
      <c r="AF132" s="38"/>
      <c r="AG132" s="24"/>
      <c r="AH132" s="30"/>
      <c r="AI132" s="26"/>
      <c r="AJ132" s="37"/>
      <c r="AK132" s="24"/>
      <c r="AL132" s="25"/>
      <c r="AM132" s="26"/>
      <c r="AN132" s="37"/>
      <c r="AO132" s="47"/>
      <c r="AP132" s="48"/>
      <c r="AQ132" s="49"/>
      <c r="AR132" s="37"/>
      <c r="AS132" s="4"/>
      <c r="AT132" s="4"/>
      <c r="AU132" s="4"/>
      <c r="AV132" s="4"/>
      <c r="AW132" s="4"/>
      <c r="AX132" s="4"/>
      <c r="AY132" s="4"/>
      <c r="AZ132" s="38"/>
      <c r="BA132" s="24"/>
      <c r="BB132" s="30"/>
      <c r="BC132" s="26"/>
      <c r="BD132" s="27"/>
      <c r="BE132" s="28">
        <f t="shared" si="126"/>
        <v>-0.98093110819495777</v>
      </c>
    </row>
    <row r="133" spans="1:57" ht="14" x14ac:dyDescent="0.35">
      <c r="A133" s="4">
        <f t="shared" si="8"/>
        <v>131</v>
      </c>
      <c r="B133" s="24"/>
      <c r="C133" s="30"/>
      <c r="D133" s="26"/>
      <c r="E133" s="27"/>
      <c r="F133" s="28"/>
      <c r="G133" s="39"/>
      <c r="H133" s="40"/>
      <c r="I133" s="24"/>
      <c r="J133" s="25"/>
      <c r="K133" s="26"/>
      <c r="L133" s="27"/>
      <c r="M133" s="28">
        <f t="shared" ref="M133:N133" si="235">S133-S132</f>
        <v>5.7206675415122366E-4</v>
      </c>
      <c r="N133" s="29">
        <f t="shared" si="235"/>
        <v>2.7075425951199605E-3</v>
      </c>
      <c r="O133" s="47"/>
      <c r="P133" s="48"/>
      <c r="Q133" s="49"/>
      <c r="R133" s="27"/>
      <c r="S133" s="28">
        <f t="shared" si="14"/>
        <v>0.98150317494910899</v>
      </c>
      <c r="T133" s="29">
        <f t="shared" si="15"/>
        <v>0.73195328308312579</v>
      </c>
      <c r="U133" s="31">
        <f t="shared" si="16"/>
        <v>135</v>
      </c>
      <c r="V133" s="32">
        <f t="shared" si="17"/>
        <v>330</v>
      </c>
      <c r="W133" s="33">
        <f t="shared" si="18"/>
        <v>525</v>
      </c>
      <c r="X133" s="4"/>
      <c r="Y133" s="4"/>
      <c r="Z133" s="4"/>
      <c r="AA133" s="4"/>
      <c r="AB133" s="4"/>
      <c r="AC133" s="4"/>
      <c r="AD133" s="4"/>
      <c r="AE133" s="4"/>
      <c r="AF133" s="38"/>
      <c r="AG133" s="24"/>
      <c r="AH133" s="30"/>
      <c r="AI133" s="26"/>
      <c r="AJ133" s="37"/>
      <c r="AK133" s="24"/>
      <c r="AL133" s="25"/>
      <c r="AM133" s="26"/>
      <c r="AN133" s="37"/>
      <c r="AO133" s="47"/>
      <c r="AP133" s="48"/>
      <c r="AQ133" s="49"/>
      <c r="AR133" s="37"/>
      <c r="AS133" s="4"/>
      <c r="AT133" s="4"/>
      <c r="AU133" s="4"/>
      <c r="AV133" s="4"/>
      <c r="AW133" s="4"/>
      <c r="AX133" s="4"/>
      <c r="AY133" s="4"/>
      <c r="AZ133" s="38"/>
      <c r="BA133" s="24"/>
      <c r="BB133" s="30"/>
      <c r="BC133" s="26"/>
      <c r="BD133" s="27"/>
      <c r="BE133" s="28">
        <f t="shared" si="126"/>
        <v>-0.98150317494910899</v>
      </c>
    </row>
    <row r="134" spans="1:57" ht="14" x14ac:dyDescent="0.35">
      <c r="A134" s="4">
        <f t="shared" si="8"/>
        <v>132</v>
      </c>
      <c r="B134" s="24"/>
      <c r="C134" s="30"/>
      <c r="D134" s="26"/>
      <c r="E134" s="27"/>
      <c r="F134" s="28"/>
      <c r="G134" s="39"/>
      <c r="H134" s="40"/>
      <c r="I134" s="24"/>
      <c r="J134" s="25"/>
      <c r="K134" s="26"/>
      <c r="L134" s="27"/>
      <c r="M134" s="28">
        <f t="shared" ref="M134:N134" si="236">S134-S133</f>
        <v>5.5490475152675245E-4</v>
      </c>
      <c r="N134" s="29">
        <f t="shared" si="236"/>
        <v>2.6804671691686988E-3</v>
      </c>
      <c r="O134" s="47"/>
      <c r="P134" s="48"/>
      <c r="Q134" s="49"/>
      <c r="R134" s="27"/>
      <c r="S134" s="28">
        <f t="shared" si="14"/>
        <v>0.98205807970063574</v>
      </c>
      <c r="T134" s="29">
        <f t="shared" si="15"/>
        <v>0.73463375025229449</v>
      </c>
      <c r="U134" s="31">
        <f t="shared" si="16"/>
        <v>136</v>
      </c>
      <c r="V134" s="32">
        <f t="shared" si="17"/>
        <v>332.5</v>
      </c>
      <c r="W134" s="33">
        <f t="shared" si="18"/>
        <v>529</v>
      </c>
      <c r="X134" s="4"/>
      <c r="Y134" s="4"/>
      <c r="Z134" s="4"/>
      <c r="AA134" s="4"/>
      <c r="AB134" s="4"/>
      <c r="AC134" s="4"/>
      <c r="AD134" s="4"/>
      <c r="AE134" s="4"/>
      <c r="AF134" s="38"/>
      <c r="AG134" s="24"/>
      <c r="AH134" s="30"/>
      <c r="AI134" s="26"/>
      <c r="AJ134" s="37"/>
      <c r="AK134" s="24"/>
      <c r="AL134" s="25"/>
      <c r="AM134" s="26"/>
      <c r="AN134" s="37"/>
      <c r="AO134" s="47"/>
      <c r="AP134" s="48"/>
      <c r="AQ134" s="49"/>
      <c r="AR134" s="37"/>
      <c r="AS134" s="4"/>
      <c r="AT134" s="4"/>
      <c r="AU134" s="4"/>
      <c r="AV134" s="4"/>
      <c r="AW134" s="4"/>
      <c r="AX134" s="4"/>
      <c r="AY134" s="4"/>
      <c r="AZ134" s="38"/>
      <c r="BA134" s="24"/>
      <c r="BB134" s="30"/>
      <c r="BC134" s="26"/>
      <c r="BD134" s="27"/>
      <c r="BE134" s="28">
        <f t="shared" si="126"/>
        <v>-0.98205807970063574</v>
      </c>
    </row>
    <row r="135" spans="1:57" ht="14" x14ac:dyDescent="0.35">
      <c r="A135" s="4">
        <f t="shared" si="8"/>
        <v>133</v>
      </c>
      <c r="B135" s="24"/>
      <c r="C135" s="30"/>
      <c r="D135" s="26"/>
      <c r="E135" s="27"/>
      <c r="F135" s="28"/>
      <c r="G135" s="39"/>
      <c r="H135" s="40"/>
      <c r="I135" s="24"/>
      <c r="J135" s="25"/>
      <c r="K135" s="26"/>
      <c r="L135" s="27"/>
      <c r="M135" s="28">
        <f t="shared" ref="M135:N135" si="237">S135-S134</f>
        <v>5.382576089809632E-4</v>
      </c>
      <c r="N135" s="29">
        <f t="shared" si="237"/>
        <v>2.6536624974770051E-3</v>
      </c>
      <c r="O135" s="47"/>
      <c r="P135" s="48"/>
      <c r="Q135" s="49"/>
      <c r="R135" s="27"/>
      <c r="S135" s="28">
        <f t="shared" si="14"/>
        <v>0.98259633730961671</v>
      </c>
      <c r="T135" s="29">
        <f t="shared" si="15"/>
        <v>0.7372874127497715</v>
      </c>
      <c r="U135" s="31">
        <f t="shared" si="16"/>
        <v>137</v>
      </c>
      <c r="V135" s="32">
        <f t="shared" si="17"/>
        <v>335</v>
      </c>
      <c r="W135" s="33">
        <f t="shared" si="18"/>
        <v>533</v>
      </c>
      <c r="X135" s="4"/>
      <c r="Y135" s="4"/>
      <c r="Z135" s="4"/>
      <c r="AA135" s="4"/>
      <c r="AB135" s="4"/>
      <c r="AC135" s="4"/>
      <c r="AD135" s="4"/>
      <c r="AE135" s="4"/>
      <c r="AF135" s="38"/>
      <c r="AG135" s="24"/>
      <c r="AH135" s="30"/>
      <c r="AI135" s="26"/>
      <c r="AJ135" s="37"/>
      <c r="AK135" s="24"/>
      <c r="AL135" s="25"/>
      <c r="AM135" s="26"/>
      <c r="AN135" s="37"/>
      <c r="AO135" s="47"/>
      <c r="AP135" s="48"/>
      <c r="AQ135" s="49"/>
      <c r="AR135" s="37"/>
      <c r="AS135" s="4"/>
      <c r="AT135" s="4"/>
      <c r="AU135" s="4"/>
      <c r="AV135" s="4"/>
      <c r="AW135" s="4"/>
      <c r="AX135" s="4"/>
      <c r="AY135" s="4"/>
      <c r="AZ135" s="38"/>
      <c r="BA135" s="24"/>
      <c r="BB135" s="30"/>
      <c r="BC135" s="26"/>
      <c r="BD135" s="27"/>
      <c r="BE135" s="28">
        <f t="shared" si="126"/>
        <v>-0.98259633730961671</v>
      </c>
    </row>
    <row r="136" spans="1:57" ht="14" x14ac:dyDescent="0.35">
      <c r="A136" s="4">
        <f t="shared" si="8"/>
        <v>134</v>
      </c>
      <c r="B136" s="24"/>
      <c r="C136" s="30"/>
      <c r="D136" s="26"/>
      <c r="E136" s="27"/>
      <c r="F136" s="28"/>
      <c r="G136" s="39"/>
      <c r="H136" s="40"/>
      <c r="I136" s="24"/>
      <c r="J136" s="25"/>
      <c r="K136" s="26"/>
      <c r="L136" s="27"/>
      <c r="M136" s="28">
        <f t="shared" ref="M136:N136" si="238">S136-S135</f>
        <v>5.2210988071155207E-4</v>
      </c>
      <c r="N136" s="29">
        <f t="shared" si="238"/>
        <v>2.6271258725022451E-3</v>
      </c>
      <c r="O136" s="47"/>
      <c r="P136" s="48"/>
      <c r="Q136" s="49"/>
      <c r="R136" s="27"/>
      <c r="S136" s="28">
        <f t="shared" si="14"/>
        <v>0.98311844719032826</v>
      </c>
      <c r="T136" s="29">
        <f t="shared" si="15"/>
        <v>0.73991453862227374</v>
      </c>
      <c r="U136" s="31">
        <f t="shared" si="16"/>
        <v>138</v>
      </c>
      <c r="V136" s="32">
        <f t="shared" si="17"/>
        <v>337.5</v>
      </c>
      <c r="W136" s="33">
        <f t="shared" si="18"/>
        <v>537</v>
      </c>
      <c r="X136" s="4"/>
      <c r="Y136" s="4"/>
      <c r="Z136" s="4"/>
      <c r="AA136" s="4"/>
      <c r="AB136" s="4"/>
      <c r="AC136" s="4"/>
      <c r="AD136" s="4"/>
      <c r="AE136" s="4"/>
      <c r="AF136" s="38"/>
      <c r="AG136" s="24"/>
      <c r="AH136" s="30"/>
      <c r="AI136" s="26"/>
      <c r="AJ136" s="37"/>
      <c r="AK136" s="24"/>
      <c r="AL136" s="25"/>
      <c r="AM136" s="26"/>
      <c r="AN136" s="37"/>
      <c r="AO136" s="47"/>
      <c r="AP136" s="48"/>
      <c r="AQ136" s="49"/>
      <c r="AR136" s="37"/>
      <c r="AS136" s="4"/>
      <c r="AT136" s="4"/>
      <c r="AU136" s="4"/>
      <c r="AV136" s="4"/>
      <c r="AW136" s="4"/>
      <c r="AX136" s="4"/>
      <c r="AY136" s="4"/>
      <c r="AZ136" s="38"/>
      <c r="BA136" s="24"/>
      <c r="BB136" s="30"/>
      <c r="BC136" s="26"/>
      <c r="BD136" s="27"/>
      <c r="BE136" s="28">
        <f t="shared" si="126"/>
        <v>-0.98311844719032826</v>
      </c>
    </row>
    <row r="137" spans="1:57" ht="14" x14ac:dyDescent="0.35">
      <c r="A137" s="4">
        <f t="shared" si="8"/>
        <v>135</v>
      </c>
      <c r="B137" s="24"/>
      <c r="C137" s="30"/>
      <c r="D137" s="26"/>
      <c r="E137" s="27"/>
      <c r="F137" s="28"/>
      <c r="G137" s="39"/>
      <c r="H137" s="40"/>
      <c r="I137" s="24"/>
      <c r="J137" s="25"/>
      <c r="K137" s="26"/>
      <c r="L137" s="27"/>
      <c r="M137" s="28">
        <f t="shared" ref="M137:N137" si="239">S137-S136</f>
        <v>5.0644658429011002E-4</v>
      </c>
      <c r="N137" s="29">
        <f t="shared" si="239"/>
        <v>2.600854613777237E-3</v>
      </c>
      <c r="O137" s="47"/>
      <c r="P137" s="48"/>
      <c r="Q137" s="49"/>
      <c r="R137" s="27"/>
      <c r="S137" s="28">
        <f t="shared" si="14"/>
        <v>0.98362489377461837</v>
      </c>
      <c r="T137" s="29">
        <f t="shared" si="15"/>
        <v>0.74251539323605098</v>
      </c>
      <c r="U137" s="31">
        <f t="shared" si="16"/>
        <v>139</v>
      </c>
      <c r="V137" s="32">
        <f t="shared" si="17"/>
        <v>340</v>
      </c>
      <c r="W137" s="33">
        <f t="shared" si="18"/>
        <v>541</v>
      </c>
      <c r="X137" s="4"/>
      <c r="Y137" s="4"/>
      <c r="Z137" s="4"/>
      <c r="AA137" s="4"/>
      <c r="AB137" s="4"/>
      <c r="AC137" s="4"/>
      <c r="AD137" s="4"/>
      <c r="AE137" s="4"/>
      <c r="AF137" s="38"/>
      <c r="AG137" s="24"/>
      <c r="AH137" s="30"/>
      <c r="AI137" s="26"/>
      <c r="AJ137" s="37"/>
      <c r="AK137" s="24"/>
      <c r="AL137" s="25"/>
      <c r="AM137" s="26"/>
      <c r="AN137" s="37"/>
      <c r="AO137" s="47"/>
      <c r="AP137" s="48"/>
      <c r="AQ137" s="49"/>
      <c r="AR137" s="37"/>
      <c r="AS137" s="4"/>
      <c r="AT137" s="4"/>
      <c r="AU137" s="4"/>
      <c r="AV137" s="4"/>
      <c r="AW137" s="4"/>
      <c r="AX137" s="4"/>
      <c r="AY137" s="4"/>
      <c r="AZ137" s="38"/>
      <c r="BA137" s="24"/>
      <c r="BB137" s="30"/>
      <c r="BC137" s="26"/>
      <c r="BD137" s="27"/>
      <c r="BE137" s="28">
        <f t="shared" si="126"/>
        <v>-0.98362489377461837</v>
      </c>
    </row>
    <row r="138" spans="1:57" ht="14" x14ac:dyDescent="0.35">
      <c r="A138" s="4">
        <f t="shared" si="8"/>
        <v>136</v>
      </c>
      <c r="B138" s="24"/>
      <c r="C138" s="30"/>
      <c r="D138" s="26"/>
      <c r="E138" s="27"/>
      <c r="F138" s="28"/>
      <c r="G138" s="39"/>
      <c r="H138" s="40"/>
      <c r="I138" s="24"/>
      <c r="J138" s="25"/>
      <c r="K138" s="26"/>
      <c r="L138" s="27"/>
      <c r="M138" s="28">
        <f t="shared" ref="M138:N138" si="240">S138-S137</f>
        <v>4.9125318676146446E-4</v>
      </c>
      <c r="N138" s="29">
        <f t="shared" si="240"/>
        <v>2.5748460676394691E-3</v>
      </c>
      <c r="O138" s="47"/>
      <c r="P138" s="48"/>
      <c r="Q138" s="49"/>
      <c r="R138" s="27"/>
      <c r="S138" s="28">
        <f t="shared" si="14"/>
        <v>0.98411614696137983</v>
      </c>
      <c r="T138" s="29">
        <f t="shared" si="15"/>
        <v>0.74509023930369045</v>
      </c>
      <c r="U138" s="31">
        <f t="shared" si="16"/>
        <v>140</v>
      </c>
      <c r="V138" s="32">
        <f t="shared" si="17"/>
        <v>342.5</v>
      </c>
      <c r="W138" s="33">
        <f t="shared" si="18"/>
        <v>545</v>
      </c>
      <c r="X138" s="4"/>
      <c r="Y138" s="4"/>
      <c r="Z138" s="4"/>
      <c r="AA138" s="4"/>
      <c r="AB138" s="4"/>
      <c r="AC138" s="4"/>
      <c r="AD138" s="4"/>
      <c r="AE138" s="4"/>
      <c r="AF138" s="38"/>
      <c r="AG138" s="24"/>
      <c r="AH138" s="30"/>
      <c r="AI138" s="26"/>
      <c r="AJ138" s="37"/>
      <c r="AK138" s="24"/>
      <c r="AL138" s="25"/>
      <c r="AM138" s="26"/>
      <c r="AN138" s="37"/>
      <c r="AO138" s="47"/>
      <c r="AP138" s="48"/>
      <c r="AQ138" s="49"/>
      <c r="AR138" s="37"/>
      <c r="AS138" s="4"/>
      <c r="AT138" s="4"/>
      <c r="AU138" s="4"/>
      <c r="AV138" s="4"/>
      <c r="AW138" s="4"/>
      <c r="AX138" s="4"/>
      <c r="AY138" s="4"/>
      <c r="AZ138" s="38"/>
      <c r="BA138" s="24"/>
      <c r="BB138" s="30"/>
      <c r="BC138" s="26"/>
      <c r="BD138" s="27"/>
      <c r="BE138" s="28">
        <f t="shared" si="126"/>
        <v>-0.98411614696137983</v>
      </c>
    </row>
    <row r="139" spans="1:57" ht="14" x14ac:dyDescent="0.35">
      <c r="A139" s="4">
        <f t="shared" si="8"/>
        <v>137</v>
      </c>
      <c r="B139" s="24"/>
      <c r="C139" s="30"/>
      <c r="D139" s="26"/>
      <c r="E139" s="27"/>
      <c r="F139" s="28"/>
      <c r="G139" s="39"/>
      <c r="H139" s="40"/>
      <c r="I139" s="24"/>
      <c r="J139" s="25"/>
      <c r="K139" s="26"/>
      <c r="L139" s="27"/>
      <c r="M139" s="28">
        <f t="shared" ref="M139:N139" si="241">S139-S138</f>
        <v>4.7651559115857722E-4</v>
      </c>
      <c r="N139" s="29">
        <f t="shared" si="241"/>
        <v>2.5490976069630911E-3</v>
      </c>
      <c r="O139" s="47"/>
      <c r="P139" s="48"/>
      <c r="Q139" s="49"/>
      <c r="R139" s="27"/>
      <c r="S139" s="28">
        <f t="shared" si="14"/>
        <v>0.98459266255253841</v>
      </c>
      <c r="T139" s="29">
        <f t="shared" si="15"/>
        <v>0.74763933691065354</v>
      </c>
      <c r="U139" s="31">
        <f t="shared" si="16"/>
        <v>141</v>
      </c>
      <c r="V139" s="32">
        <f t="shared" si="17"/>
        <v>345</v>
      </c>
      <c r="W139" s="33">
        <f t="shared" si="18"/>
        <v>549</v>
      </c>
      <c r="X139" s="4"/>
      <c r="Y139" s="4"/>
      <c r="Z139" s="4"/>
      <c r="AA139" s="4"/>
      <c r="AB139" s="4"/>
      <c r="AC139" s="4"/>
      <c r="AD139" s="4"/>
      <c r="AE139" s="4"/>
      <c r="AF139" s="38"/>
      <c r="AG139" s="24"/>
      <c r="AH139" s="30"/>
      <c r="AI139" s="26"/>
      <c r="AJ139" s="37"/>
      <c r="AK139" s="24"/>
      <c r="AL139" s="25"/>
      <c r="AM139" s="26"/>
      <c r="AN139" s="37"/>
      <c r="AO139" s="47"/>
      <c r="AP139" s="48"/>
      <c r="AQ139" s="49"/>
      <c r="AR139" s="37"/>
      <c r="AS139" s="4"/>
      <c r="AT139" s="4"/>
      <c r="AU139" s="4"/>
      <c r="AV139" s="4"/>
      <c r="AW139" s="4"/>
      <c r="AX139" s="4"/>
      <c r="AY139" s="4"/>
      <c r="AZ139" s="38"/>
      <c r="BA139" s="24"/>
      <c r="BB139" s="30"/>
      <c r="BC139" s="26"/>
      <c r="BD139" s="27"/>
      <c r="BE139" s="28">
        <f t="shared" si="126"/>
        <v>-0.98459266255253841</v>
      </c>
    </row>
    <row r="140" spans="1:57" ht="14" x14ac:dyDescent="0.35">
      <c r="A140" s="4">
        <f t="shared" si="8"/>
        <v>138</v>
      </c>
      <c r="B140" s="24"/>
      <c r="C140" s="30"/>
      <c r="D140" s="26"/>
      <c r="E140" s="27"/>
      <c r="F140" s="28"/>
      <c r="G140" s="39"/>
      <c r="H140" s="40"/>
      <c r="I140" s="24"/>
      <c r="J140" s="25"/>
      <c r="K140" s="26"/>
      <c r="L140" s="27"/>
      <c r="M140" s="28">
        <f t="shared" ref="M140:N140" si="242">S140-S139</f>
        <v>4.622201234238954E-4</v>
      </c>
      <c r="N140" s="29">
        <f t="shared" si="242"/>
        <v>2.5236066308934602E-3</v>
      </c>
      <c r="O140" s="47"/>
      <c r="P140" s="48"/>
      <c r="Q140" s="49"/>
      <c r="R140" s="27"/>
      <c r="S140" s="28">
        <f t="shared" si="14"/>
        <v>0.98505488267596231</v>
      </c>
      <c r="T140" s="29">
        <f t="shared" si="15"/>
        <v>0.750162943541547</v>
      </c>
      <c r="U140" s="31">
        <f t="shared" si="16"/>
        <v>142</v>
      </c>
      <c r="V140" s="32">
        <f t="shared" si="17"/>
        <v>347.5</v>
      </c>
      <c r="W140" s="33">
        <f t="shared" si="18"/>
        <v>553</v>
      </c>
      <c r="X140" s="4"/>
      <c r="Y140" s="4"/>
      <c r="Z140" s="4"/>
      <c r="AA140" s="4"/>
      <c r="AB140" s="4"/>
      <c r="AC140" s="4"/>
      <c r="AD140" s="4"/>
      <c r="AE140" s="4"/>
      <c r="AF140" s="38"/>
      <c r="AG140" s="24"/>
      <c r="AH140" s="30"/>
      <c r="AI140" s="26"/>
      <c r="AJ140" s="37"/>
      <c r="AK140" s="24"/>
      <c r="AL140" s="25"/>
      <c r="AM140" s="26"/>
      <c r="AN140" s="37"/>
      <c r="AO140" s="47"/>
      <c r="AP140" s="48"/>
      <c r="AQ140" s="49"/>
      <c r="AR140" s="37"/>
      <c r="AS140" s="4"/>
      <c r="AT140" s="4"/>
      <c r="AU140" s="4"/>
      <c r="AV140" s="4"/>
      <c r="AW140" s="4"/>
      <c r="AX140" s="4"/>
      <c r="AY140" s="4"/>
      <c r="AZ140" s="38"/>
      <c r="BA140" s="24"/>
      <c r="BB140" s="30"/>
      <c r="BC140" s="26"/>
      <c r="BD140" s="27"/>
      <c r="BE140" s="28">
        <f t="shared" si="126"/>
        <v>-0.98505488267596231</v>
      </c>
    </row>
    <row r="141" spans="1:57" ht="14" x14ac:dyDescent="0.35">
      <c r="A141" s="4">
        <f t="shared" si="8"/>
        <v>139</v>
      </c>
      <c r="B141" s="24"/>
      <c r="C141" s="30"/>
      <c r="D141" s="26"/>
      <c r="E141" s="27"/>
      <c r="F141" s="28"/>
      <c r="G141" s="39"/>
      <c r="H141" s="40"/>
      <c r="I141" s="24"/>
      <c r="J141" s="25"/>
      <c r="K141" s="26"/>
      <c r="L141" s="27"/>
      <c r="M141" s="28">
        <f t="shared" ref="M141:N141" si="243">S141-S140</f>
        <v>4.4835351972116744E-4</v>
      </c>
      <c r="N141" s="29">
        <f t="shared" si="243"/>
        <v>2.4983705645845733E-3</v>
      </c>
      <c r="O141" s="47"/>
      <c r="P141" s="48"/>
      <c r="Q141" s="49"/>
      <c r="R141" s="27"/>
      <c r="S141" s="28">
        <f t="shared" si="14"/>
        <v>0.98550323619568347</v>
      </c>
      <c r="T141" s="29">
        <f t="shared" si="15"/>
        <v>0.75266131410613157</v>
      </c>
      <c r="U141" s="31">
        <f t="shared" si="16"/>
        <v>143</v>
      </c>
      <c r="V141" s="32">
        <f t="shared" si="17"/>
        <v>350</v>
      </c>
      <c r="W141" s="33">
        <f t="shared" si="18"/>
        <v>557</v>
      </c>
      <c r="X141" s="4"/>
      <c r="Y141" s="4"/>
      <c r="Z141" s="4"/>
      <c r="AA141" s="4"/>
      <c r="AB141" s="4"/>
      <c r="AC141" s="4"/>
      <c r="AD141" s="4"/>
      <c r="AE141" s="4"/>
      <c r="AF141" s="38"/>
      <c r="AG141" s="24"/>
      <c r="AH141" s="30"/>
      <c r="AI141" s="26"/>
      <c r="AJ141" s="37"/>
      <c r="AK141" s="24"/>
      <c r="AL141" s="25"/>
      <c r="AM141" s="26"/>
      <c r="AN141" s="37"/>
      <c r="AO141" s="47"/>
      <c r="AP141" s="48"/>
      <c r="AQ141" s="49"/>
      <c r="AR141" s="37"/>
      <c r="AS141" s="4"/>
      <c r="AT141" s="4"/>
      <c r="AU141" s="4"/>
      <c r="AV141" s="4"/>
      <c r="AW141" s="4"/>
      <c r="AX141" s="4"/>
      <c r="AY141" s="4"/>
      <c r="AZ141" s="38"/>
      <c r="BA141" s="24"/>
      <c r="BB141" s="30"/>
      <c r="BC141" s="26"/>
      <c r="BD141" s="27"/>
      <c r="BE141" s="28">
        <f t="shared" si="126"/>
        <v>-0.98550323619568347</v>
      </c>
    </row>
    <row r="142" spans="1:57" ht="14" x14ac:dyDescent="0.35">
      <c r="A142" s="4">
        <f t="shared" si="8"/>
        <v>140</v>
      </c>
      <c r="B142" s="24"/>
      <c r="C142" s="30"/>
      <c r="D142" s="26"/>
      <c r="E142" s="27"/>
      <c r="F142" s="28"/>
      <c r="G142" s="39"/>
      <c r="H142" s="40"/>
      <c r="I142" s="24"/>
      <c r="J142" s="25"/>
      <c r="K142" s="26"/>
      <c r="L142" s="27"/>
      <c r="M142" s="28">
        <f t="shared" ref="M142:N142" si="244">S142-S141</f>
        <v>4.349029141295091E-4</v>
      </c>
      <c r="N142" s="29">
        <f t="shared" si="244"/>
        <v>2.4733868589387198E-3</v>
      </c>
      <c r="O142" s="47"/>
      <c r="P142" s="48"/>
      <c r="Q142" s="49"/>
      <c r="R142" s="27"/>
      <c r="S142" s="28">
        <f t="shared" si="14"/>
        <v>0.98593813910981298</v>
      </c>
      <c r="T142" s="29">
        <f t="shared" si="15"/>
        <v>0.75513470096507029</v>
      </c>
      <c r="U142" s="31">
        <f t="shared" si="16"/>
        <v>144</v>
      </c>
      <c r="V142" s="32">
        <f t="shared" si="17"/>
        <v>352.5</v>
      </c>
      <c r="W142" s="33">
        <f t="shared" si="18"/>
        <v>561</v>
      </c>
      <c r="X142" s="4"/>
      <c r="Y142" s="4"/>
      <c r="Z142" s="4"/>
      <c r="AA142" s="4"/>
      <c r="AB142" s="4"/>
      <c r="AC142" s="4"/>
      <c r="AD142" s="4"/>
      <c r="AE142" s="4"/>
      <c r="AF142" s="38"/>
      <c r="AG142" s="24"/>
      <c r="AH142" s="30"/>
      <c r="AI142" s="26"/>
      <c r="AJ142" s="37"/>
      <c r="AK142" s="24"/>
      <c r="AL142" s="25"/>
      <c r="AM142" s="26"/>
      <c r="AN142" s="37"/>
      <c r="AO142" s="47"/>
      <c r="AP142" s="48"/>
      <c r="AQ142" s="49"/>
      <c r="AR142" s="37"/>
      <c r="AS142" s="4"/>
      <c r="AT142" s="4"/>
      <c r="AU142" s="4"/>
      <c r="AV142" s="4"/>
      <c r="AW142" s="4"/>
      <c r="AX142" s="4"/>
      <c r="AY142" s="4"/>
      <c r="AZ142" s="38"/>
      <c r="BA142" s="24"/>
      <c r="BB142" s="30"/>
      <c r="BC142" s="26"/>
      <c r="BD142" s="27"/>
      <c r="BE142" s="28">
        <f t="shared" si="126"/>
        <v>-0.98593813910981298</v>
      </c>
    </row>
    <row r="143" spans="1:57" ht="14" x14ac:dyDescent="0.35">
      <c r="A143" s="4">
        <f t="shared" si="8"/>
        <v>141</v>
      </c>
      <c r="B143" s="24"/>
      <c r="C143" s="30"/>
      <c r="D143" s="26"/>
      <c r="E143" s="27"/>
      <c r="F143" s="28"/>
      <c r="G143" s="39"/>
      <c r="H143" s="40"/>
      <c r="I143" s="24"/>
      <c r="J143" s="25"/>
      <c r="K143" s="26"/>
      <c r="L143" s="27"/>
      <c r="M143" s="28">
        <f t="shared" ref="M143:N143" si="245">S143-S142</f>
        <v>4.2185582670561939E-4</v>
      </c>
      <c r="N143" s="29">
        <f t="shared" si="245"/>
        <v>2.4486529903492427E-3</v>
      </c>
      <c r="O143" s="47"/>
      <c r="P143" s="48"/>
      <c r="Q143" s="49"/>
      <c r="R143" s="27"/>
      <c r="S143" s="28">
        <f t="shared" si="14"/>
        <v>0.9863599949365186</v>
      </c>
      <c r="T143" s="29">
        <f t="shared" si="15"/>
        <v>0.75758335395541954</v>
      </c>
      <c r="U143" s="31">
        <f t="shared" si="16"/>
        <v>145</v>
      </c>
      <c r="V143" s="32">
        <f t="shared" si="17"/>
        <v>355</v>
      </c>
      <c r="W143" s="33">
        <f t="shared" si="18"/>
        <v>565</v>
      </c>
      <c r="X143" s="4"/>
      <c r="Y143" s="4"/>
      <c r="Z143" s="4"/>
      <c r="AA143" s="4"/>
      <c r="AB143" s="4"/>
      <c r="AC143" s="4"/>
      <c r="AD143" s="4"/>
      <c r="AE143" s="4"/>
      <c r="AF143" s="38"/>
      <c r="AG143" s="24"/>
      <c r="AH143" s="30"/>
      <c r="AI143" s="26"/>
      <c r="AJ143" s="37"/>
      <c r="AK143" s="24"/>
      <c r="AL143" s="25"/>
      <c r="AM143" s="26"/>
      <c r="AN143" s="37"/>
      <c r="AO143" s="47"/>
      <c r="AP143" s="48"/>
      <c r="AQ143" s="49"/>
      <c r="AR143" s="37"/>
      <c r="AS143" s="4"/>
      <c r="AT143" s="4"/>
      <c r="AU143" s="4"/>
      <c r="AV143" s="4"/>
      <c r="AW143" s="4"/>
      <c r="AX143" s="4"/>
      <c r="AY143" s="4"/>
      <c r="AZ143" s="38"/>
      <c r="BA143" s="24"/>
      <c r="BB143" s="30"/>
      <c r="BC143" s="26"/>
      <c r="BD143" s="27"/>
      <c r="BE143" s="28">
        <f t="shared" si="126"/>
        <v>-0.9863599949365186</v>
      </c>
    </row>
    <row r="144" spans="1:57" ht="14" x14ac:dyDescent="0.35">
      <c r="A144" s="4">
        <f t="shared" si="8"/>
        <v>142</v>
      </c>
      <c r="B144" s="24"/>
      <c r="C144" s="30"/>
      <c r="D144" s="26"/>
      <c r="E144" s="27"/>
      <c r="F144" s="28"/>
      <c r="G144" s="39"/>
      <c r="H144" s="40"/>
      <c r="I144" s="24"/>
      <c r="J144" s="25"/>
      <c r="K144" s="26"/>
      <c r="L144" s="27"/>
      <c r="M144" s="28">
        <f t="shared" ref="M144:N144" si="246">S144-S143</f>
        <v>4.0920015190448744E-4</v>
      </c>
      <c r="N144" s="29">
        <f t="shared" si="246"/>
        <v>2.4241664604458535E-3</v>
      </c>
      <c r="O144" s="47"/>
      <c r="P144" s="48"/>
      <c r="Q144" s="49"/>
      <c r="R144" s="27"/>
      <c r="S144" s="28">
        <f t="shared" si="14"/>
        <v>0.98676919508842309</v>
      </c>
      <c r="T144" s="29">
        <f t="shared" si="15"/>
        <v>0.76000752041586539</v>
      </c>
      <c r="U144" s="31">
        <f t="shared" si="16"/>
        <v>146</v>
      </c>
      <c r="V144" s="32">
        <f t="shared" si="17"/>
        <v>357.5</v>
      </c>
      <c r="W144" s="33">
        <f t="shared" si="18"/>
        <v>569</v>
      </c>
      <c r="X144" s="4"/>
      <c r="Y144" s="4"/>
      <c r="Z144" s="4"/>
      <c r="AA144" s="4"/>
      <c r="AB144" s="4"/>
      <c r="AC144" s="4"/>
      <c r="AD144" s="4"/>
      <c r="AE144" s="4"/>
      <c r="AF144" s="38"/>
      <c r="AG144" s="24"/>
      <c r="AH144" s="30"/>
      <c r="AI144" s="26"/>
      <c r="AJ144" s="37"/>
      <c r="AK144" s="24"/>
      <c r="AL144" s="25"/>
      <c r="AM144" s="26"/>
      <c r="AN144" s="37"/>
      <c r="AO144" s="47"/>
      <c r="AP144" s="48"/>
      <c r="AQ144" s="49"/>
      <c r="AR144" s="37"/>
      <c r="AS144" s="4"/>
      <c r="AT144" s="4"/>
      <c r="AU144" s="4"/>
      <c r="AV144" s="4"/>
      <c r="AW144" s="4"/>
      <c r="AX144" s="4"/>
      <c r="AY144" s="4"/>
      <c r="AZ144" s="38"/>
      <c r="BA144" s="24"/>
      <c r="BB144" s="30"/>
      <c r="BC144" s="26"/>
      <c r="BD144" s="27"/>
      <c r="BE144" s="28">
        <f t="shared" si="126"/>
        <v>-0.98676919508842309</v>
      </c>
    </row>
    <row r="145" spans="1:57" ht="14" x14ac:dyDescent="0.35">
      <c r="A145" s="4">
        <f t="shared" si="8"/>
        <v>143</v>
      </c>
      <c r="B145" s="24"/>
      <c r="C145" s="30"/>
      <c r="D145" s="26"/>
      <c r="E145" s="27"/>
      <c r="F145" s="28"/>
      <c r="G145" s="39"/>
      <c r="H145" s="40"/>
      <c r="I145" s="24"/>
      <c r="J145" s="25"/>
      <c r="K145" s="26"/>
      <c r="L145" s="27"/>
      <c r="M145" s="28">
        <f t="shared" ref="M145:N145" si="247">S145-S144</f>
        <v>3.9692414734726622E-4</v>
      </c>
      <c r="N145" s="29">
        <f t="shared" si="247"/>
        <v>2.3999247958413905E-3</v>
      </c>
      <c r="O145" s="47"/>
      <c r="P145" s="48"/>
      <c r="Q145" s="49"/>
      <c r="R145" s="27"/>
      <c r="S145" s="28">
        <f t="shared" si="14"/>
        <v>0.98716611923577036</v>
      </c>
      <c r="T145" s="29">
        <f t="shared" si="15"/>
        <v>0.76240744521170678</v>
      </c>
      <c r="U145" s="31">
        <f t="shared" si="16"/>
        <v>147</v>
      </c>
      <c r="V145" s="32">
        <f t="shared" si="17"/>
        <v>360</v>
      </c>
      <c r="W145" s="33">
        <f t="shared" si="18"/>
        <v>573</v>
      </c>
      <c r="X145" s="4"/>
      <c r="Y145" s="4"/>
      <c r="Z145" s="4"/>
      <c r="AA145" s="4"/>
      <c r="AB145" s="4"/>
      <c r="AC145" s="4"/>
      <c r="AD145" s="4"/>
      <c r="AE145" s="4"/>
      <c r="AF145" s="38"/>
      <c r="AG145" s="24"/>
      <c r="AH145" s="30"/>
      <c r="AI145" s="26"/>
      <c r="AJ145" s="37"/>
      <c r="AK145" s="24"/>
      <c r="AL145" s="25"/>
      <c r="AM145" s="26"/>
      <c r="AN145" s="37"/>
      <c r="AO145" s="47"/>
      <c r="AP145" s="48"/>
      <c r="AQ145" s="49"/>
      <c r="AR145" s="37"/>
      <c r="AS145" s="4"/>
      <c r="AT145" s="4"/>
      <c r="AU145" s="4"/>
      <c r="AV145" s="4"/>
      <c r="AW145" s="4"/>
      <c r="AX145" s="4"/>
      <c r="AY145" s="4"/>
      <c r="AZ145" s="38"/>
      <c r="BA145" s="24"/>
      <c r="BB145" s="30"/>
      <c r="BC145" s="26"/>
      <c r="BD145" s="27"/>
      <c r="BE145" s="28">
        <f t="shared" si="126"/>
        <v>-0.98716611923577036</v>
      </c>
    </row>
    <row r="146" spans="1:57" ht="14" x14ac:dyDescent="0.35">
      <c r="A146" s="4">
        <f t="shared" si="8"/>
        <v>144</v>
      </c>
      <c r="B146" s="24"/>
      <c r="C146" s="30"/>
      <c r="D146" s="26"/>
      <c r="E146" s="27"/>
      <c r="F146" s="28"/>
      <c r="G146" s="39"/>
      <c r="H146" s="40"/>
      <c r="I146" s="24"/>
      <c r="J146" s="25"/>
      <c r="K146" s="26"/>
      <c r="L146" s="27"/>
      <c r="M146" s="28">
        <f t="shared" ref="M146:N146" si="248">S146-S145</f>
        <v>3.8501642292687599E-4</v>
      </c>
      <c r="N146" s="29">
        <f t="shared" si="248"/>
        <v>2.3759255478829067E-3</v>
      </c>
      <c r="O146" s="47"/>
      <c r="P146" s="48"/>
      <c r="Q146" s="49"/>
      <c r="R146" s="27"/>
      <c r="S146" s="28">
        <f t="shared" si="14"/>
        <v>0.98755113565869723</v>
      </c>
      <c r="T146" s="29">
        <f t="shared" si="15"/>
        <v>0.76478337075958969</v>
      </c>
      <c r="U146" s="31">
        <f t="shared" si="16"/>
        <v>148</v>
      </c>
      <c r="V146" s="32">
        <f t="shared" si="17"/>
        <v>362.5</v>
      </c>
      <c r="W146" s="33">
        <f t="shared" si="18"/>
        <v>577</v>
      </c>
      <c r="X146" s="4"/>
      <c r="Y146" s="4"/>
      <c r="Z146" s="4"/>
      <c r="AA146" s="4"/>
      <c r="AB146" s="4"/>
      <c r="AC146" s="4"/>
      <c r="AD146" s="4"/>
      <c r="AE146" s="4"/>
      <c r="AF146" s="38"/>
      <c r="AG146" s="24"/>
      <c r="AH146" s="30"/>
      <c r="AI146" s="26"/>
      <c r="AJ146" s="37"/>
      <c r="AK146" s="24"/>
      <c r="AL146" s="25"/>
      <c r="AM146" s="26"/>
      <c r="AN146" s="37"/>
      <c r="AO146" s="47"/>
      <c r="AP146" s="48"/>
      <c r="AQ146" s="49"/>
      <c r="AR146" s="37"/>
      <c r="AS146" s="4"/>
      <c r="AT146" s="4"/>
      <c r="AU146" s="4"/>
      <c r="AV146" s="4"/>
      <c r="AW146" s="4"/>
      <c r="AX146" s="4"/>
      <c r="AY146" s="4"/>
      <c r="AZ146" s="38"/>
      <c r="BA146" s="24"/>
      <c r="BB146" s="30"/>
      <c r="BC146" s="26"/>
      <c r="BD146" s="27"/>
      <c r="BE146" s="28">
        <f t="shared" si="126"/>
        <v>-0.98755113565869723</v>
      </c>
    </row>
    <row r="147" spans="1:57" ht="14" x14ac:dyDescent="0.35">
      <c r="A147" s="4">
        <f t="shared" si="8"/>
        <v>145</v>
      </c>
      <c r="B147" s="24"/>
      <c r="C147" s="30"/>
      <c r="D147" s="26"/>
      <c r="E147" s="27"/>
      <c r="F147" s="28"/>
      <c r="G147" s="39"/>
      <c r="H147" s="40"/>
      <c r="I147" s="24"/>
      <c r="J147" s="25"/>
      <c r="K147" s="26"/>
      <c r="L147" s="27"/>
      <c r="M147" s="28">
        <f t="shared" ref="M147:N147" si="249">S147-S146</f>
        <v>3.7346593023912522E-4</v>
      </c>
      <c r="N147" s="29">
        <f t="shared" si="249"/>
        <v>2.3521662924040898E-3</v>
      </c>
      <c r="O147" s="47"/>
      <c r="P147" s="48"/>
      <c r="Q147" s="49"/>
      <c r="R147" s="27"/>
      <c r="S147" s="28">
        <f t="shared" si="14"/>
        <v>0.98792460158893636</v>
      </c>
      <c r="T147" s="29">
        <f t="shared" si="15"/>
        <v>0.76713553705199378</v>
      </c>
      <c r="U147" s="31">
        <f t="shared" si="16"/>
        <v>149</v>
      </c>
      <c r="V147" s="32">
        <f t="shared" si="17"/>
        <v>365</v>
      </c>
      <c r="W147" s="33">
        <f t="shared" si="18"/>
        <v>581</v>
      </c>
      <c r="X147" s="4"/>
      <c r="Y147" s="4"/>
      <c r="Z147" s="4"/>
      <c r="AA147" s="4"/>
      <c r="AB147" s="4"/>
      <c r="AC147" s="4"/>
      <c r="AD147" s="4"/>
      <c r="AE147" s="4"/>
      <c r="AF147" s="38"/>
      <c r="AG147" s="24"/>
      <c r="AH147" s="30"/>
      <c r="AI147" s="26"/>
      <c r="AJ147" s="37"/>
      <c r="AK147" s="24"/>
      <c r="AL147" s="25"/>
      <c r="AM147" s="26"/>
      <c r="AN147" s="37"/>
      <c r="AO147" s="47"/>
      <c r="AP147" s="48"/>
      <c r="AQ147" s="49"/>
      <c r="AR147" s="37"/>
      <c r="AS147" s="4"/>
      <c r="AT147" s="4"/>
      <c r="AU147" s="4"/>
      <c r="AV147" s="4"/>
      <c r="AW147" s="4"/>
      <c r="AX147" s="4"/>
      <c r="AY147" s="4"/>
      <c r="AZ147" s="38"/>
      <c r="BA147" s="24"/>
      <c r="BB147" s="30"/>
      <c r="BC147" s="26"/>
      <c r="BD147" s="27"/>
      <c r="BE147" s="28">
        <f t="shared" si="126"/>
        <v>-0.98792460158893636</v>
      </c>
    </row>
    <row r="148" spans="1:57" ht="14" x14ac:dyDescent="0.35">
      <c r="A148" s="4">
        <f t="shared" si="8"/>
        <v>146</v>
      </c>
      <c r="B148" s="24"/>
      <c r="C148" s="30"/>
      <c r="D148" s="26"/>
      <c r="E148" s="27"/>
      <c r="F148" s="28"/>
      <c r="G148" s="39"/>
      <c r="H148" s="40"/>
      <c r="I148" s="24"/>
      <c r="J148" s="25"/>
      <c r="K148" s="26"/>
      <c r="L148" s="27"/>
      <c r="M148" s="28">
        <f t="shared" ref="M148:N148" si="250">S148-S147</f>
        <v>3.6226195233191039E-4</v>
      </c>
      <c r="N148" s="29">
        <f t="shared" si="250"/>
        <v>2.3286446294800145E-3</v>
      </c>
      <c r="O148" s="47"/>
      <c r="P148" s="48"/>
      <c r="Q148" s="49"/>
      <c r="R148" s="27"/>
      <c r="S148" s="28">
        <f t="shared" si="14"/>
        <v>0.98828686354126827</v>
      </c>
      <c r="T148" s="29">
        <f t="shared" si="15"/>
        <v>0.76946418168147379</v>
      </c>
      <c r="U148" s="31">
        <f t="shared" si="16"/>
        <v>150</v>
      </c>
      <c r="V148" s="32">
        <f t="shared" si="17"/>
        <v>367.5</v>
      </c>
      <c r="W148" s="33">
        <f t="shared" si="18"/>
        <v>585</v>
      </c>
      <c r="X148" s="4"/>
      <c r="Y148" s="4"/>
      <c r="Z148" s="4"/>
      <c r="AA148" s="4"/>
      <c r="AB148" s="4"/>
      <c r="AC148" s="4"/>
      <c r="AD148" s="4"/>
      <c r="AE148" s="4"/>
      <c r="AF148" s="38"/>
      <c r="AG148" s="24"/>
      <c r="AH148" s="30"/>
      <c r="AI148" s="26"/>
      <c r="AJ148" s="37"/>
      <c r="AK148" s="24"/>
      <c r="AL148" s="25"/>
      <c r="AM148" s="26"/>
      <c r="AN148" s="37"/>
      <c r="AO148" s="47"/>
      <c r="AP148" s="48"/>
      <c r="AQ148" s="49"/>
      <c r="AR148" s="37"/>
      <c r="AS148" s="4"/>
      <c r="AT148" s="4"/>
      <c r="AU148" s="4"/>
      <c r="AV148" s="4"/>
      <c r="AW148" s="4"/>
      <c r="AX148" s="4"/>
      <c r="AY148" s="4"/>
      <c r="AZ148" s="38"/>
      <c r="BA148" s="24"/>
      <c r="BB148" s="30"/>
      <c r="BC148" s="26"/>
      <c r="BD148" s="27"/>
      <c r="BE148" s="28">
        <f t="shared" si="126"/>
        <v>-0.98828686354126827</v>
      </c>
    </row>
    <row r="149" spans="1:57" ht="14" x14ac:dyDescent="0.35">
      <c r="A149" s="4">
        <f t="shared" si="8"/>
        <v>147</v>
      </c>
      <c r="B149" s="24"/>
      <c r="C149" s="30"/>
      <c r="D149" s="26"/>
      <c r="E149" s="27"/>
      <c r="F149" s="28"/>
      <c r="G149" s="39"/>
      <c r="H149" s="40"/>
      <c r="I149" s="24"/>
      <c r="J149" s="25"/>
      <c r="K149" s="26"/>
      <c r="L149" s="27"/>
      <c r="M149" s="28">
        <f t="shared" ref="M149:N149" si="251">S149-S148</f>
        <v>3.5139409376194752E-4</v>
      </c>
      <c r="N149" s="29">
        <f t="shared" si="251"/>
        <v>2.3053581831852243E-3</v>
      </c>
      <c r="O149" s="47"/>
      <c r="P149" s="48"/>
      <c r="Q149" s="49"/>
      <c r="R149" s="27"/>
      <c r="S149" s="28">
        <f t="shared" si="14"/>
        <v>0.98863825763503022</v>
      </c>
      <c r="T149" s="29">
        <f t="shared" si="15"/>
        <v>0.77176953986465902</v>
      </c>
      <c r="U149" s="31">
        <f t="shared" si="16"/>
        <v>151</v>
      </c>
      <c r="V149" s="32">
        <f t="shared" si="17"/>
        <v>370</v>
      </c>
      <c r="W149" s="33">
        <f t="shared" si="18"/>
        <v>589</v>
      </c>
      <c r="X149" s="4"/>
      <c r="Y149" s="4"/>
      <c r="Z149" s="4"/>
      <c r="AA149" s="4"/>
      <c r="AB149" s="4"/>
      <c r="AC149" s="4"/>
      <c r="AD149" s="4"/>
      <c r="AE149" s="4"/>
      <c r="AF149" s="38"/>
      <c r="AG149" s="24"/>
      <c r="AH149" s="30"/>
      <c r="AI149" s="26"/>
      <c r="AJ149" s="37"/>
      <c r="AK149" s="24"/>
      <c r="AL149" s="25"/>
      <c r="AM149" s="26"/>
      <c r="AN149" s="37"/>
      <c r="AO149" s="47"/>
      <c r="AP149" s="48"/>
      <c r="AQ149" s="49"/>
      <c r="AR149" s="37"/>
      <c r="AS149" s="4"/>
      <c r="AT149" s="4"/>
      <c r="AU149" s="4"/>
      <c r="AV149" s="4"/>
      <c r="AW149" s="4"/>
      <c r="AX149" s="4"/>
      <c r="AY149" s="4"/>
      <c r="AZ149" s="38"/>
      <c r="BA149" s="24"/>
      <c r="BB149" s="30"/>
      <c r="BC149" s="26"/>
      <c r="BD149" s="27"/>
      <c r="BE149" s="28">
        <f t="shared" si="126"/>
        <v>-0.98863825763503022</v>
      </c>
    </row>
    <row r="150" spans="1:57" ht="14" x14ac:dyDescent="0.35">
      <c r="A150" s="4">
        <f t="shared" si="8"/>
        <v>148</v>
      </c>
      <c r="B150" s="24"/>
      <c r="C150" s="30"/>
      <c r="D150" s="26"/>
      <c r="E150" s="27"/>
      <c r="F150" s="28"/>
      <c r="G150" s="39"/>
      <c r="H150" s="40"/>
      <c r="I150" s="24"/>
      <c r="J150" s="25"/>
      <c r="K150" s="26"/>
      <c r="L150" s="27"/>
      <c r="M150" s="28">
        <f t="shared" ref="M150:N150" si="252">S150-S149</f>
        <v>3.4085227094904358E-4</v>
      </c>
      <c r="N150" s="29">
        <f t="shared" si="252"/>
        <v>2.2823046013533688E-3</v>
      </c>
      <c r="O150" s="47"/>
      <c r="P150" s="48"/>
      <c r="Q150" s="49"/>
      <c r="R150" s="27"/>
      <c r="S150" s="28">
        <f t="shared" si="14"/>
        <v>0.98897910990597926</v>
      </c>
      <c r="T150" s="29">
        <f t="shared" si="15"/>
        <v>0.77405184446601238</v>
      </c>
      <c r="U150" s="31">
        <f t="shared" si="16"/>
        <v>152</v>
      </c>
      <c r="V150" s="32">
        <f t="shared" si="17"/>
        <v>372.5</v>
      </c>
      <c r="W150" s="33">
        <f t="shared" si="18"/>
        <v>593</v>
      </c>
      <c r="X150" s="4"/>
      <c r="Y150" s="4"/>
      <c r="Z150" s="4"/>
      <c r="AA150" s="4"/>
      <c r="AB150" s="4"/>
      <c r="AC150" s="4"/>
      <c r="AD150" s="4"/>
      <c r="AE150" s="4"/>
      <c r="AF150" s="38"/>
      <c r="AG150" s="24"/>
      <c r="AH150" s="30"/>
      <c r="AI150" s="26"/>
      <c r="AJ150" s="37"/>
      <c r="AK150" s="24"/>
      <c r="AL150" s="25"/>
      <c r="AM150" s="26"/>
      <c r="AN150" s="37"/>
      <c r="AO150" s="47"/>
      <c r="AP150" s="48"/>
      <c r="AQ150" s="49"/>
      <c r="AR150" s="37"/>
      <c r="AS150" s="4"/>
      <c r="AT150" s="4"/>
      <c r="AU150" s="4"/>
      <c r="AV150" s="4"/>
      <c r="AW150" s="4"/>
      <c r="AX150" s="4"/>
      <c r="AY150" s="4"/>
      <c r="AZ150" s="38"/>
      <c r="BA150" s="24"/>
      <c r="BB150" s="30"/>
      <c r="BC150" s="26"/>
      <c r="BD150" s="27"/>
      <c r="BE150" s="28">
        <f t="shared" si="126"/>
        <v>-0.98897910990597926</v>
      </c>
    </row>
    <row r="151" spans="1:57" ht="14" x14ac:dyDescent="0.35">
      <c r="A151" s="4">
        <f t="shared" si="8"/>
        <v>149</v>
      </c>
      <c r="B151" s="24"/>
      <c r="C151" s="30"/>
      <c r="D151" s="26"/>
      <c r="E151" s="27"/>
      <c r="F151" s="28"/>
      <c r="G151" s="39"/>
      <c r="H151" s="40"/>
      <c r="I151" s="24"/>
      <c r="J151" s="25"/>
      <c r="K151" s="26"/>
      <c r="L151" s="27"/>
      <c r="M151" s="28">
        <f t="shared" ref="M151:N151" si="253">S151-S150</f>
        <v>3.3062670282058004E-4</v>
      </c>
      <c r="N151" s="29">
        <f t="shared" si="253"/>
        <v>2.2594815553398373E-3</v>
      </c>
      <c r="O151" s="47"/>
      <c r="P151" s="48"/>
      <c r="Q151" s="49"/>
      <c r="R151" s="27"/>
      <c r="S151" s="28">
        <f t="shared" si="14"/>
        <v>0.98930973660879984</v>
      </c>
      <c r="T151" s="29">
        <f t="shared" si="15"/>
        <v>0.77631132602135222</v>
      </c>
      <c r="U151" s="31">
        <f t="shared" si="16"/>
        <v>153</v>
      </c>
      <c r="V151" s="32">
        <f t="shared" si="17"/>
        <v>375</v>
      </c>
      <c r="W151" s="33">
        <f t="shared" si="18"/>
        <v>597</v>
      </c>
      <c r="X151" s="4"/>
      <c r="Y151" s="4"/>
      <c r="Z151" s="4"/>
      <c r="AA151" s="4"/>
      <c r="AB151" s="4"/>
      <c r="AC151" s="4"/>
      <c r="AD151" s="4"/>
      <c r="AE151" s="4"/>
      <c r="AF151" s="38"/>
      <c r="AG151" s="24"/>
      <c r="AH151" s="30"/>
      <c r="AI151" s="26"/>
      <c r="AJ151" s="37"/>
      <c r="AK151" s="24"/>
      <c r="AL151" s="25"/>
      <c r="AM151" s="26"/>
      <c r="AN151" s="37"/>
      <c r="AO151" s="47"/>
      <c r="AP151" s="48"/>
      <c r="AQ151" s="49"/>
      <c r="AR151" s="37"/>
      <c r="AS151" s="4"/>
      <c r="AT151" s="4"/>
      <c r="AU151" s="4"/>
      <c r="AV151" s="4"/>
      <c r="AW151" s="4"/>
      <c r="AX151" s="4"/>
      <c r="AY151" s="4"/>
      <c r="AZ151" s="38"/>
      <c r="BA151" s="24"/>
      <c r="BB151" s="30"/>
      <c r="BC151" s="26"/>
      <c r="BD151" s="27"/>
      <c r="BE151" s="28">
        <f t="shared" si="126"/>
        <v>-0.98930973660879984</v>
      </c>
    </row>
    <row r="152" spans="1:57" ht="14" x14ac:dyDescent="0.35">
      <c r="A152" s="4">
        <f t="shared" si="8"/>
        <v>150</v>
      </c>
      <c r="B152" s="24"/>
      <c r="C152" s="30"/>
      <c r="D152" s="26"/>
      <c r="E152" s="27"/>
      <c r="F152" s="28"/>
      <c r="G152" s="39"/>
      <c r="H152" s="40"/>
      <c r="I152" s="24"/>
      <c r="J152" s="25"/>
      <c r="K152" s="26"/>
      <c r="L152" s="27"/>
      <c r="M152" s="28">
        <f t="shared" ref="M152:N152" si="254">S152-S151</f>
        <v>3.2070790173599484E-4</v>
      </c>
      <c r="N152" s="29">
        <f t="shared" si="254"/>
        <v>2.2368867397865033E-3</v>
      </c>
      <c r="O152" s="47"/>
      <c r="P152" s="48"/>
      <c r="Q152" s="49"/>
      <c r="R152" s="27"/>
      <c r="S152" s="28">
        <f t="shared" si="14"/>
        <v>0.98963044451053583</v>
      </c>
      <c r="T152" s="29">
        <f t="shared" si="15"/>
        <v>0.77854821276113872</v>
      </c>
      <c r="U152" s="31">
        <f t="shared" si="16"/>
        <v>154</v>
      </c>
      <c r="V152" s="32">
        <f t="shared" si="17"/>
        <v>377.5</v>
      </c>
      <c r="W152" s="33">
        <f t="shared" si="18"/>
        <v>601</v>
      </c>
      <c r="X152" s="4"/>
      <c r="Y152" s="4"/>
      <c r="Z152" s="4"/>
      <c r="AA152" s="4"/>
      <c r="AB152" s="4"/>
      <c r="AC152" s="4"/>
      <c r="AD152" s="4"/>
      <c r="AE152" s="4"/>
      <c r="AF152" s="38"/>
      <c r="AG152" s="24"/>
      <c r="AH152" s="30"/>
      <c r="AI152" s="26"/>
      <c r="AJ152" s="37"/>
      <c r="AK152" s="24"/>
      <c r="AL152" s="25"/>
      <c r="AM152" s="26"/>
      <c r="AN152" s="37"/>
      <c r="AO152" s="47"/>
      <c r="AP152" s="48"/>
      <c r="AQ152" s="49"/>
      <c r="AR152" s="37"/>
      <c r="AS152" s="4"/>
      <c r="AT152" s="4"/>
      <c r="AU152" s="4"/>
      <c r="AV152" s="4"/>
      <c r="AW152" s="4"/>
      <c r="AX152" s="4"/>
      <c r="AY152" s="4"/>
      <c r="AZ152" s="38"/>
      <c r="BA152" s="24"/>
      <c r="BB152" s="30"/>
      <c r="BC152" s="26"/>
      <c r="BD152" s="27"/>
      <c r="BE152" s="28">
        <f t="shared" si="126"/>
        <v>-0.98963044451053583</v>
      </c>
    </row>
    <row r="153" spans="1:57" ht="14" x14ac:dyDescent="0.35">
      <c r="A153" s="4">
        <f t="shared" si="8"/>
        <v>151</v>
      </c>
      <c r="B153" s="24"/>
      <c r="C153" s="30"/>
      <c r="D153" s="26"/>
      <c r="E153" s="27"/>
      <c r="F153" s="28"/>
      <c r="G153" s="39"/>
      <c r="H153" s="40"/>
      <c r="I153" s="24"/>
      <c r="J153" s="25"/>
      <c r="K153" s="26"/>
      <c r="L153" s="27"/>
      <c r="M153" s="28">
        <f t="shared" ref="M153:N153" si="255">S153-S152</f>
        <v>3.1108666468393498E-4</v>
      </c>
      <c r="N153" s="29">
        <f t="shared" si="255"/>
        <v>2.2145178723885772E-3</v>
      </c>
      <c r="O153" s="47"/>
      <c r="P153" s="48"/>
      <c r="Q153" s="49"/>
      <c r="R153" s="27"/>
      <c r="S153" s="28">
        <f t="shared" si="14"/>
        <v>0.98994153117521977</v>
      </c>
      <c r="T153" s="29">
        <f t="shared" si="15"/>
        <v>0.7807627306335273</v>
      </c>
      <c r="U153" s="31">
        <f t="shared" si="16"/>
        <v>155</v>
      </c>
      <c r="V153" s="32">
        <f t="shared" si="17"/>
        <v>380</v>
      </c>
      <c r="W153" s="33">
        <f t="shared" si="18"/>
        <v>605</v>
      </c>
      <c r="X153" s="4"/>
      <c r="Y153" s="4"/>
      <c r="Z153" s="4"/>
      <c r="AA153" s="4"/>
      <c r="AB153" s="4"/>
      <c r="AC153" s="4"/>
      <c r="AD153" s="4"/>
      <c r="AE153" s="4"/>
      <c r="AF153" s="38"/>
      <c r="AG153" s="24"/>
      <c r="AH153" s="30"/>
      <c r="AI153" s="26"/>
      <c r="AJ153" s="37"/>
      <c r="AK153" s="24"/>
      <c r="AL153" s="25"/>
      <c r="AM153" s="26"/>
      <c r="AN153" s="37"/>
      <c r="AO153" s="47"/>
      <c r="AP153" s="48"/>
      <c r="AQ153" s="49"/>
      <c r="AR153" s="37"/>
      <c r="AS153" s="4"/>
      <c r="AT153" s="4"/>
      <c r="AU153" s="4"/>
      <c r="AV153" s="4"/>
      <c r="AW153" s="4"/>
      <c r="AX153" s="4"/>
      <c r="AY153" s="4"/>
      <c r="AZ153" s="38"/>
      <c r="BA153" s="24"/>
      <c r="BB153" s="30"/>
      <c r="BC153" s="26"/>
      <c r="BD153" s="27"/>
      <c r="BE153" s="28">
        <f t="shared" si="126"/>
        <v>-0.98994153117521977</v>
      </c>
    </row>
    <row r="154" spans="1:57" ht="14" x14ac:dyDescent="0.35">
      <c r="A154" s="4">
        <f t="shared" si="8"/>
        <v>152</v>
      </c>
      <c r="B154" s="24"/>
      <c r="C154" s="30"/>
      <c r="D154" s="26"/>
      <c r="E154" s="27"/>
      <c r="F154" s="28"/>
      <c r="G154" s="39"/>
      <c r="H154" s="40"/>
      <c r="I154" s="24"/>
      <c r="J154" s="25"/>
      <c r="K154" s="26"/>
      <c r="L154" s="27"/>
      <c r="M154" s="28">
        <f t="shared" ref="M154:N154" si="256">S154-S153</f>
        <v>3.0175406474342026E-4</v>
      </c>
      <c r="N154" s="29">
        <f t="shared" si="256"/>
        <v>2.1923726936646792E-3</v>
      </c>
      <c r="O154" s="47"/>
      <c r="P154" s="48"/>
      <c r="Q154" s="49"/>
      <c r="R154" s="27"/>
      <c r="S154" s="28">
        <f t="shared" si="14"/>
        <v>0.99024328523996319</v>
      </c>
      <c r="T154" s="29">
        <f t="shared" si="15"/>
        <v>0.78295510332719198</v>
      </c>
      <c r="U154" s="31">
        <f t="shared" si="16"/>
        <v>156</v>
      </c>
      <c r="V154" s="32">
        <f t="shared" si="17"/>
        <v>382.5</v>
      </c>
      <c r="W154" s="33">
        <f t="shared" si="18"/>
        <v>609</v>
      </c>
      <c r="X154" s="4"/>
      <c r="Y154" s="4"/>
      <c r="Z154" s="4"/>
      <c r="AA154" s="4"/>
      <c r="AB154" s="4"/>
      <c r="AC154" s="4"/>
      <c r="AD154" s="4"/>
      <c r="AE154" s="4"/>
      <c r="AF154" s="38"/>
      <c r="AG154" s="24"/>
      <c r="AH154" s="30"/>
      <c r="AI154" s="26"/>
      <c r="AJ154" s="37"/>
      <c r="AK154" s="24"/>
      <c r="AL154" s="25"/>
      <c r="AM154" s="26"/>
      <c r="AN154" s="37"/>
      <c r="AO154" s="47"/>
      <c r="AP154" s="48"/>
      <c r="AQ154" s="49"/>
      <c r="AR154" s="37"/>
      <c r="AS154" s="4"/>
      <c r="AT154" s="4"/>
      <c r="AU154" s="4"/>
      <c r="AV154" s="4"/>
      <c r="AW154" s="4"/>
      <c r="AX154" s="4"/>
      <c r="AY154" s="4"/>
      <c r="AZ154" s="38"/>
      <c r="BA154" s="24"/>
      <c r="BB154" s="30"/>
      <c r="BC154" s="26"/>
      <c r="BD154" s="27"/>
      <c r="BE154" s="28">
        <f t="shared" si="126"/>
        <v>-0.99024328523996319</v>
      </c>
    </row>
    <row r="155" spans="1:57" ht="14" x14ac:dyDescent="0.35">
      <c r="A155" s="4">
        <f t="shared" si="8"/>
        <v>153</v>
      </c>
      <c r="B155" s="24"/>
      <c r="C155" s="30"/>
      <c r="D155" s="26"/>
      <c r="E155" s="27"/>
      <c r="F155" s="28"/>
      <c r="G155" s="39"/>
      <c r="H155" s="40"/>
      <c r="I155" s="24"/>
      <c r="J155" s="25"/>
      <c r="K155" s="26"/>
      <c r="L155" s="27"/>
      <c r="M155" s="28">
        <f t="shared" ref="M155:N155" si="257">S155-S154</f>
        <v>2.9270144280113541E-4</v>
      </c>
      <c r="N155" s="29">
        <f t="shared" si="257"/>
        <v>2.1704489667281335E-3</v>
      </c>
      <c r="O155" s="47"/>
      <c r="P155" s="48"/>
      <c r="Q155" s="49"/>
      <c r="R155" s="27"/>
      <c r="S155" s="28">
        <f t="shared" si="14"/>
        <v>0.99053598668276432</v>
      </c>
      <c r="T155" s="29">
        <f t="shared" si="15"/>
        <v>0.78512555229392011</v>
      </c>
      <c r="U155" s="31">
        <f t="shared" si="16"/>
        <v>157</v>
      </c>
      <c r="V155" s="32">
        <f t="shared" si="17"/>
        <v>385</v>
      </c>
      <c r="W155" s="33">
        <f t="shared" si="18"/>
        <v>613</v>
      </c>
      <c r="X155" s="4"/>
      <c r="Y155" s="4"/>
      <c r="Z155" s="4"/>
      <c r="AA155" s="4"/>
      <c r="AB155" s="4"/>
      <c r="AC155" s="4"/>
      <c r="AD155" s="4"/>
      <c r="AE155" s="4"/>
      <c r="AF155" s="38"/>
      <c r="AG155" s="24"/>
      <c r="AH155" s="30"/>
      <c r="AI155" s="26"/>
      <c r="AJ155" s="37"/>
      <c r="AK155" s="24"/>
      <c r="AL155" s="25"/>
      <c r="AM155" s="26"/>
      <c r="AN155" s="37"/>
      <c r="AO155" s="47"/>
      <c r="AP155" s="48"/>
      <c r="AQ155" s="49"/>
      <c r="AR155" s="37"/>
      <c r="AS155" s="4"/>
      <c r="AT155" s="4"/>
      <c r="AU155" s="4"/>
      <c r="AV155" s="4"/>
      <c r="AW155" s="4"/>
      <c r="AX155" s="4"/>
      <c r="AY155" s="4"/>
      <c r="AZ155" s="38"/>
      <c r="BA155" s="24"/>
      <c r="BB155" s="30"/>
      <c r="BC155" s="26"/>
      <c r="BD155" s="27"/>
      <c r="BE155" s="28">
        <f t="shared" si="126"/>
        <v>-0.99053598668276432</v>
      </c>
    </row>
    <row r="156" spans="1:57" ht="14" x14ac:dyDescent="0.35">
      <c r="A156" s="4">
        <f t="shared" si="8"/>
        <v>154</v>
      </c>
      <c r="B156" s="24"/>
      <c r="C156" s="30"/>
      <c r="D156" s="26"/>
      <c r="E156" s="27"/>
      <c r="F156" s="28"/>
      <c r="G156" s="39"/>
      <c r="H156" s="40"/>
      <c r="I156" s="24"/>
      <c r="J156" s="25"/>
      <c r="K156" s="26"/>
      <c r="L156" s="27"/>
      <c r="M156" s="28">
        <f t="shared" ref="M156:N156" si="258">S156-S155</f>
        <v>2.8392039951707915E-4</v>
      </c>
      <c r="N156" s="29">
        <f t="shared" si="258"/>
        <v>2.1487444770608155E-3</v>
      </c>
      <c r="O156" s="47"/>
      <c r="P156" s="48"/>
      <c r="Q156" s="49"/>
      <c r="R156" s="27"/>
      <c r="S156" s="28">
        <f t="shared" si="14"/>
        <v>0.9908199070822814</v>
      </c>
      <c r="T156" s="29">
        <f t="shared" si="15"/>
        <v>0.78727429677098093</v>
      </c>
      <c r="U156" s="31">
        <f t="shared" si="16"/>
        <v>158</v>
      </c>
      <c r="V156" s="32">
        <f t="shared" si="17"/>
        <v>387.5</v>
      </c>
      <c r="W156" s="33">
        <f t="shared" si="18"/>
        <v>617</v>
      </c>
      <c r="X156" s="4"/>
      <c r="Y156" s="4"/>
      <c r="Z156" s="4"/>
      <c r="AA156" s="4"/>
      <c r="AB156" s="4"/>
      <c r="AC156" s="4"/>
      <c r="AD156" s="4"/>
      <c r="AE156" s="4"/>
      <c r="AF156" s="38"/>
      <c r="AG156" s="24"/>
      <c r="AH156" s="30"/>
      <c r="AI156" s="26"/>
      <c r="AJ156" s="37"/>
      <c r="AK156" s="24"/>
      <c r="AL156" s="25"/>
      <c r="AM156" s="26"/>
      <c r="AN156" s="37"/>
      <c r="AO156" s="47"/>
      <c r="AP156" s="48"/>
      <c r="AQ156" s="49"/>
      <c r="AR156" s="37"/>
      <c r="AS156" s="4"/>
      <c r="AT156" s="4"/>
      <c r="AU156" s="4"/>
      <c r="AV156" s="4"/>
      <c r="AW156" s="4"/>
      <c r="AX156" s="4"/>
      <c r="AY156" s="4"/>
      <c r="AZ156" s="38"/>
      <c r="BA156" s="24"/>
      <c r="BB156" s="30"/>
      <c r="BC156" s="26"/>
      <c r="BD156" s="27"/>
      <c r="BE156" s="28">
        <f t="shared" si="126"/>
        <v>-0.9908199070822814</v>
      </c>
    </row>
    <row r="157" spans="1:57" ht="14" x14ac:dyDescent="0.35">
      <c r="A157" s="4">
        <f t="shared" si="8"/>
        <v>155</v>
      </c>
      <c r="B157" s="24"/>
      <c r="C157" s="30"/>
      <c r="D157" s="26"/>
      <c r="E157" s="27"/>
      <c r="F157" s="28"/>
      <c r="G157" s="39"/>
      <c r="H157" s="40"/>
      <c r="I157" s="24"/>
      <c r="J157" s="25"/>
      <c r="K157" s="26"/>
      <c r="L157" s="27"/>
      <c r="M157" s="28">
        <f t="shared" ref="M157:N157" si="259">S157-S156</f>
        <v>2.7540278753157565E-4</v>
      </c>
      <c r="N157" s="29">
        <f t="shared" si="259"/>
        <v>2.1272570322902196E-3</v>
      </c>
      <c r="O157" s="47"/>
      <c r="P157" s="48"/>
      <c r="Q157" s="49"/>
      <c r="R157" s="27"/>
      <c r="S157" s="28">
        <f t="shared" si="14"/>
        <v>0.99109530986981298</v>
      </c>
      <c r="T157" s="29">
        <f t="shared" si="15"/>
        <v>0.78940155380327115</v>
      </c>
      <c r="U157" s="31">
        <f t="shared" si="16"/>
        <v>159</v>
      </c>
      <c r="V157" s="32">
        <f t="shared" si="17"/>
        <v>390</v>
      </c>
      <c r="W157" s="33">
        <f t="shared" si="18"/>
        <v>621</v>
      </c>
      <c r="X157" s="4"/>
      <c r="Y157" s="4"/>
      <c r="Z157" s="4"/>
      <c r="AA157" s="4"/>
      <c r="AB157" s="4"/>
      <c r="AC157" s="4"/>
      <c r="AD157" s="4"/>
      <c r="AE157" s="4"/>
      <c r="AF157" s="38"/>
      <c r="AG157" s="24"/>
      <c r="AH157" s="30"/>
      <c r="AI157" s="26"/>
      <c r="AJ157" s="37"/>
      <c r="AK157" s="24"/>
      <c r="AL157" s="25"/>
      <c r="AM157" s="26"/>
      <c r="AN157" s="37"/>
      <c r="AO157" s="47"/>
      <c r="AP157" s="48"/>
      <c r="AQ157" s="49"/>
      <c r="AR157" s="37"/>
      <c r="AS157" s="4"/>
      <c r="AT157" s="4"/>
      <c r="AU157" s="4"/>
      <c r="AV157" s="4"/>
      <c r="AW157" s="4"/>
      <c r="AX157" s="4"/>
      <c r="AY157" s="4"/>
      <c r="AZ157" s="38"/>
      <c r="BA157" s="24"/>
      <c r="BB157" s="30"/>
      <c r="BC157" s="26"/>
      <c r="BD157" s="27"/>
      <c r="BE157" s="28">
        <f t="shared" si="126"/>
        <v>-0.99109530986981298</v>
      </c>
    </row>
    <row r="158" spans="1:57" ht="14" x14ac:dyDescent="0.35">
      <c r="A158" s="4">
        <f t="shared" si="8"/>
        <v>156</v>
      </c>
      <c r="B158" s="24"/>
      <c r="C158" s="30"/>
      <c r="D158" s="26"/>
      <c r="E158" s="27"/>
      <c r="F158" s="28"/>
      <c r="G158" s="39"/>
      <c r="H158" s="40"/>
      <c r="I158" s="24"/>
      <c r="J158" s="25"/>
      <c r="K158" s="26"/>
      <c r="L158" s="27"/>
      <c r="M158" s="28">
        <f t="shared" ref="M158:N158" si="260">S158-S157</f>
        <v>2.6714070390565503E-4</v>
      </c>
      <c r="N158" s="29">
        <f t="shared" si="260"/>
        <v>2.1059844619673029E-3</v>
      </c>
      <c r="O158" s="47"/>
      <c r="P158" s="48"/>
      <c r="Q158" s="49"/>
      <c r="R158" s="27"/>
      <c r="S158" s="28">
        <f t="shared" si="14"/>
        <v>0.99136245057371863</v>
      </c>
      <c r="T158" s="29">
        <f t="shared" si="15"/>
        <v>0.79150753826523845</v>
      </c>
      <c r="U158" s="31">
        <f t="shared" si="16"/>
        <v>160</v>
      </c>
      <c r="V158" s="32">
        <f t="shared" si="17"/>
        <v>392.5</v>
      </c>
      <c r="W158" s="33">
        <f t="shared" si="18"/>
        <v>625</v>
      </c>
      <c r="X158" s="4"/>
      <c r="Y158" s="4"/>
      <c r="Z158" s="4"/>
      <c r="AA158" s="4"/>
      <c r="AB158" s="4"/>
      <c r="AC158" s="4"/>
      <c r="AD158" s="4"/>
      <c r="AE158" s="4"/>
      <c r="AF158" s="38"/>
      <c r="AG158" s="24"/>
      <c r="AH158" s="30"/>
      <c r="AI158" s="26"/>
      <c r="AJ158" s="37"/>
      <c r="AK158" s="24"/>
      <c r="AL158" s="25"/>
      <c r="AM158" s="26"/>
      <c r="AN158" s="37"/>
      <c r="AO158" s="47"/>
      <c r="AP158" s="48"/>
      <c r="AQ158" s="49"/>
      <c r="AR158" s="37"/>
      <c r="AS158" s="4"/>
      <c r="AT158" s="4"/>
      <c r="AU158" s="4"/>
      <c r="AV158" s="4"/>
      <c r="AW158" s="4"/>
      <c r="AX158" s="4"/>
      <c r="AY158" s="4"/>
      <c r="AZ158" s="38"/>
      <c r="BA158" s="24"/>
      <c r="BB158" s="30"/>
      <c r="BC158" s="26"/>
      <c r="BD158" s="27"/>
      <c r="BE158" s="28">
        <f t="shared" si="126"/>
        <v>-0.99136245057371863</v>
      </c>
    </row>
    <row r="159" spans="1:57" ht="14" x14ac:dyDescent="0.35">
      <c r="A159" s="4">
        <f t="shared" si="8"/>
        <v>157</v>
      </c>
      <c r="B159" s="24"/>
      <c r="C159" s="30"/>
      <c r="D159" s="26"/>
      <c r="E159" s="27"/>
      <c r="F159" s="28"/>
      <c r="G159" s="39"/>
      <c r="H159" s="40"/>
      <c r="I159" s="24"/>
      <c r="J159" s="25"/>
      <c r="K159" s="26"/>
      <c r="L159" s="27"/>
      <c r="M159" s="28">
        <f t="shared" ref="M159:N159" si="261">S159-S158</f>
        <v>2.5912648278847428E-4</v>
      </c>
      <c r="N159" s="29">
        <f t="shared" si="261"/>
        <v>2.084924617347661E-3</v>
      </c>
      <c r="O159" s="47"/>
      <c r="P159" s="48"/>
      <c r="Q159" s="49"/>
      <c r="R159" s="27"/>
      <c r="S159" s="28">
        <f t="shared" si="14"/>
        <v>0.99162157705650711</v>
      </c>
      <c r="T159" s="29">
        <f t="shared" si="15"/>
        <v>0.79359246288258611</v>
      </c>
      <c r="U159" s="31">
        <f t="shared" si="16"/>
        <v>161</v>
      </c>
      <c r="V159" s="32">
        <f t="shared" si="17"/>
        <v>395</v>
      </c>
      <c r="W159" s="33">
        <f t="shared" si="18"/>
        <v>629</v>
      </c>
      <c r="X159" s="4"/>
      <c r="Y159" s="4"/>
      <c r="Z159" s="4"/>
      <c r="AA159" s="4"/>
      <c r="AB159" s="4"/>
      <c r="AC159" s="4"/>
      <c r="AD159" s="4"/>
      <c r="AE159" s="4"/>
      <c r="AF159" s="38"/>
      <c r="AG159" s="24"/>
      <c r="AH159" s="30"/>
      <c r="AI159" s="26"/>
      <c r="AJ159" s="37"/>
      <c r="AK159" s="24"/>
      <c r="AL159" s="25"/>
      <c r="AM159" s="26"/>
      <c r="AN159" s="37"/>
      <c r="AO159" s="47"/>
      <c r="AP159" s="48"/>
      <c r="AQ159" s="49"/>
      <c r="AR159" s="37"/>
      <c r="AS159" s="4"/>
      <c r="AT159" s="4"/>
      <c r="AU159" s="4"/>
      <c r="AV159" s="4"/>
      <c r="AW159" s="4"/>
      <c r="AX159" s="4"/>
      <c r="AY159" s="4"/>
      <c r="AZ159" s="38"/>
      <c r="BA159" s="24"/>
      <c r="BB159" s="30"/>
      <c r="BC159" s="26"/>
      <c r="BD159" s="27"/>
      <c r="BE159" s="28">
        <f t="shared" si="126"/>
        <v>-0.99162157705650711</v>
      </c>
    </row>
    <row r="160" spans="1:57" ht="14" x14ac:dyDescent="0.35">
      <c r="A160" s="4">
        <f t="shared" si="8"/>
        <v>158</v>
      </c>
      <c r="B160" s="24"/>
      <c r="C160" s="30"/>
      <c r="D160" s="26"/>
      <c r="E160" s="27"/>
      <c r="F160" s="28"/>
      <c r="G160" s="39"/>
      <c r="H160" s="40"/>
      <c r="I160" s="24"/>
      <c r="J160" s="25"/>
      <c r="K160" s="26"/>
      <c r="L160" s="27"/>
      <c r="M160" s="28">
        <f t="shared" ref="M160:N160" si="262">S160-S159</f>
        <v>2.5135268830478452E-4</v>
      </c>
      <c r="N160" s="29">
        <f t="shared" si="262"/>
        <v>2.0640753711741455E-3</v>
      </c>
      <c r="O160" s="47"/>
      <c r="P160" s="48"/>
      <c r="Q160" s="49"/>
      <c r="R160" s="27"/>
      <c r="S160" s="28">
        <f t="shared" si="14"/>
        <v>0.99187292974481189</v>
      </c>
      <c r="T160" s="29">
        <f t="shared" si="15"/>
        <v>0.79565653825376026</v>
      </c>
      <c r="U160" s="31">
        <f t="shared" si="16"/>
        <v>162</v>
      </c>
      <c r="V160" s="32">
        <f t="shared" si="17"/>
        <v>397.5</v>
      </c>
      <c r="W160" s="33">
        <f t="shared" si="18"/>
        <v>633</v>
      </c>
      <c r="X160" s="4"/>
      <c r="Y160" s="4"/>
      <c r="Z160" s="4"/>
      <c r="AA160" s="4"/>
      <c r="AB160" s="4"/>
      <c r="AC160" s="4"/>
      <c r="AD160" s="4"/>
      <c r="AE160" s="4"/>
      <c r="AF160" s="38"/>
      <c r="AG160" s="24"/>
      <c r="AH160" s="30"/>
      <c r="AI160" s="26"/>
      <c r="AJ160" s="37"/>
      <c r="AK160" s="24"/>
      <c r="AL160" s="25"/>
      <c r="AM160" s="26"/>
      <c r="AN160" s="37"/>
      <c r="AO160" s="47"/>
      <c r="AP160" s="48"/>
      <c r="AQ160" s="49"/>
      <c r="AR160" s="37"/>
      <c r="AS160" s="4"/>
      <c r="AT160" s="4"/>
      <c r="AU160" s="4"/>
      <c r="AV160" s="4"/>
      <c r="AW160" s="4"/>
      <c r="AX160" s="4"/>
      <c r="AY160" s="4"/>
      <c r="AZ160" s="38"/>
      <c r="BA160" s="24"/>
      <c r="BB160" s="30"/>
      <c r="BC160" s="26"/>
      <c r="BD160" s="27"/>
      <c r="BE160" s="28">
        <f t="shared" si="126"/>
        <v>-0.99187292974481189</v>
      </c>
    </row>
    <row r="161" spans="1:57" ht="14" x14ac:dyDescent="0.35">
      <c r="A161" s="4">
        <f t="shared" si="8"/>
        <v>159</v>
      </c>
      <c r="B161" s="24"/>
      <c r="C161" s="30"/>
      <c r="D161" s="26"/>
      <c r="E161" s="27"/>
      <c r="F161" s="28"/>
      <c r="G161" s="39"/>
      <c r="H161" s="40"/>
      <c r="I161" s="24"/>
      <c r="J161" s="25"/>
      <c r="K161" s="26"/>
      <c r="L161" s="27"/>
      <c r="M161" s="28">
        <f t="shared" ref="M161:N161" si="263">S161-S160</f>
        <v>2.4381210765567207E-4</v>
      </c>
      <c r="N161" s="29">
        <f t="shared" si="263"/>
        <v>2.0434346174623697E-3</v>
      </c>
      <c r="O161" s="47"/>
      <c r="P161" s="48"/>
      <c r="Q161" s="49"/>
      <c r="R161" s="27"/>
      <c r="S161" s="28">
        <f t="shared" si="14"/>
        <v>0.99211674185246757</v>
      </c>
      <c r="T161" s="29">
        <f t="shared" si="15"/>
        <v>0.79769997287122263</v>
      </c>
      <c r="U161" s="31">
        <f t="shared" si="16"/>
        <v>163</v>
      </c>
      <c r="V161" s="32">
        <f t="shared" si="17"/>
        <v>400</v>
      </c>
      <c r="W161" s="33">
        <f t="shared" si="18"/>
        <v>637</v>
      </c>
      <c r="X161" s="4"/>
      <c r="Y161" s="4"/>
      <c r="Z161" s="4"/>
      <c r="AA161" s="4"/>
      <c r="AB161" s="4"/>
      <c r="AC161" s="4"/>
      <c r="AD161" s="4"/>
      <c r="AE161" s="4"/>
      <c r="AF161" s="38"/>
      <c r="AG161" s="24"/>
      <c r="AH161" s="30"/>
      <c r="AI161" s="26"/>
      <c r="AJ161" s="37"/>
      <c r="AK161" s="24"/>
      <c r="AL161" s="25"/>
      <c r="AM161" s="26"/>
      <c r="AN161" s="37"/>
      <c r="AO161" s="47"/>
      <c r="AP161" s="48"/>
      <c r="AQ161" s="49"/>
      <c r="AR161" s="37"/>
      <c r="AS161" s="4"/>
      <c r="AT161" s="4"/>
      <c r="AU161" s="4"/>
      <c r="AV161" s="4"/>
      <c r="AW161" s="4"/>
      <c r="AX161" s="4"/>
      <c r="AY161" s="4"/>
      <c r="AZ161" s="38"/>
      <c r="BA161" s="24"/>
      <c r="BB161" s="30"/>
      <c r="BC161" s="26"/>
      <c r="BD161" s="27"/>
      <c r="BE161" s="28">
        <f t="shared" si="126"/>
        <v>-0.99211674185246757</v>
      </c>
    </row>
    <row r="162" spans="1:57" ht="14" x14ac:dyDescent="0.35">
      <c r="A162" s="4">
        <f t="shared" si="8"/>
        <v>160</v>
      </c>
      <c r="B162" s="24"/>
      <c r="C162" s="30"/>
      <c r="D162" s="26"/>
      <c r="E162" s="27"/>
      <c r="F162" s="28"/>
      <c r="G162" s="39"/>
      <c r="H162" s="40"/>
      <c r="I162" s="24"/>
      <c r="J162" s="25"/>
      <c r="K162" s="26"/>
      <c r="L162" s="27"/>
      <c r="M162" s="28">
        <f t="shared" ref="M162:N162" si="264">S162-S161</f>
        <v>2.36497744426023E-4</v>
      </c>
      <c r="N162" s="29">
        <f t="shared" si="264"/>
        <v>2.023000271287767E-3</v>
      </c>
      <c r="O162" s="47"/>
      <c r="P162" s="48"/>
      <c r="Q162" s="49"/>
      <c r="R162" s="27"/>
      <c r="S162" s="28">
        <f t="shared" si="14"/>
        <v>0.99235323959689359</v>
      </c>
      <c r="T162" s="29">
        <f t="shared" si="15"/>
        <v>0.7997229731425104</v>
      </c>
      <c r="U162" s="31">
        <f t="shared" si="16"/>
        <v>164</v>
      </c>
      <c r="V162" s="32">
        <f t="shared" si="17"/>
        <v>402.5</v>
      </c>
      <c r="W162" s="33">
        <f t="shared" si="18"/>
        <v>641</v>
      </c>
      <c r="X162" s="4"/>
      <c r="Y162" s="4"/>
      <c r="Z162" s="4"/>
      <c r="AA162" s="4"/>
      <c r="AB162" s="4"/>
      <c r="AC162" s="4"/>
      <c r="AD162" s="4"/>
      <c r="AE162" s="4"/>
      <c r="AF162" s="38"/>
      <c r="AG162" s="24"/>
      <c r="AH162" s="30"/>
      <c r="AI162" s="26"/>
      <c r="AJ162" s="37"/>
      <c r="AK162" s="24"/>
      <c r="AL162" s="25"/>
      <c r="AM162" s="26"/>
      <c r="AN162" s="37"/>
      <c r="AO162" s="47"/>
      <c r="AP162" s="48"/>
      <c r="AQ162" s="49"/>
      <c r="AR162" s="37"/>
      <c r="AS162" s="4"/>
      <c r="AT162" s="4"/>
      <c r="AU162" s="4"/>
      <c r="AV162" s="4"/>
      <c r="AW162" s="4"/>
      <c r="AX162" s="4"/>
      <c r="AY162" s="4"/>
      <c r="AZ162" s="38"/>
      <c r="BA162" s="24"/>
      <c r="BB162" s="30"/>
      <c r="BC162" s="26"/>
      <c r="BD162" s="27"/>
      <c r="BE162" s="28">
        <f t="shared" si="126"/>
        <v>-0.99235323959689359</v>
      </c>
    </row>
    <row r="163" spans="1:57" ht="14" x14ac:dyDescent="0.35">
      <c r="A163" s="4">
        <f t="shared" si="8"/>
        <v>161</v>
      </c>
      <c r="B163" s="24"/>
      <c r="C163" s="30"/>
      <c r="D163" s="26"/>
      <c r="E163" s="27"/>
      <c r="F163" s="28"/>
      <c r="G163" s="39"/>
      <c r="H163" s="40"/>
      <c r="I163" s="24"/>
      <c r="J163" s="25"/>
      <c r="K163" s="26"/>
      <c r="L163" s="27"/>
      <c r="M163" s="28">
        <f t="shared" ref="M163:N163" si="265">S163-S162</f>
        <v>2.2940281209316016E-4</v>
      </c>
      <c r="N163" s="29">
        <f t="shared" si="265"/>
        <v>2.0027702685748716E-3</v>
      </c>
      <c r="O163" s="47"/>
      <c r="P163" s="48"/>
      <c r="Q163" s="49"/>
      <c r="R163" s="27"/>
      <c r="S163" s="28">
        <f t="shared" si="14"/>
        <v>0.99258264240898675</v>
      </c>
      <c r="T163" s="29">
        <f t="shared" si="15"/>
        <v>0.80172574341108527</v>
      </c>
      <c r="U163" s="31">
        <f t="shared" si="16"/>
        <v>165</v>
      </c>
      <c r="V163" s="32">
        <f t="shared" si="17"/>
        <v>405</v>
      </c>
      <c r="W163" s="33">
        <f t="shared" si="18"/>
        <v>645</v>
      </c>
      <c r="X163" s="4"/>
      <c r="Y163" s="4"/>
      <c r="Z163" s="4"/>
      <c r="AA163" s="4"/>
      <c r="AB163" s="4"/>
      <c r="AC163" s="4"/>
      <c r="AD163" s="4"/>
      <c r="AE163" s="4"/>
      <c r="AF163" s="38"/>
      <c r="AG163" s="24"/>
      <c r="AH163" s="30"/>
      <c r="AI163" s="26"/>
      <c r="AJ163" s="37"/>
      <c r="AK163" s="24"/>
      <c r="AL163" s="25"/>
      <c r="AM163" s="26"/>
      <c r="AN163" s="37"/>
      <c r="AO163" s="47"/>
      <c r="AP163" s="48"/>
      <c r="AQ163" s="49"/>
      <c r="AR163" s="37"/>
      <c r="AS163" s="4"/>
      <c r="AT163" s="4"/>
      <c r="AU163" s="4"/>
      <c r="AV163" s="4"/>
      <c r="AW163" s="4"/>
      <c r="AX163" s="4"/>
      <c r="AY163" s="4"/>
      <c r="AZ163" s="38"/>
      <c r="BA163" s="24"/>
      <c r="BB163" s="30"/>
      <c r="BC163" s="26"/>
      <c r="BD163" s="27"/>
      <c r="BE163" s="28">
        <f t="shared" si="126"/>
        <v>-0.99258264240898675</v>
      </c>
    </row>
    <row r="164" spans="1:57" ht="14" x14ac:dyDescent="0.35">
      <c r="A164" s="4">
        <f t="shared" si="8"/>
        <v>162</v>
      </c>
      <c r="B164" s="24"/>
      <c r="C164" s="30"/>
      <c r="D164" s="26"/>
      <c r="E164" s="27"/>
      <c r="F164" s="28"/>
      <c r="G164" s="39"/>
      <c r="H164" s="40"/>
      <c r="I164" s="24"/>
      <c r="J164" s="25"/>
      <c r="K164" s="26"/>
      <c r="L164" s="27"/>
      <c r="M164" s="28">
        <f t="shared" ref="M164:N164" si="266">S164-S163</f>
        <v>2.225207277304353E-4</v>
      </c>
      <c r="N164" s="29">
        <f t="shared" si="266"/>
        <v>1.9827425658891507E-3</v>
      </c>
      <c r="O164" s="47"/>
      <c r="P164" s="48"/>
      <c r="Q164" s="49"/>
      <c r="R164" s="27"/>
      <c r="S164" s="28">
        <f t="shared" si="14"/>
        <v>0.99280516313671718</v>
      </c>
      <c r="T164" s="29">
        <f t="shared" si="15"/>
        <v>0.80370848597697442</v>
      </c>
      <c r="U164" s="31">
        <f t="shared" si="16"/>
        <v>166</v>
      </c>
      <c r="V164" s="32">
        <f t="shared" si="17"/>
        <v>407.5</v>
      </c>
      <c r="W164" s="33">
        <f t="shared" si="18"/>
        <v>649</v>
      </c>
      <c r="X164" s="4"/>
      <c r="Y164" s="4"/>
      <c r="Z164" s="4"/>
      <c r="AA164" s="4"/>
      <c r="AB164" s="4"/>
      <c r="AC164" s="4"/>
      <c r="AD164" s="4"/>
      <c r="AE164" s="4"/>
      <c r="AF164" s="38"/>
      <c r="AG164" s="24"/>
      <c r="AH164" s="30"/>
      <c r="AI164" s="26"/>
      <c r="AJ164" s="37"/>
      <c r="AK164" s="24"/>
      <c r="AL164" s="25"/>
      <c r="AM164" s="26"/>
      <c r="AN164" s="37"/>
      <c r="AO164" s="47"/>
      <c r="AP164" s="48"/>
      <c r="AQ164" s="49"/>
      <c r="AR164" s="37"/>
      <c r="AS164" s="4"/>
      <c r="AT164" s="4"/>
      <c r="AU164" s="4"/>
      <c r="AV164" s="4"/>
      <c r="AW164" s="4"/>
      <c r="AX164" s="4"/>
      <c r="AY164" s="4"/>
      <c r="AZ164" s="38"/>
      <c r="BA164" s="24"/>
      <c r="BB164" s="30"/>
      <c r="BC164" s="26"/>
      <c r="BD164" s="27"/>
      <c r="BE164" s="28">
        <f t="shared" si="126"/>
        <v>-0.99280516313671718</v>
      </c>
    </row>
    <row r="165" spans="1:57" ht="14" x14ac:dyDescent="0.35">
      <c r="A165" s="4">
        <f t="shared" si="8"/>
        <v>163</v>
      </c>
      <c r="B165" s="24"/>
      <c r="C165" s="30"/>
      <c r="D165" s="26"/>
      <c r="E165" s="27"/>
      <c r="F165" s="28"/>
      <c r="G165" s="39"/>
      <c r="H165" s="40"/>
      <c r="I165" s="24"/>
      <c r="J165" s="25"/>
      <c r="K165" s="26"/>
      <c r="L165" s="27"/>
      <c r="M165" s="28">
        <f t="shared" ref="M165:N165" si="267">S165-S164</f>
        <v>2.1584510589844896E-4</v>
      </c>
      <c r="N165" s="29">
        <f t="shared" si="267"/>
        <v>1.9629151402302814E-3</v>
      </c>
      <c r="O165" s="47"/>
      <c r="P165" s="48"/>
      <c r="Q165" s="49"/>
      <c r="R165" s="27"/>
      <c r="S165" s="28">
        <f t="shared" si="14"/>
        <v>0.99302100824261563</v>
      </c>
      <c r="T165" s="29">
        <f t="shared" si="15"/>
        <v>0.8056714011172047</v>
      </c>
      <c r="U165" s="31">
        <f t="shared" si="16"/>
        <v>167</v>
      </c>
      <c r="V165" s="32">
        <f t="shared" si="17"/>
        <v>410</v>
      </c>
      <c r="W165" s="33">
        <f t="shared" si="18"/>
        <v>653</v>
      </c>
      <c r="X165" s="4"/>
      <c r="Y165" s="4"/>
      <c r="Z165" s="4"/>
      <c r="AA165" s="4"/>
      <c r="AB165" s="4"/>
      <c r="AC165" s="4"/>
      <c r="AD165" s="4"/>
      <c r="AE165" s="4"/>
      <c r="AF165" s="38"/>
      <c r="AG165" s="24"/>
      <c r="AH165" s="30"/>
      <c r="AI165" s="26"/>
      <c r="AJ165" s="37"/>
      <c r="AK165" s="24"/>
      <c r="AL165" s="25"/>
      <c r="AM165" s="26"/>
      <c r="AN165" s="37"/>
      <c r="AO165" s="47"/>
      <c r="AP165" s="48"/>
      <c r="AQ165" s="49"/>
      <c r="AR165" s="37"/>
      <c r="AS165" s="4"/>
      <c r="AT165" s="4"/>
      <c r="AU165" s="4"/>
      <c r="AV165" s="4"/>
      <c r="AW165" s="4"/>
      <c r="AX165" s="4"/>
      <c r="AY165" s="4"/>
      <c r="AZ165" s="38"/>
      <c r="BA165" s="24"/>
      <c r="BB165" s="30"/>
      <c r="BC165" s="26"/>
      <c r="BD165" s="27"/>
      <c r="BE165" s="28">
        <f t="shared" si="126"/>
        <v>-0.99302100824261563</v>
      </c>
    </row>
    <row r="166" spans="1:57" ht="14" x14ac:dyDescent="0.35">
      <c r="A166" s="4">
        <f t="shared" si="8"/>
        <v>164</v>
      </c>
      <c r="B166" s="24"/>
      <c r="C166" s="30"/>
      <c r="D166" s="26"/>
      <c r="E166" s="27"/>
      <c r="F166" s="28"/>
      <c r="G166" s="39"/>
      <c r="H166" s="40"/>
      <c r="I166" s="24"/>
      <c r="J166" s="25"/>
      <c r="K166" s="26"/>
      <c r="L166" s="27"/>
      <c r="M166" s="28">
        <f t="shared" ref="M166:N166" si="268">S166-S165</f>
        <v>2.0936975272156655E-4</v>
      </c>
      <c r="N166" s="29">
        <f t="shared" si="268"/>
        <v>1.9432859888279808E-3</v>
      </c>
      <c r="O166" s="47"/>
      <c r="P166" s="48"/>
      <c r="Q166" s="49"/>
      <c r="R166" s="27"/>
      <c r="S166" s="28">
        <f t="shared" si="14"/>
        <v>0.9932303779953372</v>
      </c>
      <c r="T166" s="29">
        <f t="shared" si="15"/>
        <v>0.80761468710603268</v>
      </c>
      <c r="U166" s="31">
        <f t="shared" si="16"/>
        <v>168</v>
      </c>
      <c r="V166" s="32">
        <f t="shared" si="17"/>
        <v>412.5</v>
      </c>
      <c r="W166" s="33">
        <f t="shared" si="18"/>
        <v>657</v>
      </c>
      <c r="X166" s="4"/>
      <c r="Y166" s="4"/>
      <c r="Z166" s="4"/>
      <c r="AA166" s="4"/>
      <c r="AB166" s="4"/>
      <c r="AC166" s="4"/>
      <c r="AD166" s="4"/>
      <c r="AE166" s="4"/>
      <c r="AF166" s="38"/>
      <c r="AG166" s="24"/>
      <c r="AH166" s="30"/>
      <c r="AI166" s="26"/>
      <c r="AJ166" s="37"/>
      <c r="AK166" s="24"/>
      <c r="AL166" s="25"/>
      <c r="AM166" s="26"/>
      <c r="AN166" s="37"/>
      <c r="AO166" s="47"/>
      <c r="AP166" s="48"/>
      <c r="AQ166" s="49"/>
      <c r="AR166" s="37"/>
      <c r="AS166" s="4"/>
      <c r="AT166" s="4"/>
      <c r="AU166" s="4"/>
      <c r="AV166" s="4"/>
      <c r="AW166" s="4"/>
      <c r="AX166" s="4"/>
      <c r="AY166" s="4"/>
      <c r="AZ166" s="38"/>
      <c r="BA166" s="24"/>
      <c r="BB166" s="30"/>
      <c r="BC166" s="26"/>
      <c r="BD166" s="27"/>
      <c r="BE166" s="28">
        <f t="shared" si="126"/>
        <v>-0.9932303779953372</v>
      </c>
    </row>
    <row r="167" spans="1:57" ht="14" x14ac:dyDescent="0.35">
      <c r="A167" s="4">
        <f t="shared" si="8"/>
        <v>165</v>
      </c>
      <c r="B167" s="24"/>
      <c r="C167" s="30"/>
      <c r="D167" s="26"/>
      <c r="E167" s="27"/>
      <c r="F167" s="28"/>
      <c r="G167" s="39"/>
      <c r="H167" s="40"/>
      <c r="I167" s="24"/>
      <c r="J167" s="25"/>
      <c r="K167" s="26"/>
      <c r="L167" s="27"/>
      <c r="M167" s="28">
        <f t="shared" ref="M167:N167" si="269">S167-S166</f>
        <v>2.0308866013984961E-4</v>
      </c>
      <c r="N167" s="29">
        <f t="shared" si="269"/>
        <v>1.9238531289397232E-3</v>
      </c>
      <c r="O167" s="47"/>
      <c r="P167" s="48"/>
      <c r="Q167" s="49"/>
      <c r="R167" s="27"/>
      <c r="S167" s="28">
        <f t="shared" si="14"/>
        <v>0.99343346665547705</v>
      </c>
      <c r="T167" s="29">
        <f t="shared" si="15"/>
        <v>0.8095385402349724</v>
      </c>
      <c r="U167" s="31">
        <f t="shared" si="16"/>
        <v>169</v>
      </c>
      <c r="V167" s="32">
        <f t="shared" si="17"/>
        <v>415</v>
      </c>
      <c r="W167" s="33">
        <f t="shared" si="18"/>
        <v>661</v>
      </c>
      <c r="X167" s="4"/>
      <c r="Y167" s="4"/>
      <c r="Z167" s="4"/>
      <c r="AA167" s="4"/>
      <c r="AB167" s="4"/>
      <c r="AC167" s="4"/>
      <c r="AD167" s="4"/>
      <c r="AE167" s="4"/>
      <c r="AF167" s="38"/>
      <c r="AG167" s="24"/>
      <c r="AH167" s="30"/>
      <c r="AI167" s="26"/>
      <c r="AJ167" s="37"/>
      <c r="AK167" s="24"/>
      <c r="AL167" s="25"/>
      <c r="AM167" s="26"/>
      <c r="AN167" s="37"/>
      <c r="AO167" s="47"/>
      <c r="AP167" s="48"/>
      <c r="AQ167" s="49"/>
      <c r="AR167" s="37"/>
      <c r="AS167" s="4"/>
      <c r="AT167" s="4"/>
      <c r="AU167" s="4"/>
      <c r="AV167" s="4"/>
      <c r="AW167" s="4"/>
      <c r="AX167" s="4"/>
      <c r="AY167" s="4"/>
      <c r="AZ167" s="38"/>
      <c r="BA167" s="24"/>
      <c r="BB167" s="30"/>
      <c r="BC167" s="26"/>
      <c r="BD167" s="27"/>
      <c r="BE167" s="28">
        <f t="shared" si="126"/>
        <v>-0.99343346665547705</v>
      </c>
    </row>
    <row r="168" spans="1:57" ht="14" x14ac:dyDescent="0.35">
      <c r="A168" s="4">
        <f t="shared" si="8"/>
        <v>166</v>
      </c>
      <c r="B168" s="24"/>
      <c r="C168" s="30"/>
      <c r="D168" s="26"/>
      <c r="E168" s="27"/>
      <c r="F168" s="28"/>
      <c r="G168" s="39"/>
      <c r="H168" s="40"/>
      <c r="I168" s="24"/>
      <c r="J168" s="25"/>
      <c r="K168" s="26"/>
      <c r="L168" s="27"/>
      <c r="M168" s="28">
        <f t="shared" ref="M168:N168" si="270">S168-S167</f>
        <v>1.9699600033573628E-4</v>
      </c>
      <c r="N168" s="29">
        <f t="shared" si="270"/>
        <v>1.9046145976502338E-3</v>
      </c>
      <c r="O168" s="47"/>
      <c r="P168" s="48"/>
      <c r="Q168" s="49"/>
      <c r="R168" s="27"/>
      <c r="S168" s="28">
        <f t="shared" si="14"/>
        <v>0.99363046265581279</v>
      </c>
      <c r="T168" s="29">
        <f t="shared" si="15"/>
        <v>0.81144315483262264</v>
      </c>
      <c r="U168" s="31">
        <f t="shared" si="16"/>
        <v>170</v>
      </c>
      <c r="V168" s="32">
        <f t="shared" si="17"/>
        <v>417.5</v>
      </c>
      <c r="W168" s="33">
        <f t="shared" si="18"/>
        <v>665</v>
      </c>
      <c r="X168" s="4"/>
      <c r="Y168" s="4"/>
      <c r="Z168" s="4"/>
      <c r="AA168" s="4"/>
      <c r="AB168" s="4"/>
      <c r="AC168" s="4"/>
      <c r="AD168" s="4"/>
      <c r="AE168" s="4"/>
      <c r="AF168" s="38"/>
      <c r="AG168" s="24"/>
      <c r="AH168" s="30"/>
      <c r="AI168" s="26"/>
      <c r="AJ168" s="37"/>
      <c r="AK168" s="24"/>
      <c r="AL168" s="25"/>
      <c r="AM168" s="26"/>
      <c r="AN168" s="37"/>
      <c r="AO168" s="47"/>
      <c r="AP168" s="48"/>
      <c r="AQ168" s="49"/>
      <c r="AR168" s="37"/>
      <c r="AS168" s="4"/>
      <c r="AT168" s="4"/>
      <c r="AU168" s="4"/>
      <c r="AV168" s="4"/>
      <c r="AW168" s="4"/>
      <c r="AX168" s="4"/>
      <c r="AY168" s="4"/>
      <c r="AZ168" s="38"/>
      <c r="BA168" s="24"/>
      <c r="BB168" s="30"/>
      <c r="BC168" s="26"/>
      <c r="BD168" s="27"/>
      <c r="BE168" s="28">
        <f t="shared" si="126"/>
        <v>-0.99363046265581279</v>
      </c>
    </row>
    <row r="169" spans="1:57" ht="14" x14ac:dyDescent="0.35">
      <c r="A169" s="4">
        <f t="shared" si="8"/>
        <v>167</v>
      </c>
      <c r="B169" s="24"/>
      <c r="C169" s="30"/>
      <c r="D169" s="26"/>
      <c r="E169" s="27"/>
      <c r="F169" s="28"/>
      <c r="G169" s="39"/>
      <c r="H169" s="40"/>
      <c r="I169" s="24"/>
      <c r="J169" s="25"/>
      <c r="K169" s="26"/>
      <c r="L169" s="27"/>
      <c r="M169" s="28">
        <f t="shared" ref="M169:N169" si="271">S169-S168</f>
        <v>1.910861203255898E-4</v>
      </c>
      <c r="N169" s="29">
        <f t="shared" si="271"/>
        <v>1.8855684516737581E-3</v>
      </c>
      <c r="O169" s="47"/>
      <c r="P169" s="48"/>
      <c r="Q169" s="49"/>
      <c r="R169" s="27"/>
      <c r="S169" s="28">
        <f t="shared" si="14"/>
        <v>0.99382154877613837</v>
      </c>
      <c r="T169" s="29">
        <f t="shared" si="15"/>
        <v>0.8133287232842964</v>
      </c>
      <c r="U169" s="31">
        <f t="shared" si="16"/>
        <v>171</v>
      </c>
      <c r="V169" s="32">
        <f t="shared" si="17"/>
        <v>420</v>
      </c>
      <c r="W169" s="33">
        <f t="shared" si="18"/>
        <v>669</v>
      </c>
      <c r="X169" s="4"/>
      <c r="Y169" s="4"/>
      <c r="Z169" s="4"/>
      <c r="AA169" s="4"/>
      <c r="AB169" s="4"/>
      <c r="AC169" s="4"/>
      <c r="AD169" s="4"/>
      <c r="AE169" s="4"/>
      <c r="AF169" s="38"/>
      <c r="AG169" s="24"/>
      <c r="AH169" s="30"/>
      <c r="AI169" s="26"/>
      <c r="AJ169" s="37"/>
      <c r="AK169" s="24"/>
      <c r="AL169" s="25"/>
      <c r="AM169" s="26"/>
      <c r="AN169" s="37"/>
      <c r="AO169" s="47"/>
      <c r="AP169" s="48"/>
      <c r="AQ169" s="49"/>
      <c r="AR169" s="37"/>
      <c r="AS169" s="4"/>
      <c r="AT169" s="4"/>
      <c r="AU169" s="4"/>
      <c r="AV169" s="4"/>
      <c r="AW169" s="4"/>
      <c r="AX169" s="4"/>
      <c r="AY169" s="4"/>
      <c r="AZ169" s="38"/>
      <c r="BA169" s="24"/>
      <c r="BB169" s="30"/>
      <c r="BC169" s="26"/>
      <c r="BD169" s="27"/>
      <c r="BE169" s="28">
        <f t="shared" si="126"/>
        <v>-0.99382154877613837</v>
      </c>
    </row>
    <row r="170" spans="1:57" ht="14" x14ac:dyDescent="0.35">
      <c r="A170" s="4">
        <f t="shared" si="8"/>
        <v>168</v>
      </c>
      <c r="B170" s="24"/>
      <c r="C170" s="30"/>
      <c r="D170" s="26"/>
      <c r="E170" s="27"/>
      <c r="F170" s="28"/>
      <c r="G170" s="39"/>
      <c r="H170" s="40"/>
      <c r="I170" s="24"/>
      <c r="J170" s="25"/>
      <c r="K170" s="26"/>
      <c r="L170" s="27"/>
      <c r="M170" s="28">
        <f t="shared" ref="M170:N170" si="272">S170-S169</f>
        <v>1.8535353671589316E-4</v>
      </c>
      <c r="N170" s="29">
        <f t="shared" si="272"/>
        <v>1.8667127671569972E-3</v>
      </c>
      <c r="O170" s="47"/>
      <c r="P170" s="48"/>
      <c r="Q170" s="49"/>
      <c r="R170" s="27"/>
      <c r="S170" s="28">
        <f t="shared" si="14"/>
        <v>0.99400690231285427</v>
      </c>
      <c r="T170" s="29">
        <f t="shared" si="15"/>
        <v>0.81519543605145339</v>
      </c>
      <c r="U170" s="31">
        <f t="shared" si="16"/>
        <v>172</v>
      </c>
      <c r="V170" s="32">
        <f t="shared" si="17"/>
        <v>422.5</v>
      </c>
      <c r="W170" s="33">
        <f t="shared" si="18"/>
        <v>673</v>
      </c>
      <c r="X170" s="4"/>
      <c r="Y170" s="4"/>
      <c r="Z170" s="4"/>
      <c r="AA170" s="4"/>
      <c r="AB170" s="4"/>
      <c r="AC170" s="4"/>
      <c r="AD170" s="4"/>
      <c r="AE170" s="4"/>
      <c r="AF170" s="38"/>
      <c r="AG170" s="24"/>
      <c r="AH170" s="30"/>
      <c r="AI170" s="26"/>
      <c r="AJ170" s="37"/>
      <c r="AK170" s="24"/>
      <c r="AL170" s="25"/>
      <c r="AM170" s="26"/>
      <c r="AN170" s="37"/>
      <c r="AO170" s="47"/>
      <c r="AP170" s="48"/>
      <c r="AQ170" s="49"/>
      <c r="AR170" s="37"/>
      <c r="AS170" s="4"/>
      <c r="AT170" s="4"/>
      <c r="AU170" s="4"/>
      <c r="AV170" s="4"/>
      <c r="AW170" s="4"/>
      <c r="AX170" s="4"/>
      <c r="AY170" s="4"/>
      <c r="AZ170" s="38"/>
      <c r="BA170" s="24"/>
      <c r="BB170" s="30"/>
      <c r="BC170" s="26"/>
      <c r="BD170" s="27"/>
      <c r="BE170" s="28">
        <f t="shared" si="126"/>
        <v>-0.99400690231285427</v>
      </c>
    </row>
    <row r="171" spans="1:57" ht="14" x14ac:dyDescent="0.35">
      <c r="A171" s="4">
        <f t="shared" si="8"/>
        <v>169</v>
      </c>
      <c r="B171" s="24"/>
      <c r="C171" s="30"/>
      <c r="D171" s="26"/>
      <c r="E171" s="27"/>
      <c r="F171" s="28"/>
      <c r="G171" s="39"/>
      <c r="H171" s="40"/>
      <c r="I171" s="24"/>
      <c r="J171" s="25"/>
      <c r="K171" s="26"/>
      <c r="L171" s="27"/>
      <c r="M171" s="28">
        <f t="shared" ref="M171:N171" si="273">S171-S170</f>
        <v>1.7979293061431978E-4</v>
      </c>
      <c r="N171" s="29">
        <f t="shared" si="273"/>
        <v>1.8480456394854849E-3</v>
      </c>
      <c r="O171" s="47"/>
      <c r="P171" s="48"/>
      <c r="Q171" s="49"/>
      <c r="R171" s="27"/>
      <c r="S171" s="28">
        <f t="shared" si="14"/>
        <v>0.99418669524346859</v>
      </c>
      <c r="T171" s="29">
        <f t="shared" si="15"/>
        <v>0.81704348169093888</v>
      </c>
      <c r="U171" s="31">
        <f t="shared" si="16"/>
        <v>173</v>
      </c>
      <c r="V171" s="32">
        <f t="shared" si="17"/>
        <v>425</v>
      </c>
      <c r="W171" s="33">
        <f t="shared" si="18"/>
        <v>677</v>
      </c>
      <c r="X171" s="4"/>
      <c r="Y171" s="4"/>
      <c r="Z171" s="4"/>
      <c r="AA171" s="4"/>
      <c r="AB171" s="4"/>
      <c r="AC171" s="4"/>
      <c r="AD171" s="4"/>
      <c r="AE171" s="4"/>
      <c r="AF171" s="38"/>
      <c r="AG171" s="24"/>
      <c r="AH171" s="30"/>
      <c r="AI171" s="26"/>
      <c r="AJ171" s="37"/>
      <c r="AK171" s="24"/>
      <c r="AL171" s="25"/>
      <c r="AM171" s="26"/>
      <c r="AN171" s="37"/>
      <c r="AO171" s="47"/>
      <c r="AP171" s="48"/>
      <c r="AQ171" s="49"/>
      <c r="AR171" s="37"/>
      <c r="AS171" s="4"/>
      <c r="AT171" s="4"/>
      <c r="AU171" s="4"/>
      <c r="AV171" s="4"/>
      <c r="AW171" s="4"/>
      <c r="AX171" s="4"/>
      <c r="AY171" s="4"/>
      <c r="AZ171" s="38"/>
      <c r="BA171" s="24"/>
      <c r="BB171" s="30"/>
      <c r="BC171" s="26"/>
      <c r="BD171" s="27"/>
      <c r="BE171" s="28">
        <f t="shared" si="126"/>
        <v>-0.99418669524346859</v>
      </c>
    </row>
    <row r="172" spans="1:57" ht="14" x14ac:dyDescent="0.35">
      <c r="A172" s="4">
        <f t="shared" si="8"/>
        <v>170</v>
      </c>
      <c r="B172" s="24"/>
      <c r="C172" s="30"/>
      <c r="D172" s="26"/>
      <c r="E172" s="27"/>
      <c r="F172" s="28"/>
      <c r="G172" s="39"/>
      <c r="H172" s="40"/>
      <c r="I172" s="24"/>
      <c r="J172" s="25"/>
      <c r="K172" s="26"/>
      <c r="L172" s="27"/>
      <c r="M172" s="28">
        <f t="shared" ref="M172:N172" si="274">S172-S171</f>
        <v>1.743991426959024E-4</v>
      </c>
      <c r="N172" s="29">
        <f t="shared" si="274"/>
        <v>1.8295651830906312E-3</v>
      </c>
      <c r="O172" s="47"/>
      <c r="P172" s="48"/>
      <c r="Q172" s="49"/>
      <c r="R172" s="27"/>
      <c r="S172" s="28">
        <f t="shared" si="14"/>
        <v>0.99436109438616449</v>
      </c>
      <c r="T172" s="29">
        <f t="shared" si="15"/>
        <v>0.81887304687402951</v>
      </c>
      <c r="U172" s="31">
        <f t="shared" si="16"/>
        <v>174</v>
      </c>
      <c r="V172" s="32">
        <f t="shared" si="17"/>
        <v>427.5</v>
      </c>
      <c r="W172" s="33">
        <f t="shared" si="18"/>
        <v>681</v>
      </c>
      <c r="X172" s="4"/>
      <c r="Y172" s="4"/>
      <c r="Z172" s="4"/>
      <c r="AA172" s="4"/>
      <c r="AB172" s="4"/>
      <c r="AC172" s="4"/>
      <c r="AD172" s="4"/>
      <c r="AE172" s="4"/>
      <c r="AF172" s="38"/>
      <c r="AG172" s="24"/>
      <c r="AH172" s="30"/>
      <c r="AI172" s="26"/>
      <c r="AJ172" s="37"/>
      <c r="AK172" s="24"/>
      <c r="AL172" s="25"/>
      <c r="AM172" s="26"/>
      <c r="AN172" s="37"/>
      <c r="AO172" s="47"/>
      <c r="AP172" s="48"/>
      <c r="AQ172" s="49"/>
      <c r="AR172" s="37"/>
      <c r="AS172" s="4"/>
      <c r="AT172" s="4"/>
      <c r="AU172" s="4"/>
      <c r="AV172" s="4"/>
      <c r="AW172" s="4"/>
      <c r="AX172" s="4"/>
      <c r="AY172" s="4"/>
      <c r="AZ172" s="38"/>
      <c r="BA172" s="24"/>
      <c r="BB172" s="30"/>
      <c r="BC172" s="26"/>
      <c r="BD172" s="27"/>
      <c r="BE172" s="28">
        <f t="shared" si="126"/>
        <v>-0.99436109438616449</v>
      </c>
    </row>
    <row r="173" spans="1:57" ht="14" x14ac:dyDescent="0.35">
      <c r="A173" s="4">
        <f t="shared" si="8"/>
        <v>171</v>
      </c>
      <c r="B173" s="24"/>
      <c r="C173" s="30"/>
      <c r="D173" s="26"/>
      <c r="E173" s="27"/>
      <c r="F173" s="28"/>
      <c r="G173" s="39"/>
      <c r="H173" s="40"/>
      <c r="I173" s="24"/>
      <c r="J173" s="25"/>
      <c r="K173" s="26"/>
      <c r="L173" s="27"/>
      <c r="M173" s="28">
        <f t="shared" ref="M173:N173" si="275">S173-S172</f>
        <v>1.6916716841508528E-4</v>
      </c>
      <c r="N173" s="29">
        <f t="shared" si="275"/>
        <v>1.8112695312596516E-3</v>
      </c>
      <c r="O173" s="47"/>
      <c r="P173" s="48"/>
      <c r="Q173" s="49"/>
      <c r="R173" s="27"/>
      <c r="S173" s="28">
        <f t="shared" si="14"/>
        <v>0.99453026155457958</v>
      </c>
      <c r="T173" s="29">
        <f t="shared" si="15"/>
        <v>0.82068431640528916</v>
      </c>
      <c r="U173" s="31">
        <f t="shared" si="16"/>
        <v>175</v>
      </c>
      <c r="V173" s="32">
        <f t="shared" si="17"/>
        <v>430</v>
      </c>
      <c r="W173" s="33">
        <f t="shared" si="18"/>
        <v>685</v>
      </c>
      <c r="X173" s="4"/>
      <c r="Y173" s="4"/>
      <c r="Z173" s="4"/>
      <c r="AA173" s="4"/>
      <c r="AB173" s="4"/>
      <c r="AC173" s="4"/>
      <c r="AD173" s="4"/>
      <c r="AE173" s="4"/>
      <c r="AF173" s="38"/>
      <c r="AG173" s="24"/>
      <c r="AH173" s="30"/>
      <c r="AI173" s="26"/>
      <c r="AJ173" s="37"/>
      <c r="AK173" s="24"/>
      <c r="AL173" s="25"/>
      <c r="AM173" s="26"/>
      <c r="AN173" s="37"/>
      <c r="AO173" s="47"/>
      <c r="AP173" s="48"/>
      <c r="AQ173" s="49"/>
      <c r="AR173" s="37"/>
      <c r="AS173" s="4"/>
      <c r="AT173" s="4"/>
      <c r="AU173" s="4"/>
      <c r="AV173" s="4"/>
      <c r="AW173" s="4"/>
      <c r="AX173" s="4"/>
      <c r="AY173" s="4"/>
      <c r="AZ173" s="38"/>
      <c r="BA173" s="24"/>
      <c r="BB173" s="30"/>
      <c r="BC173" s="26"/>
      <c r="BD173" s="27"/>
      <c r="BE173" s="28">
        <f t="shared" si="126"/>
        <v>-0.99453026155457958</v>
      </c>
    </row>
    <row r="174" spans="1:57" ht="14" x14ac:dyDescent="0.35">
      <c r="A174" s="4">
        <f t="shared" si="8"/>
        <v>172</v>
      </c>
      <c r="B174" s="24"/>
      <c r="C174" s="30"/>
      <c r="D174" s="26"/>
      <c r="E174" s="27"/>
      <c r="F174" s="28"/>
      <c r="G174" s="39"/>
      <c r="H174" s="40"/>
      <c r="I174" s="24"/>
      <c r="J174" s="25"/>
      <c r="K174" s="26"/>
      <c r="L174" s="27"/>
      <c r="M174" s="28">
        <f t="shared" ref="M174:N174" si="276">S174-S173</f>
        <v>1.6409215336266048E-4</v>
      </c>
      <c r="N174" s="29">
        <f t="shared" si="276"/>
        <v>1.7931568359471628E-3</v>
      </c>
      <c r="O174" s="47"/>
      <c r="P174" s="48"/>
      <c r="Q174" s="49"/>
      <c r="R174" s="27"/>
      <c r="S174" s="28">
        <f t="shared" si="14"/>
        <v>0.99469435370794224</v>
      </c>
      <c r="T174" s="29">
        <f t="shared" si="15"/>
        <v>0.82247747324123632</v>
      </c>
      <c r="U174" s="31">
        <f t="shared" si="16"/>
        <v>176</v>
      </c>
      <c r="V174" s="32">
        <f t="shared" si="17"/>
        <v>432.5</v>
      </c>
      <c r="W174" s="33">
        <f t="shared" si="18"/>
        <v>689</v>
      </c>
      <c r="X174" s="4"/>
      <c r="Y174" s="4"/>
      <c r="Z174" s="4"/>
      <c r="AA174" s="4"/>
      <c r="AB174" s="4"/>
      <c r="AC174" s="4"/>
      <c r="AD174" s="4"/>
      <c r="AE174" s="4"/>
      <c r="AF174" s="38"/>
      <c r="AG174" s="24"/>
      <c r="AH174" s="30"/>
      <c r="AI174" s="26"/>
      <c r="AJ174" s="37"/>
      <c r="AK174" s="24"/>
      <c r="AL174" s="25"/>
      <c r="AM174" s="26"/>
      <c r="AN174" s="37"/>
      <c r="AO174" s="47"/>
      <c r="AP174" s="48"/>
      <c r="AQ174" s="49"/>
      <c r="AR174" s="37"/>
      <c r="AS174" s="4"/>
      <c r="AT174" s="4"/>
      <c r="AU174" s="4"/>
      <c r="AV174" s="4"/>
      <c r="AW174" s="4"/>
      <c r="AX174" s="4"/>
      <c r="AY174" s="4"/>
      <c r="AZ174" s="38"/>
      <c r="BA174" s="24"/>
      <c r="BB174" s="30"/>
      <c r="BC174" s="26"/>
      <c r="BD174" s="27"/>
      <c r="BE174" s="28">
        <f t="shared" si="126"/>
        <v>-0.99469435370794224</v>
      </c>
    </row>
    <row r="175" spans="1:57" ht="14" x14ac:dyDescent="0.35">
      <c r="A175" s="4">
        <f t="shared" si="8"/>
        <v>173</v>
      </c>
      <c r="B175" s="24"/>
      <c r="C175" s="30"/>
      <c r="D175" s="26"/>
      <c r="E175" s="27"/>
      <c r="F175" s="28"/>
      <c r="G175" s="39"/>
      <c r="H175" s="40"/>
      <c r="I175" s="24"/>
      <c r="J175" s="25"/>
      <c r="K175" s="26"/>
      <c r="L175" s="27"/>
      <c r="M175" s="28">
        <f t="shared" ref="M175:N175" si="277">S175-S174</f>
        <v>1.5916938876170406E-4</v>
      </c>
      <c r="N175" s="29">
        <f t="shared" si="277"/>
        <v>1.7752252675876656E-3</v>
      </c>
      <c r="O175" s="47"/>
      <c r="P175" s="48"/>
      <c r="Q175" s="49"/>
      <c r="R175" s="27"/>
      <c r="S175" s="28">
        <f t="shared" si="14"/>
        <v>0.99485352309670394</v>
      </c>
      <c r="T175" s="29">
        <f t="shared" si="15"/>
        <v>0.82425269850882399</v>
      </c>
      <c r="U175" s="31">
        <f t="shared" si="16"/>
        <v>177</v>
      </c>
      <c r="V175" s="32">
        <f t="shared" si="17"/>
        <v>435</v>
      </c>
      <c r="W175" s="33">
        <f t="shared" si="18"/>
        <v>693</v>
      </c>
      <c r="X175" s="4"/>
      <c r="Y175" s="4"/>
      <c r="Z175" s="4"/>
      <c r="AA175" s="4"/>
      <c r="AB175" s="4"/>
      <c r="AC175" s="4"/>
      <c r="AD175" s="4"/>
      <c r="AE175" s="4"/>
      <c r="AF175" s="38"/>
      <c r="AG175" s="24"/>
      <c r="AH175" s="30"/>
      <c r="AI175" s="26"/>
      <c r="AJ175" s="37"/>
      <c r="AK175" s="24"/>
      <c r="AL175" s="25"/>
      <c r="AM175" s="26"/>
      <c r="AN175" s="37"/>
      <c r="AO175" s="47"/>
      <c r="AP175" s="48"/>
      <c r="AQ175" s="49"/>
      <c r="AR175" s="37"/>
      <c r="AS175" s="4"/>
      <c r="AT175" s="4"/>
      <c r="AU175" s="4"/>
      <c r="AV175" s="4"/>
      <c r="AW175" s="4"/>
      <c r="AX175" s="4"/>
      <c r="AY175" s="4"/>
      <c r="AZ175" s="38"/>
      <c r="BA175" s="24"/>
      <c r="BB175" s="30"/>
      <c r="BC175" s="26"/>
      <c r="BD175" s="27"/>
      <c r="BE175" s="28">
        <f t="shared" si="126"/>
        <v>-0.99485352309670394</v>
      </c>
    </row>
    <row r="176" spans="1:57" ht="14" x14ac:dyDescent="0.35">
      <c r="A176" s="4">
        <f t="shared" si="8"/>
        <v>174</v>
      </c>
      <c r="B176" s="24"/>
      <c r="C176" s="30"/>
      <c r="D176" s="26"/>
      <c r="E176" s="27"/>
      <c r="F176" s="28"/>
      <c r="G176" s="39"/>
      <c r="H176" s="40"/>
      <c r="I176" s="24"/>
      <c r="J176" s="25"/>
      <c r="K176" s="26"/>
      <c r="L176" s="27"/>
      <c r="M176" s="28">
        <f t="shared" ref="M176:N176" si="278">S176-S175</f>
        <v>1.5439430709884849E-4</v>
      </c>
      <c r="N176" s="29">
        <f t="shared" si="278"/>
        <v>1.7574730149118034E-3</v>
      </c>
      <c r="O176" s="47"/>
      <c r="P176" s="48"/>
      <c r="Q176" s="49"/>
      <c r="R176" s="27"/>
      <c r="S176" s="28">
        <f t="shared" si="14"/>
        <v>0.99500791740380279</v>
      </c>
      <c r="T176" s="29">
        <f t="shared" si="15"/>
        <v>0.82601017152373579</v>
      </c>
      <c r="U176" s="31">
        <f t="shared" si="16"/>
        <v>178</v>
      </c>
      <c r="V176" s="32">
        <f t="shared" si="17"/>
        <v>437.5</v>
      </c>
      <c r="W176" s="33">
        <f t="shared" si="18"/>
        <v>697</v>
      </c>
      <c r="X176" s="4"/>
      <c r="Y176" s="4"/>
      <c r="Z176" s="4"/>
      <c r="AA176" s="4"/>
      <c r="AB176" s="4"/>
      <c r="AC176" s="4"/>
      <c r="AD176" s="4"/>
      <c r="AE176" s="4"/>
      <c r="AF176" s="38"/>
      <c r="AG176" s="24"/>
      <c r="AH176" s="30"/>
      <c r="AI176" s="26"/>
      <c r="AJ176" s="37"/>
      <c r="AK176" s="24"/>
      <c r="AL176" s="25"/>
      <c r="AM176" s="26"/>
      <c r="AN176" s="37"/>
      <c r="AO176" s="47"/>
      <c r="AP176" s="48"/>
      <c r="AQ176" s="49"/>
      <c r="AR176" s="37"/>
      <c r="AS176" s="4"/>
      <c r="AT176" s="4"/>
      <c r="AU176" s="4"/>
      <c r="AV176" s="4"/>
      <c r="AW176" s="4"/>
      <c r="AX176" s="4"/>
      <c r="AY176" s="4"/>
      <c r="AZ176" s="38"/>
      <c r="BA176" s="24"/>
      <c r="BB176" s="30"/>
      <c r="BC176" s="26"/>
      <c r="BD176" s="27"/>
      <c r="BE176" s="28">
        <f t="shared" si="126"/>
        <v>-0.99500791740380279</v>
      </c>
    </row>
    <row r="177" spans="1:57" ht="14" x14ac:dyDescent="0.35">
      <c r="A177" s="4">
        <f t="shared" si="8"/>
        <v>175</v>
      </c>
      <c r="B177" s="24"/>
      <c r="C177" s="30"/>
      <c r="D177" s="26"/>
      <c r="E177" s="27"/>
      <c r="F177" s="28"/>
      <c r="G177" s="39"/>
      <c r="H177" s="40"/>
      <c r="I177" s="7"/>
      <c r="J177" s="8"/>
      <c r="K177" s="9"/>
      <c r="L177" s="10"/>
      <c r="M177" s="28">
        <f t="shared" ref="M177:N177" si="279">S177-S176</f>
        <v>1.4976247788589525E-4</v>
      </c>
      <c r="N177" s="29">
        <f t="shared" si="279"/>
        <v>1.7398982847626199E-3</v>
      </c>
      <c r="O177" s="47"/>
      <c r="P177" s="48"/>
      <c r="Q177" s="49"/>
      <c r="R177" s="27"/>
      <c r="S177" s="28">
        <f t="shared" si="14"/>
        <v>0.99515767988168868</v>
      </c>
      <c r="T177" s="29">
        <f t="shared" si="15"/>
        <v>0.82775006980849841</v>
      </c>
      <c r="U177" s="31">
        <f t="shared" si="16"/>
        <v>179</v>
      </c>
      <c r="V177" s="32">
        <f t="shared" si="17"/>
        <v>440</v>
      </c>
      <c r="W177" s="33">
        <f t="shared" si="18"/>
        <v>701</v>
      </c>
      <c r="X177" s="4"/>
      <c r="Y177" s="4"/>
      <c r="Z177" s="4"/>
      <c r="AA177" s="4"/>
      <c r="AB177" s="4"/>
      <c r="AC177" s="4"/>
      <c r="AD177" s="4"/>
      <c r="AE177" s="4"/>
      <c r="AF177" s="38"/>
      <c r="AG177" s="24"/>
      <c r="AH177" s="30"/>
      <c r="AI177" s="26"/>
      <c r="AJ177" s="37"/>
      <c r="AK177" s="7"/>
      <c r="AL177" s="8"/>
      <c r="AM177" s="9"/>
      <c r="AN177" s="16"/>
      <c r="AO177" s="47"/>
      <c r="AP177" s="48"/>
      <c r="AQ177" s="49"/>
      <c r="AR177" s="37"/>
      <c r="AS177" s="4"/>
      <c r="AT177" s="4"/>
      <c r="AU177" s="4"/>
      <c r="AV177" s="4"/>
      <c r="AW177" s="4"/>
      <c r="AX177" s="4"/>
      <c r="AY177" s="4"/>
      <c r="AZ177" s="38"/>
      <c r="BA177" s="24"/>
      <c r="BB177" s="30"/>
      <c r="BC177" s="26"/>
      <c r="BD177" s="27"/>
      <c r="BE177" s="28">
        <f t="shared" si="126"/>
        <v>-0.99515767988168868</v>
      </c>
    </row>
    <row r="178" spans="1:57" ht="14" x14ac:dyDescent="0.35">
      <c r="A178" s="4">
        <f t="shared" si="8"/>
        <v>176</v>
      </c>
      <c r="B178" s="24"/>
      <c r="C178" s="30"/>
      <c r="D178" s="26"/>
      <c r="E178" s="27"/>
      <c r="F178" s="28"/>
      <c r="G178" s="39"/>
      <c r="H178" s="40"/>
      <c r="I178" s="24"/>
      <c r="J178" s="25"/>
      <c r="K178" s="26"/>
      <c r="L178" s="27"/>
      <c r="M178" s="28">
        <f t="shared" ref="M178:N178" si="280">S178-S177</f>
        <v>1.4526960354932505E-4</v>
      </c>
      <c r="N178" s="29">
        <f t="shared" si="280"/>
        <v>1.722499301915037E-3</v>
      </c>
      <c r="O178" s="47"/>
      <c r="P178" s="48"/>
      <c r="Q178" s="49"/>
      <c r="R178" s="27"/>
      <c r="S178" s="28">
        <f t="shared" si="14"/>
        <v>0.99530294948523801</v>
      </c>
      <c r="T178" s="29">
        <f t="shared" si="15"/>
        <v>0.82947256911041345</v>
      </c>
      <c r="U178" s="31">
        <f t="shared" si="16"/>
        <v>180</v>
      </c>
      <c r="V178" s="32">
        <f t="shared" si="17"/>
        <v>442.5</v>
      </c>
      <c r="W178" s="33">
        <f t="shared" si="18"/>
        <v>705</v>
      </c>
      <c r="X178" s="4"/>
      <c r="Y178" s="4"/>
      <c r="Z178" s="4"/>
      <c r="AA178" s="4"/>
      <c r="AB178" s="45"/>
      <c r="AC178" s="45"/>
      <c r="AD178" s="45"/>
      <c r="AE178" s="45"/>
      <c r="AF178" s="50"/>
      <c r="AG178" s="24"/>
      <c r="AH178" s="30"/>
      <c r="AI178" s="26"/>
      <c r="AJ178" s="37"/>
      <c r="AK178" s="24"/>
      <c r="AL178" s="25"/>
      <c r="AM178" s="26"/>
      <c r="AN178" s="37"/>
      <c r="AO178" s="47"/>
      <c r="AP178" s="48"/>
      <c r="AQ178" s="49"/>
      <c r="AR178" s="37"/>
      <c r="AS178" s="4"/>
      <c r="AT178" s="4"/>
      <c r="AU178" s="4"/>
      <c r="AV178" s="4"/>
      <c r="AW178" s="45"/>
      <c r="AX178" s="45"/>
      <c r="AY178" s="45"/>
      <c r="AZ178" s="50"/>
      <c r="BA178" s="24"/>
      <c r="BB178" s="30"/>
      <c r="BC178" s="26"/>
      <c r="BD178" s="27"/>
      <c r="BE178" s="28">
        <f t="shared" ref="BE178:BE328" si="281">1-S178</f>
        <v>4.6970505147619912E-3</v>
      </c>
    </row>
    <row r="179" spans="1:57" ht="14" x14ac:dyDescent="0.35">
      <c r="A179" s="4">
        <f t="shared" si="8"/>
        <v>177</v>
      </c>
      <c r="B179" s="24"/>
      <c r="C179" s="30"/>
      <c r="D179" s="26"/>
      <c r="E179" s="27"/>
      <c r="F179" s="28"/>
      <c r="G179" s="39"/>
      <c r="H179" s="40"/>
      <c r="I179" s="24"/>
      <c r="J179" s="25"/>
      <c r="K179" s="26"/>
      <c r="L179" s="27"/>
      <c r="M179" s="28">
        <f t="shared" ref="M179:N179" si="282">S179-S178</f>
        <v>1.4091151544282088E-4</v>
      </c>
      <c r="N179" s="29">
        <f t="shared" si="282"/>
        <v>1.7052743088958877E-3</v>
      </c>
      <c r="O179" s="47"/>
      <c r="P179" s="48"/>
      <c r="Q179" s="49"/>
      <c r="R179" s="27"/>
      <c r="S179" s="28">
        <f t="shared" si="14"/>
        <v>0.99544386100068083</v>
      </c>
      <c r="T179" s="29">
        <f t="shared" si="15"/>
        <v>0.83117784341930934</v>
      </c>
      <c r="U179" s="31">
        <f t="shared" si="16"/>
        <v>181</v>
      </c>
      <c r="V179" s="32">
        <f t="shared" si="17"/>
        <v>445</v>
      </c>
      <c r="W179" s="33">
        <f t="shared" si="18"/>
        <v>709</v>
      </c>
      <c r="X179" s="4"/>
      <c r="Y179" s="4"/>
      <c r="Z179" s="4"/>
      <c r="AA179" s="4"/>
      <c r="AB179" s="4"/>
      <c r="AC179" s="4"/>
      <c r="AD179" s="4"/>
      <c r="AE179" s="4"/>
      <c r="AF179" s="38"/>
      <c r="AG179" s="24"/>
      <c r="AH179" s="30"/>
      <c r="AI179" s="26"/>
      <c r="AJ179" s="37"/>
      <c r="AK179" s="24"/>
      <c r="AL179" s="25"/>
      <c r="AM179" s="26"/>
      <c r="AN179" s="37"/>
      <c r="AO179" s="47"/>
      <c r="AP179" s="48"/>
      <c r="AQ179" s="49"/>
      <c r="AR179" s="37"/>
      <c r="AS179" s="4"/>
      <c r="AT179" s="4"/>
      <c r="AU179" s="4"/>
      <c r="AV179" s="4"/>
      <c r="AW179" s="4"/>
      <c r="AX179" s="4"/>
      <c r="AY179" s="4"/>
      <c r="AZ179" s="38"/>
      <c r="BA179" s="24"/>
      <c r="BB179" s="30"/>
      <c r="BC179" s="26"/>
      <c r="BD179" s="27"/>
      <c r="BE179" s="28">
        <f t="shared" si="281"/>
        <v>4.5561389993191703E-3</v>
      </c>
    </row>
    <row r="180" spans="1:57" ht="14" x14ac:dyDescent="0.35">
      <c r="A180" s="4">
        <f t="shared" si="8"/>
        <v>178</v>
      </c>
      <c r="B180" s="24"/>
      <c r="C180" s="30"/>
      <c r="D180" s="26"/>
      <c r="E180" s="27"/>
      <c r="F180" s="28"/>
      <c r="G180" s="39"/>
      <c r="H180" s="40"/>
      <c r="I180" s="24"/>
      <c r="J180" s="25"/>
      <c r="K180" s="26"/>
      <c r="L180" s="27"/>
      <c r="M180" s="28">
        <f t="shared" ref="M180:N180" si="283">S180-S179</f>
        <v>1.3668416997958399E-4</v>
      </c>
      <c r="N180" s="29">
        <f t="shared" si="283"/>
        <v>1.6882215658069466E-3</v>
      </c>
      <c r="O180" s="47"/>
      <c r="P180" s="48"/>
      <c r="Q180" s="49"/>
      <c r="R180" s="27"/>
      <c r="S180" s="28">
        <f t="shared" si="14"/>
        <v>0.99558054517066041</v>
      </c>
      <c r="T180" s="29">
        <f t="shared" si="15"/>
        <v>0.83286606498511628</v>
      </c>
      <c r="U180" s="31">
        <f t="shared" si="16"/>
        <v>182</v>
      </c>
      <c r="V180" s="32">
        <f t="shared" si="17"/>
        <v>447.5</v>
      </c>
      <c r="W180" s="33">
        <f t="shared" si="18"/>
        <v>713</v>
      </c>
      <c r="X180" s="4"/>
      <c r="Y180" s="4"/>
      <c r="Z180" s="4"/>
      <c r="AA180" s="4"/>
      <c r="AB180" s="4"/>
      <c r="AC180" s="4"/>
      <c r="AD180" s="4"/>
      <c r="AE180" s="4"/>
      <c r="AF180" s="38"/>
      <c r="AG180" s="24"/>
      <c r="AH180" s="30"/>
      <c r="AI180" s="26"/>
      <c r="AJ180" s="37"/>
      <c r="AK180" s="24"/>
      <c r="AL180" s="25"/>
      <c r="AM180" s="26"/>
      <c r="AN180" s="37"/>
      <c r="AO180" s="47"/>
      <c r="AP180" s="48"/>
      <c r="AQ180" s="49"/>
      <c r="AR180" s="37"/>
      <c r="AS180" s="4"/>
      <c r="AT180" s="4"/>
      <c r="AU180" s="4"/>
      <c r="AV180" s="4"/>
      <c r="AW180" s="4"/>
      <c r="AX180" s="4"/>
      <c r="AY180" s="4"/>
      <c r="AZ180" s="38"/>
      <c r="BA180" s="24"/>
      <c r="BB180" s="30"/>
      <c r="BC180" s="26"/>
      <c r="BD180" s="27"/>
      <c r="BE180" s="28">
        <f t="shared" si="281"/>
        <v>4.4194548293395863E-3</v>
      </c>
    </row>
    <row r="181" spans="1:57" ht="14" x14ac:dyDescent="0.35">
      <c r="A181" s="4">
        <f t="shared" si="8"/>
        <v>179</v>
      </c>
      <c r="B181" s="24"/>
      <c r="C181" s="30"/>
      <c r="D181" s="26"/>
      <c r="E181" s="27"/>
      <c r="F181" s="28"/>
      <c r="G181" s="39"/>
      <c r="H181" s="40"/>
      <c r="I181" s="24"/>
      <c r="J181" s="25"/>
      <c r="K181" s="26"/>
      <c r="L181" s="27"/>
      <c r="M181" s="28">
        <f t="shared" ref="M181:N181" si="284">S181-S180</f>
        <v>1.3258364488022423E-4</v>
      </c>
      <c r="N181" s="29">
        <f t="shared" si="284"/>
        <v>1.6713393501488483E-3</v>
      </c>
      <c r="O181" s="47"/>
      <c r="P181" s="48"/>
      <c r="Q181" s="49"/>
      <c r="R181" s="27"/>
      <c r="S181" s="28">
        <f t="shared" si="14"/>
        <v>0.99571312881554064</v>
      </c>
      <c r="T181" s="29">
        <f t="shared" si="15"/>
        <v>0.83453740433526513</v>
      </c>
      <c r="U181" s="31">
        <f t="shared" si="16"/>
        <v>183</v>
      </c>
      <c r="V181" s="32">
        <f t="shared" si="17"/>
        <v>450</v>
      </c>
      <c r="W181" s="33">
        <f t="shared" si="18"/>
        <v>717</v>
      </c>
      <c r="X181" s="4"/>
      <c r="Y181" s="4"/>
      <c r="Z181" s="4"/>
      <c r="AA181" s="4"/>
      <c r="AB181" s="4"/>
      <c r="AC181" s="4"/>
      <c r="AD181" s="4"/>
      <c r="AE181" s="4"/>
      <c r="AF181" s="38"/>
      <c r="AG181" s="24"/>
      <c r="AH181" s="30"/>
      <c r="AI181" s="26"/>
      <c r="AJ181" s="37"/>
      <c r="AK181" s="24"/>
      <c r="AL181" s="25"/>
      <c r="AM181" s="26"/>
      <c r="AN181" s="37"/>
      <c r="AO181" s="47"/>
      <c r="AP181" s="48"/>
      <c r="AQ181" s="49"/>
      <c r="AR181" s="37"/>
      <c r="AS181" s="4"/>
      <c r="AT181" s="4"/>
      <c r="AU181" s="4"/>
      <c r="AV181" s="4"/>
      <c r="AW181" s="4"/>
      <c r="AX181" s="4"/>
      <c r="AY181" s="4"/>
      <c r="AZ181" s="38"/>
      <c r="BA181" s="24"/>
      <c r="BB181" s="30"/>
      <c r="BC181" s="26"/>
      <c r="BD181" s="27"/>
      <c r="BE181" s="28">
        <f t="shared" si="281"/>
        <v>4.2868711844593621E-3</v>
      </c>
    </row>
    <row r="182" spans="1:57" ht="14" x14ac:dyDescent="0.35">
      <c r="A182" s="4">
        <f t="shared" si="8"/>
        <v>180</v>
      </c>
      <c r="B182" s="24"/>
      <c r="C182" s="30"/>
      <c r="D182" s="26"/>
      <c r="E182" s="27"/>
      <c r="F182" s="28"/>
      <c r="G182" s="39"/>
      <c r="H182" s="40"/>
      <c r="I182" s="24"/>
      <c r="J182" s="25"/>
      <c r="K182" s="26"/>
      <c r="L182" s="27"/>
      <c r="M182" s="28">
        <f t="shared" ref="M182:N182" si="285">S182-S181</f>
        <v>1.2860613553378197E-4</v>
      </c>
      <c r="N182" s="29">
        <f t="shared" si="285"/>
        <v>1.6546259566473376E-3</v>
      </c>
      <c r="O182" s="47"/>
      <c r="P182" s="48"/>
      <c r="Q182" s="49"/>
      <c r="R182" s="27"/>
      <c r="S182" s="28">
        <f t="shared" si="14"/>
        <v>0.99584173495107442</v>
      </c>
      <c r="T182" s="29">
        <f t="shared" si="15"/>
        <v>0.83619203029191247</v>
      </c>
      <c r="U182" s="31">
        <f t="shared" si="16"/>
        <v>184</v>
      </c>
      <c r="V182" s="32">
        <f t="shared" si="17"/>
        <v>452.5</v>
      </c>
      <c r="W182" s="33">
        <f t="shared" si="18"/>
        <v>721</v>
      </c>
      <c r="X182" s="4"/>
      <c r="Y182" s="4"/>
      <c r="Z182" s="4"/>
      <c r="AA182" s="4"/>
      <c r="AB182" s="4"/>
      <c r="AC182" s="4"/>
      <c r="AD182" s="4"/>
      <c r="AE182" s="4"/>
      <c r="AF182" s="38"/>
      <c r="AG182" s="24"/>
      <c r="AH182" s="30"/>
      <c r="AI182" s="26"/>
      <c r="AJ182" s="37"/>
      <c r="AK182" s="24"/>
      <c r="AL182" s="25"/>
      <c r="AM182" s="26"/>
      <c r="AN182" s="37"/>
      <c r="AO182" s="47"/>
      <c r="AP182" s="48"/>
      <c r="AQ182" s="49"/>
      <c r="AR182" s="37"/>
      <c r="AS182" s="4"/>
      <c r="AT182" s="4"/>
      <c r="AU182" s="4"/>
      <c r="AV182" s="4"/>
      <c r="AW182" s="4"/>
      <c r="AX182" s="4"/>
      <c r="AY182" s="4"/>
      <c r="AZ182" s="38"/>
      <c r="BA182" s="24"/>
      <c r="BB182" s="30"/>
      <c r="BC182" s="26"/>
      <c r="BD182" s="27"/>
      <c r="BE182" s="28">
        <f t="shared" si="281"/>
        <v>4.1582650489255801E-3</v>
      </c>
    </row>
    <row r="183" spans="1:57" ht="14" x14ac:dyDescent="0.35">
      <c r="A183" s="4">
        <f t="shared" si="8"/>
        <v>181</v>
      </c>
      <c r="B183" s="24"/>
      <c r="C183" s="30"/>
      <c r="D183" s="26"/>
      <c r="E183" s="27"/>
      <c r="F183" s="28"/>
      <c r="G183" s="39"/>
      <c r="H183" s="40"/>
      <c r="I183" s="24"/>
      <c r="J183" s="25"/>
      <c r="K183" s="26"/>
      <c r="L183" s="27"/>
      <c r="M183" s="28">
        <f t="shared" ref="M183:N183" si="286">S183-S182</f>
        <v>1.2474795146777407E-4</v>
      </c>
      <c r="N183" s="29">
        <f t="shared" si="286"/>
        <v>1.638079697080852E-3</v>
      </c>
      <c r="O183" s="47"/>
      <c r="P183" s="48"/>
      <c r="Q183" s="49"/>
      <c r="R183" s="27"/>
      <c r="S183" s="28">
        <f t="shared" si="14"/>
        <v>0.99596648290254219</v>
      </c>
      <c r="T183" s="29">
        <f t="shared" si="15"/>
        <v>0.83783010998899332</v>
      </c>
      <c r="U183" s="31">
        <f t="shared" si="16"/>
        <v>185</v>
      </c>
      <c r="V183" s="32">
        <f t="shared" si="17"/>
        <v>455</v>
      </c>
      <c r="W183" s="33">
        <f t="shared" si="18"/>
        <v>725</v>
      </c>
      <c r="X183" s="4"/>
      <c r="Y183" s="4"/>
      <c r="Z183" s="4"/>
      <c r="AA183" s="4"/>
      <c r="AB183" s="4"/>
      <c r="AC183" s="4"/>
      <c r="AD183" s="4"/>
      <c r="AE183" s="4"/>
      <c r="AF183" s="38"/>
      <c r="AG183" s="24"/>
      <c r="AH183" s="30"/>
      <c r="AI183" s="26"/>
      <c r="AJ183" s="37"/>
      <c r="AK183" s="24"/>
      <c r="AL183" s="25"/>
      <c r="AM183" s="26"/>
      <c r="AN183" s="37"/>
      <c r="AO183" s="47"/>
      <c r="AP183" s="48"/>
      <c r="AQ183" s="49"/>
      <c r="AR183" s="37"/>
      <c r="AS183" s="4"/>
      <c r="AT183" s="4"/>
      <c r="AU183" s="4"/>
      <c r="AV183" s="4"/>
      <c r="AW183" s="4"/>
      <c r="AX183" s="4"/>
      <c r="AY183" s="4"/>
      <c r="AZ183" s="38"/>
      <c r="BA183" s="24"/>
      <c r="BB183" s="30"/>
      <c r="BC183" s="26"/>
      <c r="BD183" s="27"/>
      <c r="BE183" s="28">
        <f t="shared" si="281"/>
        <v>4.0335170974578061E-3</v>
      </c>
    </row>
    <row r="184" spans="1:57" ht="14" x14ac:dyDescent="0.35">
      <c r="A184" s="4">
        <f t="shared" si="8"/>
        <v>182</v>
      </c>
      <c r="B184" s="24"/>
      <c r="C184" s="30"/>
      <c r="D184" s="26"/>
      <c r="E184" s="27"/>
      <c r="F184" s="28"/>
      <c r="G184" s="39"/>
      <c r="H184" s="40"/>
      <c r="I184" s="24"/>
      <c r="J184" s="25"/>
      <c r="K184" s="26"/>
      <c r="L184" s="27"/>
      <c r="M184" s="28">
        <f t="shared" ref="M184:N184" si="287">S184-S183</f>
        <v>1.2100551292371087E-4</v>
      </c>
      <c r="N184" s="29">
        <f t="shared" si="287"/>
        <v>1.6216989001101023E-3</v>
      </c>
      <c r="O184" s="47"/>
      <c r="P184" s="48"/>
      <c r="Q184" s="49"/>
      <c r="R184" s="27"/>
      <c r="S184" s="28">
        <f t="shared" si="14"/>
        <v>0.9960874884154659</v>
      </c>
      <c r="T184" s="29">
        <f t="shared" si="15"/>
        <v>0.83945180888910342</v>
      </c>
      <c r="U184" s="31">
        <f t="shared" si="16"/>
        <v>186</v>
      </c>
      <c r="V184" s="32">
        <f t="shared" si="17"/>
        <v>457.5</v>
      </c>
      <c r="W184" s="33">
        <f t="shared" si="18"/>
        <v>729</v>
      </c>
      <c r="X184" s="4"/>
      <c r="Y184" s="4"/>
      <c r="Z184" s="4"/>
      <c r="AA184" s="4"/>
      <c r="AB184" s="4"/>
      <c r="AC184" s="4"/>
      <c r="AD184" s="4"/>
      <c r="AE184" s="4"/>
      <c r="AF184" s="38"/>
      <c r="AG184" s="24"/>
      <c r="AH184" s="30"/>
      <c r="AI184" s="26"/>
      <c r="AJ184" s="37"/>
      <c r="AK184" s="24"/>
      <c r="AL184" s="25"/>
      <c r="AM184" s="26"/>
      <c r="AN184" s="37"/>
      <c r="AO184" s="47"/>
      <c r="AP184" s="48"/>
      <c r="AQ184" s="49"/>
      <c r="AR184" s="37"/>
      <c r="AS184" s="4"/>
      <c r="AT184" s="4"/>
      <c r="AU184" s="4"/>
      <c r="AV184" s="4"/>
      <c r="AW184" s="4"/>
      <c r="AX184" s="4"/>
      <c r="AY184" s="4"/>
      <c r="AZ184" s="38"/>
      <c r="BA184" s="24"/>
      <c r="BB184" s="30"/>
      <c r="BC184" s="26"/>
      <c r="BD184" s="27"/>
      <c r="BE184" s="28">
        <f t="shared" si="281"/>
        <v>3.9125115845340952E-3</v>
      </c>
    </row>
    <row r="185" spans="1:57" ht="14" x14ac:dyDescent="0.35">
      <c r="A185" s="4">
        <f t="shared" si="8"/>
        <v>183</v>
      </c>
      <c r="B185" s="24"/>
      <c r="C185" s="30"/>
      <c r="D185" s="26"/>
      <c r="E185" s="27"/>
      <c r="F185" s="28"/>
      <c r="G185" s="39"/>
      <c r="H185" s="40"/>
      <c r="I185" s="24"/>
      <c r="J185" s="25"/>
      <c r="K185" s="26"/>
      <c r="L185" s="27"/>
      <c r="M185" s="28">
        <f t="shared" ref="M185:N185" si="288">S185-S184</f>
        <v>1.1737534753597512E-4</v>
      </c>
      <c r="N185" s="29">
        <f t="shared" si="288"/>
        <v>1.6054819111089857E-3</v>
      </c>
      <c r="O185" s="47"/>
      <c r="P185" s="48"/>
      <c r="Q185" s="49"/>
      <c r="R185" s="27"/>
      <c r="S185" s="28">
        <f t="shared" si="14"/>
        <v>0.99620486376300188</v>
      </c>
      <c r="T185" s="29">
        <f t="shared" si="15"/>
        <v>0.84105729080021241</v>
      </c>
      <c r="U185" s="31">
        <f t="shared" si="16"/>
        <v>187</v>
      </c>
      <c r="V185" s="32">
        <f t="shared" si="17"/>
        <v>460</v>
      </c>
      <c r="W185" s="33">
        <f t="shared" si="18"/>
        <v>733</v>
      </c>
      <c r="X185" s="4"/>
      <c r="Y185" s="4"/>
      <c r="Z185" s="4"/>
      <c r="AA185" s="4"/>
      <c r="AB185" s="4"/>
      <c r="AC185" s="4"/>
      <c r="AD185" s="4"/>
      <c r="AE185" s="4"/>
      <c r="AF185" s="38"/>
      <c r="AG185" s="24"/>
      <c r="AH185" s="30"/>
      <c r="AI185" s="26"/>
      <c r="AJ185" s="37"/>
      <c r="AK185" s="24"/>
      <c r="AL185" s="25"/>
      <c r="AM185" s="26"/>
      <c r="AN185" s="37"/>
      <c r="AO185" s="47"/>
      <c r="AP185" s="48"/>
      <c r="AQ185" s="49"/>
      <c r="AR185" s="37"/>
      <c r="AS185" s="4"/>
      <c r="AT185" s="4"/>
      <c r="AU185" s="4"/>
      <c r="AV185" s="4"/>
      <c r="AW185" s="4"/>
      <c r="AX185" s="4"/>
      <c r="AY185" s="4"/>
      <c r="AZ185" s="38"/>
      <c r="BA185" s="24"/>
      <c r="BB185" s="30"/>
      <c r="BC185" s="26"/>
      <c r="BD185" s="27"/>
      <c r="BE185" s="28">
        <f t="shared" si="281"/>
        <v>3.7951362369981201E-3</v>
      </c>
    </row>
    <row r="186" spans="1:57" ht="14" x14ac:dyDescent="0.35">
      <c r="A186" s="4">
        <f t="shared" si="8"/>
        <v>184</v>
      </c>
      <c r="B186" s="24"/>
      <c r="C186" s="30"/>
      <c r="D186" s="26"/>
      <c r="E186" s="27"/>
      <c r="F186" s="28"/>
      <c r="G186" s="39"/>
      <c r="H186" s="40"/>
      <c r="I186" s="24"/>
      <c r="J186" s="25"/>
      <c r="K186" s="26"/>
      <c r="L186" s="27"/>
      <c r="M186" s="28">
        <f t="shared" ref="M186:N186" si="289">S186-S185</f>
        <v>1.138540871099547E-4</v>
      </c>
      <c r="N186" s="29">
        <f t="shared" si="289"/>
        <v>1.5894270919978304E-3</v>
      </c>
      <c r="O186" s="47"/>
      <c r="P186" s="48"/>
      <c r="Q186" s="49"/>
      <c r="R186" s="27"/>
      <c r="S186" s="28">
        <f t="shared" si="14"/>
        <v>0.99631871785011183</v>
      </c>
      <c r="T186" s="29">
        <f t="shared" si="15"/>
        <v>0.84264671789221024</v>
      </c>
      <c r="U186" s="31">
        <f t="shared" si="16"/>
        <v>188</v>
      </c>
      <c r="V186" s="32">
        <f t="shared" si="17"/>
        <v>462.5</v>
      </c>
      <c r="W186" s="33">
        <f t="shared" si="18"/>
        <v>737</v>
      </c>
      <c r="X186" s="4"/>
      <c r="Y186" s="4"/>
      <c r="Z186" s="4"/>
      <c r="AA186" s="4"/>
      <c r="AB186" s="4"/>
      <c r="AC186" s="4"/>
      <c r="AD186" s="4"/>
      <c r="AE186" s="4"/>
      <c r="AF186" s="38"/>
      <c r="AG186" s="24"/>
      <c r="AH186" s="30"/>
      <c r="AI186" s="26"/>
      <c r="AJ186" s="37"/>
      <c r="AK186" s="24"/>
      <c r="AL186" s="25"/>
      <c r="AM186" s="26"/>
      <c r="AN186" s="37"/>
      <c r="AO186" s="47"/>
      <c r="AP186" s="48"/>
      <c r="AQ186" s="49"/>
      <c r="AR186" s="37"/>
      <c r="AS186" s="4"/>
      <c r="AT186" s="4"/>
      <c r="AU186" s="4"/>
      <c r="AV186" s="4"/>
      <c r="AW186" s="4"/>
      <c r="AX186" s="4"/>
      <c r="AY186" s="4"/>
      <c r="AZ186" s="38"/>
      <c r="BA186" s="24"/>
      <c r="BB186" s="30"/>
      <c r="BC186" s="26"/>
      <c r="BD186" s="27"/>
      <c r="BE186" s="28">
        <f t="shared" si="281"/>
        <v>3.6812821498881654E-3</v>
      </c>
    </row>
    <row r="187" spans="1:57" ht="14" x14ac:dyDescent="0.35">
      <c r="A187" s="4">
        <f t="shared" si="8"/>
        <v>185</v>
      </c>
      <c r="B187" s="24"/>
      <c r="C187" s="30"/>
      <c r="D187" s="26"/>
      <c r="E187" s="27"/>
      <c r="F187" s="28"/>
      <c r="G187" s="39"/>
      <c r="H187" s="40"/>
      <c r="I187" s="24"/>
      <c r="J187" s="25"/>
      <c r="K187" s="26"/>
      <c r="L187" s="27"/>
      <c r="M187" s="28">
        <f t="shared" ref="M187:N187" si="290">S187-S186</f>
        <v>1.1043846449665384E-4</v>
      </c>
      <c r="N187" s="29">
        <f t="shared" si="290"/>
        <v>1.573532821077861E-3</v>
      </c>
      <c r="O187" s="47"/>
      <c r="P187" s="48"/>
      <c r="Q187" s="49"/>
      <c r="R187" s="27"/>
      <c r="S187" s="28">
        <f t="shared" si="14"/>
        <v>0.99642915631460849</v>
      </c>
      <c r="T187" s="29">
        <f t="shared" si="15"/>
        <v>0.8442202507132881</v>
      </c>
      <c r="U187" s="31">
        <f t="shared" si="16"/>
        <v>189</v>
      </c>
      <c r="V187" s="32">
        <f t="shared" si="17"/>
        <v>465</v>
      </c>
      <c r="W187" s="33">
        <f t="shared" si="18"/>
        <v>741</v>
      </c>
      <c r="X187" s="4"/>
      <c r="Y187" s="4"/>
      <c r="Z187" s="4"/>
      <c r="AA187" s="4"/>
      <c r="AB187" s="4"/>
      <c r="AC187" s="4"/>
      <c r="AD187" s="4"/>
      <c r="AE187" s="4"/>
      <c r="AF187" s="38"/>
      <c r="AG187" s="24"/>
      <c r="AH187" s="30"/>
      <c r="AI187" s="26"/>
      <c r="AJ187" s="37"/>
      <c r="AK187" s="24"/>
      <c r="AL187" s="25"/>
      <c r="AM187" s="26"/>
      <c r="AN187" s="37"/>
      <c r="AO187" s="47"/>
      <c r="AP187" s="48"/>
      <c r="AQ187" s="49"/>
      <c r="AR187" s="37"/>
      <c r="AS187" s="4"/>
      <c r="AT187" s="4"/>
      <c r="AU187" s="4"/>
      <c r="AV187" s="4"/>
      <c r="AW187" s="4"/>
      <c r="AX187" s="4"/>
      <c r="AY187" s="4"/>
      <c r="AZ187" s="38"/>
      <c r="BA187" s="24"/>
      <c r="BB187" s="30"/>
      <c r="BC187" s="26"/>
      <c r="BD187" s="27"/>
      <c r="BE187" s="28">
        <f t="shared" si="281"/>
        <v>3.5708436853915115E-3</v>
      </c>
    </row>
    <row r="188" spans="1:57" ht="14" x14ac:dyDescent="0.35">
      <c r="A188" s="4">
        <f t="shared" si="8"/>
        <v>186</v>
      </c>
      <c r="B188" s="24"/>
      <c r="C188" s="30"/>
      <c r="D188" s="26"/>
      <c r="E188" s="27"/>
      <c r="F188" s="28"/>
      <c r="G188" s="39"/>
      <c r="H188" s="40"/>
      <c r="I188" s="24"/>
      <c r="J188" s="25"/>
      <c r="K188" s="26"/>
      <c r="L188" s="27"/>
      <c r="M188" s="28">
        <f t="shared" ref="M188:N188" si="291">S188-S187</f>
        <v>1.071253105617842E-4</v>
      </c>
      <c r="N188" s="29">
        <f t="shared" si="291"/>
        <v>1.5577974928671079E-3</v>
      </c>
      <c r="O188" s="47"/>
      <c r="P188" s="48"/>
      <c r="Q188" s="49"/>
      <c r="R188" s="27"/>
      <c r="S188" s="28">
        <f t="shared" si="14"/>
        <v>0.99653628162517027</v>
      </c>
      <c r="T188" s="29">
        <f t="shared" si="15"/>
        <v>0.84577804820615521</v>
      </c>
      <c r="U188" s="31">
        <f t="shared" si="16"/>
        <v>190</v>
      </c>
      <c r="V188" s="32">
        <f t="shared" si="17"/>
        <v>467.5</v>
      </c>
      <c r="W188" s="33">
        <f t="shared" si="18"/>
        <v>745</v>
      </c>
      <c r="X188" s="4"/>
      <c r="Y188" s="4"/>
      <c r="Z188" s="4"/>
      <c r="AA188" s="4"/>
      <c r="AB188" s="4"/>
      <c r="AC188" s="4"/>
      <c r="AD188" s="4"/>
      <c r="AE188" s="4"/>
      <c r="AF188" s="38"/>
      <c r="AG188" s="24"/>
      <c r="AH188" s="30"/>
      <c r="AI188" s="26"/>
      <c r="AJ188" s="37"/>
      <c r="AK188" s="24"/>
      <c r="AL188" s="25"/>
      <c r="AM188" s="26"/>
      <c r="AN188" s="37"/>
      <c r="AO188" s="47"/>
      <c r="AP188" s="48"/>
      <c r="AQ188" s="49"/>
      <c r="AR188" s="37"/>
      <c r="AS188" s="4"/>
      <c r="AT188" s="4"/>
      <c r="AU188" s="4"/>
      <c r="AV188" s="4"/>
      <c r="AW188" s="4"/>
      <c r="AX188" s="4"/>
      <c r="AY188" s="4"/>
      <c r="AZ188" s="38"/>
      <c r="BA188" s="24"/>
      <c r="BB188" s="30"/>
      <c r="BC188" s="26"/>
      <c r="BD188" s="27"/>
      <c r="BE188" s="28">
        <f t="shared" si="281"/>
        <v>3.4637183748297273E-3</v>
      </c>
    </row>
    <row r="189" spans="1:57" ht="14" x14ac:dyDescent="0.35">
      <c r="A189" s="4">
        <f t="shared" si="8"/>
        <v>187</v>
      </c>
      <c r="B189" s="24"/>
      <c r="C189" s="30"/>
      <c r="D189" s="26"/>
      <c r="E189" s="27"/>
      <c r="F189" s="28"/>
      <c r="G189" s="39"/>
      <c r="H189" s="40"/>
      <c r="I189" s="24"/>
      <c r="J189" s="25"/>
      <c r="K189" s="26"/>
      <c r="L189" s="27"/>
      <c r="M189" s="28">
        <f t="shared" ref="M189:N189" si="292">S189-S188</f>
        <v>1.0391155124489515E-4</v>
      </c>
      <c r="N189" s="29">
        <f t="shared" si="292"/>
        <v>1.5422195179384257E-3</v>
      </c>
      <c r="O189" s="47"/>
      <c r="P189" s="48"/>
      <c r="Q189" s="49"/>
      <c r="R189" s="27"/>
      <c r="S189" s="28">
        <f t="shared" si="14"/>
        <v>0.99664019317641517</v>
      </c>
      <c r="T189" s="29">
        <f t="shared" si="15"/>
        <v>0.84732026772409363</v>
      </c>
      <c r="U189" s="31">
        <f t="shared" si="16"/>
        <v>191</v>
      </c>
      <c r="V189" s="32">
        <f t="shared" si="17"/>
        <v>470</v>
      </c>
      <c r="W189" s="33">
        <f t="shared" si="18"/>
        <v>749</v>
      </c>
      <c r="X189" s="4"/>
      <c r="Y189" s="4"/>
      <c r="Z189" s="4"/>
      <c r="AA189" s="4"/>
      <c r="AB189" s="4"/>
      <c r="AC189" s="4"/>
      <c r="AD189" s="4"/>
      <c r="AE189" s="4"/>
      <c r="AF189" s="38"/>
      <c r="AG189" s="24"/>
      <c r="AH189" s="30"/>
      <c r="AI189" s="26"/>
      <c r="AJ189" s="37"/>
      <c r="AK189" s="24"/>
      <c r="AL189" s="25"/>
      <c r="AM189" s="26"/>
      <c r="AN189" s="37"/>
      <c r="AO189" s="47"/>
      <c r="AP189" s="48"/>
      <c r="AQ189" s="49"/>
      <c r="AR189" s="37"/>
      <c r="AS189" s="4"/>
      <c r="AT189" s="4"/>
      <c r="AU189" s="4"/>
      <c r="AV189" s="4"/>
      <c r="AW189" s="4"/>
      <c r="AX189" s="4"/>
      <c r="AY189" s="4"/>
      <c r="AZ189" s="38"/>
      <c r="BA189" s="24"/>
      <c r="BB189" s="30"/>
      <c r="BC189" s="26"/>
      <c r="BD189" s="27"/>
      <c r="BE189" s="28">
        <f t="shared" si="281"/>
        <v>3.3598068235848322E-3</v>
      </c>
    </row>
    <row r="190" spans="1:57" ht="14" x14ac:dyDescent="0.35">
      <c r="A190" s="4">
        <f t="shared" si="8"/>
        <v>188</v>
      </c>
      <c r="B190" s="24"/>
      <c r="C190" s="30"/>
      <c r="D190" s="26"/>
      <c r="E190" s="27"/>
      <c r="F190" s="28"/>
      <c r="G190" s="39"/>
      <c r="H190" s="40"/>
      <c r="I190" s="24"/>
      <c r="J190" s="25"/>
      <c r="K190" s="26"/>
      <c r="L190" s="27"/>
      <c r="M190" s="28">
        <f t="shared" ref="M190:N190" si="293">S190-S189</f>
        <v>1.0079420470754386E-4</v>
      </c>
      <c r="N190" s="29">
        <f t="shared" si="293"/>
        <v>1.5267973227590659E-3</v>
      </c>
      <c r="O190" s="47"/>
      <c r="P190" s="48"/>
      <c r="Q190" s="49"/>
      <c r="R190" s="27"/>
      <c r="S190" s="28">
        <f t="shared" si="14"/>
        <v>0.99674098738112271</v>
      </c>
      <c r="T190" s="29">
        <f t="shared" si="15"/>
        <v>0.8488470650468527</v>
      </c>
      <c r="U190" s="31">
        <f t="shared" si="16"/>
        <v>192</v>
      </c>
      <c r="V190" s="32">
        <f t="shared" si="17"/>
        <v>472.5</v>
      </c>
      <c r="W190" s="33">
        <f t="shared" si="18"/>
        <v>753</v>
      </c>
      <c r="X190" s="4"/>
      <c r="Y190" s="4"/>
      <c r="Z190" s="4"/>
      <c r="AA190" s="4"/>
      <c r="AB190" s="4"/>
      <c r="AC190" s="4"/>
      <c r="AD190" s="4"/>
      <c r="AE190" s="4"/>
      <c r="AF190" s="38"/>
      <c r="AG190" s="24"/>
      <c r="AH190" s="30"/>
      <c r="AI190" s="26"/>
      <c r="AJ190" s="37"/>
      <c r="AK190" s="24"/>
      <c r="AL190" s="25"/>
      <c r="AM190" s="26"/>
      <c r="AN190" s="37"/>
      <c r="AO190" s="47"/>
      <c r="AP190" s="48"/>
      <c r="AQ190" s="49"/>
      <c r="AR190" s="37"/>
      <c r="AS190" s="4"/>
      <c r="AT190" s="4"/>
      <c r="AU190" s="4"/>
      <c r="AV190" s="4"/>
      <c r="AW190" s="4"/>
      <c r="AX190" s="4"/>
      <c r="AY190" s="4"/>
      <c r="AZ190" s="38"/>
      <c r="BA190" s="24"/>
      <c r="BB190" s="30"/>
      <c r="BC190" s="26"/>
      <c r="BD190" s="27"/>
      <c r="BE190" s="28">
        <f t="shared" si="281"/>
        <v>3.2590126188772883E-3</v>
      </c>
    </row>
    <row r="191" spans="1:57" ht="14" x14ac:dyDescent="0.35">
      <c r="A191" s="4">
        <f t="shared" si="8"/>
        <v>189</v>
      </c>
      <c r="B191" s="24"/>
      <c r="C191" s="30"/>
      <c r="D191" s="26"/>
      <c r="E191" s="27"/>
      <c r="F191" s="28"/>
      <c r="G191" s="39"/>
      <c r="H191" s="40"/>
      <c r="I191" s="24"/>
      <c r="J191" s="25"/>
      <c r="K191" s="26"/>
      <c r="L191" s="27"/>
      <c r="M191" s="28">
        <f t="shared" ref="M191:N191" si="294">S191-S190</f>
        <v>9.7770378566286453E-5</v>
      </c>
      <c r="N191" s="29">
        <f t="shared" si="294"/>
        <v>1.5115293495314708E-3</v>
      </c>
      <c r="O191" s="47"/>
      <c r="P191" s="48"/>
      <c r="Q191" s="49"/>
      <c r="R191" s="27"/>
      <c r="S191" s="28">
        <f t="shared" si="14"/>
        <v>0.996838757759689</v>
      </c>
      <c r="T191" s="29">
        <f t="shared" si="15"/>
        <v>0.85035859439638417</v>
      </c>
      <c r="U191" s="31">
        <f t="shared" si="16"/>
        <v>193</v>
      </c>
      <c r="V191" s="32">
        <f t="shared" si="17"/>
        <v>475</v>
      </c>
      <c r="W191" s="33">
        <f t="shared" si="18"/>
        <v>757</v>
      </c>
      <c r="X191" s="4"/>
      <c r="Y191" s="4"/>
      <c r="Z191" s="4"/>
      <c r="AA191" s="4"/>
      <c r="AB191" s="4"/>
      <c r="AC191" s="4"/>
      <c r="AD191" s="4"/>
      <c r="AE191" s="4"/>
      <c r="AF191" s="38"/>
      <c r="AG191" s="24"/>
      <c r="AH191" s="30"/>
      <c r="AI191" s="26"/>
      <c r="AJ191" s="37"/>
      <c r="AK191" s="24"/>
      <c r="AL191" s="25"/>
      <c r="AM191" s="26"/>
      <c r="AN191" s="37"/>
      <c r="AO191" s="47"/>
      <c r="AP191" s="48"/>
      <c r="AQ191" s="49"/>
      <c r="AR191" s="37"/>
      <c r="AS191" s="4"/>
      <c r="AT191" s="4"/>
      <c r="AU191" s="4"/>
      <c r="AV191" s="4"/>
      <c r="AW191" s="4"/>
      <c r="AX191" s="4"/>
      <c r="AY191" s="4"/>
      <c r="AZ191" s="38"/>
      <c r="BA191" s="24"/>
      <c r="BB191" s="30"/>
      <c r="BC191" s="26"/>
      <c r="BD191" s="27"/>
      <c r="BE191" s="28">
        <f t="shared" si="281"/>
        <v>3.1612422403110019E-3</v>
      </c>
    </row>
    <row r="192" spans="1:57" ht="14" x14ac:dyDescent="0.35">
      <c r="A192" s="4">
        <f t="shared" si="8"/>
        <v>190</v>
      </c>
      <c r="B192" s="24"/>
      <c r="C192" s="30"/>
      <c r="D192" s="26"/>
      <c r="E192" s="27"/>
      <c r="F192" s="28"/>
      <c r="G192" s="39"/>
      <c r="H192" s="40"/>
      <c r="I192" s="24"/>
      <c r="J192" s="25"/>
      <c r="K192" s="26"/>
      <c r="L192" s="27"/>
      <c r="M192" s="28">
        <f t="shared" ref="M192:N192" si="295">S192-S191</f>
        <v>9.4837267209380016E-5</v>
      </c>
      <c r="N192" s="29">
        <f t="shared" si="295"/>
        <v>1.4964140560361772E-3</v>
      </c>
      <c r="O192" s="47"/>
      <c r="P192" s="48"/>
      <c r="Q192" s="49"/>
      <c r="R192" s="27"/>
      <c r="S192" s="28">
        <f t="shared" si="14"/>
        <v>0.99693359502689838</v>
      </c>
      <c r="T192" s="29">
        <f t="shared" si="15"/>
        <v>0.85185500845242035</v>
      </c>
      <c r="U192" s="31">
        <f t="shared" si="16"/>
        <v>194</v>
      </c>
      <c r="V192" s="32">
        <f t="shared" si="17"/>
        <v>477.5</v>
      </c>
      <c r="W192" s="33">
        <f t="shared" si="18"/>
        <v>761</v>
      </c>
      <c r="X192" s="4"/>
      <c r="Y192" s="4"/>
      <c r="Z192" s="4"/>
      <c r="AA192" s="4"/>
      <c r="AB192" s="4"/>
      <c r="AC192" s="4"/>
      <c r="AD192" s="4"/>
      <c r="AE192" s="4"/>
      <c r="AF192" s="38"/>
      <c r="AG192" s="24"/>
      <c r="AH192" s="30"/>
      <c r="AI192" s="26"/>
      <c r="AJ192" s="37"/>
      <c r="AK192" s="24"/>
      <c r="AL192" s="25"/>
      <c r="AM192" s="26"/>
      <c r="AN192" s="37"/>
      <c r="AO192" s="47"/>
      <c r="AP192" s="48"/>
      <c r="AQ192" s="49"/>
      <c r="AR192" s="37"/>
      <c r="AS192" s="4"/>
      <c r="AT192" s="4"/>
      <c r="AU192" s="4"/>
      <c r="AV192" s="4"/>
      <c r="AW192" s="4"/>
      <c r="AX192" s="4"/>
      <c r="AY192" s="4"/>
      <c r="AZ192" s="38"/>
      <c r="BA192" s="24"/>
      <c r="BB192" s="30"/>
      <c r="BC192" s="26"/>
      <c r="BD192" s="27"/>
      <c r="BE192" s="28">
        <f t="shared" si="281"/>
        <v>3.0664049731016219E-3</v>
      </c>
    </row>
    <row r="193" spans="1:57" ht="14" x14ac:dyDescent="0.35">
      <c r="A193" s="4">
        <f t="shared" si="8"/>
        <v>191</v>
      </c>
      <c r="B193" s="24"/>
      <c r="C193" s="30"/>
      <c r="D193" s="26"/>
      <c r="E193" s="27"/>
      <c r="F193" s="28"/>
      <c r="G193" s="39"/>
      <c r="H193" s="40"/>
      <c r="I193" s="24"/>
      <c r="J193" s="25"/>
      <c r="K193" s="26"/>
      <c r="L193" s="27"/>
      <c r="M193" s="28">
        <f t="shared" ref="M193:N193" si="296">S193-S192</f>
        <v>9.1992149193087513E-5</v>
      </c>
      <c r="N193" s="29">
        <f t="shared" si="296"/>
        <v>1.4814499154758298E-3</v>
      </c>
      <c r="O193" s="47"/>
      <c r="P193" s="48"/>
      <c r="Q193" s="49"/>
      <c r="R193" s="27"/>
      <c r="S193" s="28">
        <f t="shared" si="14"/>
        <v>0.99702558717609147</v>
      </c>
      <c r="T193" s="29">
        <f t="shared" si="15"/>
        <v>0.85333645836789618</v>
      </c>
      <c r="U193" s="31">
        <f t="shared" si="16"/>
        <v>195</v>
      </c>
      <c r="V193" s="32">
        <f t="shared" si="17"/>
        <v>480</v>
      </c>
      <c r="W193" s="33">
        <f t="shared" si="18"/>
        <v>765</v>
      </c>
      <c r="X193" s="4"/>
      <c r="Y193" s="4"/>
      <c r="Z193" s="4"/>
      <c r="AA193" s="4"/>
      <c r="AB193" s="4"/>
      <c r="AC193" s="4"/>
      <c r="AD193" s="4"/>
      <c r="AE193" s="4"/>
      <c r="AF193" s="38"/>
      <c r="AG193" s="24"/>
      <c r="AH193" s="30"/>
      <c r="AI193" s="26"/>
      <c r="AJ193" s="37"/>
      <c r="AK193" s="24"/>
      <c r="AL193" s="25"/>
      <c r="AM193" s="26"/>
      <c r="AN193" s="37"/>
      <c r="AO193" s="47"/>
      <c r="AP193" s="48"/>
      <c r="AQ193" s="49"/>
      <c r="AR193" s="37"/>
      <c r="AS193" s="4"/>
      <c r="AT193" s="4"/>
      <c r="AU193" s="4"/>
      <c r="AV193" s="4"/>
      <c r="AW193" s="4"/>
      <c r="AX193" s="4"/>
      <c r="AY193" s="4"/>
      <c r="AZ193" s="38"/>
      <c r="BA193" s="24"/>
      <c r="BB193" s="30"/>
      <c r="BC193" s="26"/>
      <c r="BD193" s="27"/>
      <c r="BE193" s="28">
        <f t="shared" si="281"/>
        <v>2.9744128239085343E-3</v>
      </c>
    </row>
    <row r="194" spans="1:57" ht="14" x14ac:dyDescent="0.35">
      <c r="A194" s="4">
        <f t="shared" si="8"/>
        <v>192</v>
      </c>
      <c r="B194" s="24"/>
      <c r="C194" s="30"/>
      <c r="D194" s="26"/>
      <c r="E194" s="27"/>
      <c r="F194" s="28"/>
      <c r="G194" s="39"/>
      <c r="H194" s="40"/>
      <c r="I194" s="24"/>
      <c r="J194" s="25"/>
      <c r="K194" s="26"/>
      <c r="L194" s="27"/>
      <c r="M194" s="28">
        <f t="shared" ref="M194:N194" si="297">S194-S193</f>
        <v>8.92323847172527E-5</v>
      </c>
      <c r="N194" s="29">
        <f t="shared" si="297"/>
        <v>1.4666354163210826E-3</v>
      </c>
      <c r="O194" s="47"/>
      <c r="P194" s="48"/>
      <c r="Q194" s="49"/>
      <c r="R194" s="27"/>
      <c r="S194" s="28">
        <f t="shared" si="14"/>
        <v>0.99711481956080872</v>
      </c>
      <c r="T194" s="29">
        <f t="shared" si="15"/>
        <v>0.85480309378421726</v>
      </c>
      <c r="U194" s="31">
        <f t="shared" si="16"/>
        <v>196</v>
      </c>
      <c r="V194" s="32">
        <f t="shared" si="17"/>
        <v>482.5</v>
      </c>
      <c r="W194" s="33">
        <f t="shared" si="18"/>
        <v>769</v>
      </c>
      <c r="X194" s="4"/>
      <c r="Y194" s="4"/>
      <c r="Z194" s="4"/>
      <c r="AA194" s="4"/>
      <c r="AB194" s="4"/>
      <c r="AC194" s="4"/>
      <c r="AD194" s="4"/>
      <c r="AE194" s="4"/>
      <c r="AF194" s="38"/>
      <c r="AG194" s="24"/>
      <c r="AH194" s="30"/>
      <c r="AI194" s="26"/>
      <c r="AJ194" s="37"/>
      <c r="AK194" s="24"/>
      <c r="AL194" s="25"/>
      <c r="AM194" s="26"/>
      <c r="AN194" s="37"/>
      <c r="AO194" s="47"/>
      <c r="AP194" s="48"/>
      <c r="AQ194" s="49"/>
      <c r="AR194" s="37"/>
      <c r="AS194" s="4"/>
      <c r="AT194" s="4"/>
      <c r="AU194" s="4"/>
      <c r="AV194" s="4"/>
      <c r="AW194" s="4"/>
      <c r="AX194" s="4"/>
      <c r="AY194" s="4"/>
      <c r="AZ194" s="38"/>
      <c r="BA194" s="24"/>
      <c r="BB194" s="30"/>
      <c r="BC194" s="26"/>
      <c r="BD194" s="27"/>
      <c r="BE194" s="28">
        <f t="shared" si="281"/>
        <v>2.8851804391912816E-3</v>
      </c>
    </row>
    <row r="195" spans="1:57" ht="14" x14ac:dyDescent="0.35">
      <c r="A195" s="4">
        <f t="shared" si="8"/>
        <v>193</v>
      </c>
      <c r="B195" s="24"/>
      <c r="C195" s="30"/>
      <c r="D195" s="26"/>
      <c r="E195" s="27"/>
      <c r="F195" s="28"/>
      <c r="G195" s="39"/>
      <c r="H195" s="40"/>
      <c r="I195" s="24"/>
      <c r="J195" s="25"/>
      <c r="K195" s="26"/>
      <c r="L195" s="27"/>
      <c r="M195" s="28">
        <f t="shared" ref="M195:N195" si="298">S195-S194</f>
        <v>8.6555413175704032E-5</v>
      </c>
      <c r="N195" s="29">
        <f t="shared" si="298"/>
        <v>1.4519690621578318E-3</v>
      </c>
      <c r="O195" s="47"/>
      <c r="P195" s="48"/>
      <c r="Q195" s="49"/>
      <c r="R195" s="27"/>
      <c r="S195" s="28">
        <f t="shared" si="14"/>
        <v>0.99720137497398442</v>
      </c>
      <c r="T195" s="29">
        <f t="shared" si="15"/>
        <v>0.85625506284637509</v>
      </c>
      <c r="U195" s="31">
        <f t="shared" si="16"/>
        <v>197</v>
      </c>
      <c r="V195" s="32">
        <f t="shared" si="17"/>
        <v>485</v>
      </c>
      <c r="W195" s="33">
        <f t="shared" si="18"/>
        <v>773</v>
      </c>
      <c r="X195" s="4"/>
      <c r="Y195" s="4"/>
      <c r="Z195" s="4"/>
      <c r="AA195" s="4"/>
      <c r="AB195" s="4"/>
      <c r="AC195" s="4"/>
      <c r="AD195" s="4"/>
      <c r="AE195" s="4"/>
      <c r="AF195" s="38"/>
      <c r="AG195" s="24"/>
      <c r="AH195" s="30"/>
      <c r="AI195" s="26"/>
      <c r="AJ195" s="37"/>
      <c r="AK195" s="24"/>
      <c r="AL195" s="25"/>
      <c r="AM195" s="26"/>
      <c r="AN195" s="37"/>
      <c r="AO195" s="47"/>
      <c r="AP195" s="48"/>
      <c r="AQ195" s="49"/>
      <c r="AR195" s="37"/>
      <c r="AS195" s="4"/>
      <c r="AT195" s="4"/>
      <c r="AU195" s="4"/>
      <c r="AV195" s="4"/>
      <c r="AW195" s="4"/>
      <c r="AX195" s="4"/>
      <c r="AY195" s="4"/>
      <c r="AZ195" s="38"/>
      <c r="BA195" s="24"/>
      <c r="BB195" s="30"/>
      <c r="BC195" s="26"/>
      <c r="BD195" s="27"/>
      <c r="BE195" s="28">
        <f t="shared" si="281"/>
        <v>2.7986250260155776E-3</v>
      </c>
    </row>
    <row r="196" spans="1:57" ht="14" x14ac:dyDescent="0.35">
      <c r="A196" s="4">
        <f t="shared" si="8"/>
        <v>194</v>
      </c>
      <c r="B196" s="24"/>
      <c r="C196" s="30"/>
      <c r="D196" s="26"/>
      <c r="E196" s="27"/>
      <c r="F196" s="28"/>
      <c r="G196" s="39"/>
      <c r="H196" s="40"/>
      <c r="I196" s="24"/>
      <c r="J196" s="25"/>
      <c r="K196" s="26"/>
      <c r="L196" s="27"/>
      <c r="M196" s="28">
        <f t="shared" ref="M196:N196" si="299">S196-S195</f>
        <v>8.3958750780488423E-5</v>
      </c>
      <c r="N196" s="29">
        <f t="shared" si="299"/>
        <v>1.4374493715362258E-3</v>
      </c>
      <c r="O196" s="47"/>
      <c r="P196" s="48"/>
      <c r="Q196" s="49"/>
      <c r="R196" s="27"/>
      <c r="S196" s="28">
        <f t="shared" si="14"/>
        <v>0.99728533372476491</v>
      </c>
      <c r="T196" s="29">
        <f t="shared" si="15"/>
        <v>0.85769251221791132</v>
      </c>
      <c r="U196" s="31">
        <f t="shared" si="16"/>
        <v>198</v>
      </c>
      <c r="V196" s="32">
        <f t="shared" si="17"/>
        <v>487.5</v>
      </c>
      <c r="W196" s="33">
        <f t="shared" si="18"/>
        <v>777</v>
      </c>
      <c r="X196" s="4"/>
      <c r="Y196" s="4"/>
      <c r="Z196" s="4"/>
      <c r="AA196" s="4"/>
      <c r="AB196" s="4"/>
      <c r="AC196" s="4"/>
      <c r="AD196" s="4"/>
      <c r="AE196" s="4"/>
      <c r="AF196" s="38"/>
      <c r="AG196" s="24"/>
      <c r="AH196" s="30"/>
      <c r="AI196" s="26"/>
      <c r="AJ196" s="37"/>
      <c r="AK196" s="24"/>
      <c r="AL196" s="25"/>
      <c r="AM196" s="26"/>
      <c r="AN196" s="37"/>
      <c r="AO196" s="47"/>
      <c r="AP196" s="48"/>
      <c r="AQ196" s="49"/>
      <c r="AR196" s="37"/>
      <c r="AS196" s="4"/>
      <c r="AT196" s="4"/>
      <c r="AU196" s="4"/>
      <c r="AV196" s="4"/>
      <c r="AW196" s="4"/>
      <c r="AX196" s="4"/>
      <c r="AY196" s="4"/>
      <c r="AZ196" s="38"/>
      <c r="BA196" s="24"/>
      <c r="BB196" s="30"/>
      <c r="BC196" s="26"/>
      <c r="BD196" s="27"/>
      <c r="BE196" s="28">
        <f t="shared" si="281"/>
        <v>2.7146662752350892E-3</v>
      </c>
    </row>
    <row r="197" spans="1:57" ht="14" x14ac:dyDescent="0.35">
      <c r="A197" s="4">
        <f t="shared" si="8"/>
        <v>195</v>
      </c>
      <c r="B197" s="24"/>
      <c r="C197" s="30"/>
      <c r="D197" s="26"/>
      <c r="E197" s="27"/>
      <c r="F197" s="28"/>
      <c r="G197" s="39"/>
      <c r="H197" s="40"/>
      <c r="I197" s="24"/>
      <c r="J197" s="25"/>
      <c r="K197" s="26"/>
      <c r="L197" s="27"/>
      <c r="M197" s="28">
        <f t="shared" ref="M197:N197" si="300">S197-S196</f>
        <v>8.1439988257048235E-5</v>
      </c>
      <c r="N197" s="29">
        <f t="shared" si="300"/>
        <v>1.4230748778208957E-3</v>
      </c>
      <c r="O197" s="47"/>
      <c r="P197" s="48"/>
      <c r="Q197" s="49"/>
      <c r="R197" s="27"/>
      <c r="S197" s="28">
        <f t="shared" si="14"/>
        <v>0.99736677371302196</v>
      </c>
      <c r="T197" s="29">
        <f t="shared" si="15"/>
        <v>0.85911558709573221</v>
      </c>
      <c r="U197" s="31">
        <f t="shared" si="16"/>
        <v>199</v>
      </c>
      <c r="V197" s="32">
        <f t="shared" si="17"/>
        <v>490</v>
      </c>
      <c r="W197" s="33">
        <f t="shared" si="18"/>
        <v>781</v>
      </c>
      <c r="X197" s="4"/>
      <c r="Y197" s="4"/>
      <c r="Z197" s="4"/>
      <c r="AA197" s="4"/>
      <c r="AB197" s="4"/>
      <c r="AC197" s="4"/>
      <c r="AD197" s="4"/>
      <c r="AE197" s="4"/>
      <c r="AF197" s="38"/>
      <c r="AG197" s="24"/>
      <c r="AH197" s="30"/>
      <c r="AI197" s="26"/>
      <c r="AJ197" s="37"/>
      <c r="AK197" s="24"/>
      <c r="AL197" s="25"/>
      <c r="AM197" s="26"/>
      <c r="AN197" s="37"/>
      <c r="AO197" s="47"/>
      <c r="AP197" s="48"/>
      <c r="AQ197" s="49"/>
      <c r="AR197" s="37"/>
      <c r="AS197" s="4"/>
      <c r="AT197" s="4"/>
      <c r="AU197" s="4"/>
      <c r="AV197" s="4"/>
      <c r="AW197" s="4"/>
      <c r="AX197" s="4"/>
      <c r="AY197" s="4"/>
      <c r="AZ197" s="38"/>
      <c r="BA197" s="24"/>
      <c r="BB197" s="30"/>
      <c r="BC197" s="26"/>
      <c r="BD197" s="27"/>
      <c r="BE197" s="28">
        <f t="shared" si="281"/>
        <v>2.633226286978041E-3</v>
      </c>
    </row>
    <row r="198" spans="1:57" ht="14" x14ac:dyDescent="0.35">
      <c r="A198" s="4">
        <f t="shared" si="8"/>
        <v>196</v>
      </c>
      <c r="B198" s="24"/>
      <c r="C198" s="30"/>
      <c r="D198" s="26"/>
      <c r="E198" s="27"/>
      <c r="F198" s="28"/>
      <c r="G198" s="39"/>
      <c r="H198" s="40"/>
      <c r="I198" s="24"/>
      <c r="J198" s="25"/>
      <c r="K198" s="26"/>
      <c r="L198" s="27"/>
      <c r="M198" s="28">
        <f t="shared" ref="M198:N198" si="301">S198-S197</f>
        <v>7.8996788609342339E-5</v>
      </c>
      <c r="N198" s="29">
        <f t="shared" si="301"/>
        <v>1.4088441290426301E-3</v>
      </c>
      <c r="O198" s="47"/>
      <c r="P198" s="48"/>
      <c r="Q198" s="49"/>
      <c r="R198" s="27"/>
      <c r="S198" s="28">
        <f t="shared" si="14"/>
        <v>0.9974457705016313</v>
      </c>
      <c r="T198" s="29">
        <f t="shared" si="15"/>
        <v>0.86052443122477484</v>
      </c>
      <c r="U198" s="31">
        <f t="shared" si="16"/>
        <v>200</v>
      </c>
      <c r="V198" s="32">
        <f t="shared" si="17"/>
        <v>492.5</v>
      </c>
      <c r="W198" s="33">
        <f t="shared" si="18"/>
        <v>785</v>
      </c>
      <c r="X198" s="4"/>
      <c r="Y198" s="4"/>
      <c r="Z198" s="4"/>
      <c r="AA198" s="4"/>
      <c r="AB198" s="4"/>
      <c r="AC198" s="4"/>
      <c r="AD198" s="4"/>
      <c r="AE198" s="4"/>
      <c r="AF198" s="38"/>
      <c r="AG198" s="24"/>
      <c r="AH198" s="30"/>
      <c r="AI198" s="26"/>
      <c r="AJ198" s="37"/>
      <c r="AK198" s="24"/>
      <c r="AL198" s="25"/>
      <c r="AM198" s="26"/>
      <c r="AN198" s="37"/>
      <c r="AO198" s="47"/>
      <c r="AP198" s="48"/>
      <c r="AQ198" s="49"/>
      <c r="AR198" s="37"/>
      <c r="AS198" s="4"/>
      <c r="AT198" s="4"/>
      <c r="AU198" s="4"/>
      <c r="AV198" s="4"/>
      <c r="AW198" s="4"/>
      <c r="AX198" s="4"/>
      <c r="AY198" s="4"/>
      <c r="AZ198" s="38"/>
      <c r="BA198" s="24"/>
      <c r="BB198" s="30"/>
      <c r="BC198" s="26"/>
      <c r="BD198" s="27"/>
      <c r="BE198" s="28">
        <f t="shared" si="281"/>
        <v>2.5542294983686986E-3</v>
      </c>
    </row>
    <row r="199" spans="1:57" ht="14" x14ac:dyDescent="0.35">
      <c r="A199" s="4">
        <f t="shared" si="8"/>
        <v>197</v>
      </c>
      <c r="B199" s="24"/>
      <c r="C199" s="30"/>
      <c r="D199" s="26"/>
      <c r="E199" s="27"/>
      <c r="F199" s="28"/>
      <c r="G199" s="39"/>
      <c r="H199" s="40"/>
      <c r="I199" s="24"/>
      <c r="J199" s="25"/>
      <c r="K199" s="26"/>
      <c r="L199" s="27"/>
      <c r="M199" s="28">
        <f t="shared" ref="M199:N199" si="302">S199-S198</f>
        <v>7.6626884951025431E-5</v>
      </c>
      <c r="N199" s="29">
        <f t="shared" si="302"/>
        <v>1.3947556877522693E-3</v>
      </c>
      <c r="O199" s="47"/>
      <c r="P199" s="48"/>
      <c r="Q199" s="49"/>
      <c r="R199" s="27"/>
      <c r="S199" s="28">
        <f t="shared" si="14"/>
        <v>0.99752239738658233</v>
      </c>
      <c r="T199" s="29">
        <f t="shared" si="15"/>
        <v>0.86191918691252711</v>
      </c>
      <c r="U199" s="31">
        <f t="shared" si="16"/>
        <v>201</v>
      </c>
      <c r="V199" s="32">
        <f t="shared" si="17"/>
        <v>495</v>
      </c>
      <c r="W199" s="33">
        <f t="shared" si="18"/>
        <v>789</v>
      </c>
      <c r="X199" s="4"/>
      <c r="Y199" s="4"/>
      <c r="Z199" s="4"/>
      <c r="AA199" s="4"/>
      <c r="AB199" s="4"/>
      <c r="AC199" s="4"/>
      <c r="AD199" s="4"/>
      <c r="AE199" s="4"/>
      <c r="AF199" s="38"/>
      <c r="AG199" s="24"/>
      <c r="AH199" s="30"/>
      <c r="AI199" s="26"/>
      <c r="AJ199" s="37"/>
      <c r="AK199" s="24"/>
      <c r="AL199" s="25"/>
      <c r="AM199" s="26"/>
      <c r="AN199" s="37"/>
      <c r="AO199" s="47"/>
      <c r="AP199" s="48"/>
      <c r="AQ199" s="49"/>
      <c r="AR199" s="37"/>
      <c r="AS199" s="4"/>
      <c r="AT199" s="4"/>
      <c r="AU199" s="4"/>
      <c r="AV199" s="4"/>
      <c r="AW199" s="4"/>
      <c r="AX199" s="4"/>
      <c r="AY199" s="4"/>
      <c r="AZ199" s="38"/>
      <c r="BA199" s="24"/>
      <c r="BB199" s="30"/>
      <c r="BC199" s="26"/>
      <c r="BD199" s="27"/>
      <c r="BE199" s="28">
        <f t="shared" si="281"/>
        <v>2.4776026134176732E-3</v>
      </c>
    </row>
    <row r="200" spans="1:57" ht="14" x14ac:dyDescent="0.35">
      <c r="A200" s="4">
        <f t="shared" si="8"/>
        <v>198</v>
      </c>
      <c r="B200" s="24"/>
      <c r="C200" s="30"/>
      <c r="D200" s="26"/>
      <c r="E200" s="27"/>
      <c r="F200" s="28"/>
      <c r="G200" s="39"/>
      <c r="H200" s="40"/>
      <c r="I200" s="24"/>
      <c r="J200" s="25"/>
      <c r="K200" s="26"/>
      <c r="L200" s="27"/>
      <c r="M200" s="28">
        <f t="shared" ref="M200:N200" si="303">S200-S199</f>
        <v>7.4328078402574604E-5</v>
      </c>
      <c r="N200" s="29">
        <f t="shared" si="303"/>
        <v>1.3808081308747111E-3</v>
      </c>
      <c r="O200" s="47"/>
      <c r="P200" s="48"/>
      <c r="Q200" s="49"/>
      <c r="R200" s="27"/>
      <c r="S200" s="28">
        <f t="shared" si="14"/>
        <v>0.9975967254649849</v>
      </c>
      <c r="T200" s="29">
        <f t="shared" si="15"/>
        <v>0.86329999504340182</v>
      </c>
      <c r="U200" s="31">
        <f t="shared" si="16"/>
        <v>202</v>
      </c>
      <c r="V200" s="32">
        <f t="shared" si="17"/>
        <v>497.5</v>
      </c>
      <c r="W200" s="33">
        <f t="shared" si="18"/>
        <v>793</v>
      </c>
      <c r="X200" s="4"/>
      <c r="Y200" s="4"/>
      <c r="Z200" s="4"/>
      <c r="AA200" s="4"/>
      <c r="AB200" s="4"/>
      <c r="AC200" s="4"/>
      <c r="AD200" s="4"/>
      <c r="AE200" s="4"/>
      <c r="AF200" s="38"/>
      <c r="AG200" s="24"/>
      <c r="AH200" s="30"/>
      <c r="AI200" s="26"/>
      <c r="AJ200" s="37"/>
      <c r="AK200" s="24"/>
      <c r="AL200" s="25"/>
      <c r="AM200" s="26"/>
      <c r="AN200" s="37"/>
      <c r="AO200" s="47"/>
      <c r="AP200" s="48"/>
      <c r="AQ200" s="49"/>
      <c r="AR200" s="37"/>
      <c r="AS200" s="4"/>
      <c r="AT200" s="4"/>
      <c r="AU200" s="4"/>
      <c r="AV200" s="4"/>
      <c r="AW200" s="4"/>
      <c r="AX200" s="4"/>
      <c r="AY200" s="4"/>
      <c r="AZ200" s="38"/>
      <c r="BA200" s="24"/>
      <c r="BB200" s="30"/>
      <c r="BC200" s="26"/>
      <c r="BD200" s="27"/>
      <c r="BE200" s="28">
        <f t="shared" si="281"/>
        <v>2.4032745350150986E-3</v>
      </c>
    </row>
    <row r="201" spans="1:57" ht="14" x14ac:dyDescent="0.35">
      <c r="A201" s="4">
        <f t="shared" si="8"/>
        <v>199</v>
      </c>
      <c r="B201" s="24"/>
      <c r="C201" s="30"/>
      <c r="D201" s="26"/>
      <c r="E201" s="27"/>
      <c r="F201" s="28"/>
      <c r="G201" s="39"/>
      <c r="H201" s="40"/>
      <c r="I201" s="24"/>
      <c r="J201" s="25"/>
      <c r="K201" s="26"/>
      <c r="L201" s="27"/>
      <c r="M201" s="28">
        <f t="shared" ref="M201:N201" si="304">S201-S200</f>
        <v>7.2098236050477382E-5</v>
      </c>
      <c r="N201" s="29">
        <f t="shared" si="304"/>
        <v>1.3670000495660251E-3</v>
      </c>
      <c r="O201" s="47"/>
      <c r="P201" s="48"/>
      <c r="Q201" s="49"/>
      <c r="R201" s="27"/>
      <c r="S201" s="28">
        <f t="shared" si="14"/>
        <v>0.99766882370103538</v>
      </c>
      <c r="T201" s="29">
        <f t="shared" si="15"/>
        <v>0.86466699509296785</v>
      </c>
      <c r="U201" s="31">
        <f t="shared" si="16"/>
        <v>203</v>
      </c>
      <c r="V201" s="32">
        <f t="shared" si="17"/>
        <v>500</v>
      </c>
      <c r="W201" s="33">
        <f t="shared" si="18"/>
        <v>797</v>
      </c>
      <c r="X201" s="4"/>
      <c r="Y201" s="4"/>
      <c r="Z201" s="4"/>
      <c r="AA201" s="4"/>
      <c r="AB201" s="4"/>
      <c r="AC201" s="4"/>
      <c r="AD201" s="4"/>
      <c r="AE201" s="4"/>
      <c r="AF201" s="38"/>
      <c r="AG201" s="24"/>
      <c r="AH201" s="30"/>
      <c r="AI201" s="26"/>
      <c r="AJ201" s="37"/>
      <c r="AK201" s="24"/>
      <c r="AL201" s="25"/>
      <c r="AM201" s="26"/>
      <c r="AN201" s="37"/>
      <c r="AO201" s="47"/>
      <c r="AP201" s="48"/>
      <c r="AQ201" s="49"/>
      <c r="AR201" s="37"/>
      <c r="AS201" s="4"/>
      <c r="AT201" s="4"/>
      <c r="AU201" s="4"/>
      <c r="AV201" s="4"/>
      <c r="AW201" s="4"/>
      <c r="AX201" s="4"/>
      <c r="AY201" s="4"/>
      <c r="AZ201" s="38"/>
      <c r="BA201" s="24"/>
      <c r="BB201" s="30"/>
      <c r="BC201" s="26"/>
      <c r="BD201" s="27"/>
      <c r="BE201" s="28">
        <f t="shared" si="281"/>
        <v>2.3311762989646212E-3</v>
      </c>
    </row>
    <row r="202" spans="1:57" ht="14" x14ac:dyDescent="0.35">
      <c r="A202" s="4">
        <f t="shared" si="8"/>
        <v>200</v>
      </c>
      <c r="B202" s="24"/>
      <c r="C202" s="30"/>
      <c r="D202" s="26"/>
      <c r="E202" s="27"/>
      <c r="F202" s="28"/>
      <c r="G202" s="39"/>
      <c r="H202" s="40"/>
      <c r="I202" s="24"/>
      <c r="J202" s="25"/>
      <c r="K202" s="26"/>
      <c r="L202" s="27"/>
      <c r="M202" s="28">
        <f t="shared" ref="M202:N202" si="305">S202-S201</f>
        <v>6.9935288968925313E-5</v>
      </c>
      <c r="N202" s="29">
        <f t="shared" si="305"/>
        <v>1.3533300490703448E-3</v>
      </c>
      <c r="O202" s="47"/>
      <c r="P202" s="48"/>
      <c r="Q202" s="49"/>
      <c r="R202" s="27"/>
      <c r="S202" s="28">
        <f t="shared" si="14"/>
        <v>0.9977387589900043</v>
      </c>
      <c r="T202" s="29">
        <f t="shared" si="15"/>
        <v>0.86602032514203819</v>
      </c>
      <c r="U202" s="31">
        <f t="shared" si="16"/>
        <v>204</v>
      </c>
      <c r="V202" s="32">
        <f t="shared" si="17"/>
        <v>502.5</v>
      </c>
      <c r="W202" s="33">
        <f t="shared" si="18"/>
        <v>801</v>
      </c>
      <c r="X202" s="4"/>
      <c r="Y202" s="4"/>
      <c r="Z202" s="4"/>
      <c r="AA202" s="4"/>
      <c r="AB202" s="4"/>
      <c r="AC202" s="4"/>
      <c r="AD202" s="4"/>
      <c r="AE202" s="4"/>
      <c r="AF202" s="38"/>
      <c r="AG202" s="24"/>
      <c r="AH202" s="30"/>
      <c r="AI202" s="26"/>
      <c r="AJ202" s="37"/>
      <c r="AK202" s="24"/>
      <c r="AL202" s="25"/>
      <c r="AM202" s="26"/>
      <c r="AN202" s="37"/>
      <c r="AO202" s="47"/>
      <c r="AP202" s="48"/>
      <c r="AQ202" s="49"/>
      <c r="AR202" s="37"/>
      <c r="AS202" s="4"/>
      <c r="AT202" s="4"/>
      <c r="AU202" s="4"/>
      <c r="AV202" s="4"/>
      <c r="AW202" s="4"/>
      <c r="AX202" s="4"/>
      <c r="AY202" s="4"/>
      <c r="AZ202" s="38"/>
      <c r="BA202" s="24"/>
      <c r="BB202" s="30"/>
      <c r="BC202" s="26"/>
      <c r="BD202" s="27"/>
      <c r="BE202" s="28">
        <f t="shared" si="281"/>
        <v>2.2612410099956959E-3</v>
      </c>
    </row>
    <row r="203" spans="1:57" ht="14" x14ac:dyDescent="0.35">
      <c r="A203" s="4">
        <f t="shared" si="8"/>
        <v>201</v>
      </c>
      <c r="B203" s="24"/>
      <c r="C203" s="30"/>
      <c r="D203" s="26"/>
      <c r="E203" s="27"/>
      <c r="F203" s="28"/>
      <c r="G203" s="39"/>
      <c r="H203" s="40"/>
      <c r="I203" s="24"/>
      <c r="J203" s="25"/>
      <c r="K203" s="26"/>
      <c r="L203" s="27"/>
      <c r="M203" s="28">
        <f t="shared" ref="M203:N203" si="306">S203-S202</f>
        <v>6.7837230299905293E-5</v>
      </c>
      <c r="N203" s="29">
        <f t="shared" si="306"/>
        <v>1.3397967485796469E-3</v>
      </c>
      <c r="O203" s="47"/>
      <c r="P203" s="48"/>
      <c r="Q203" s="49"/>
      <c r="R203" s="27"/>
      <c r="S203" s="28">
        <f t="shared" si="14"/>
        <v>0.99780659622030421</v>
      </c>
      <c r="T203" s="29">
        <f t="shared" si="15"/>
        <v>0.86736012189061784</v>
      </c>
      <c r="U203" s="31">
        <f t="shared" si="16"/>
        <v>205</v>
      </c>
      <c r="V203" s="32">
        <f t="shared" si="17"/>
        <v>505</v>
      </c>
      <c r="W203" s="33">
        <f t="shared" si="18"/>
        <v>805</v>
      </c>
      <c r="X203" s="4"/>
      <c r="Y203" s="4"/>
      <c r="Z203" s="4"/>
      <c r="AA203" s="4"/>
      <c r="AB203" s="4"/>
      <c r="AC203" s="4"/>
      <c r="AD203" s="4"/>
      <c r="AE203" s="4"/>
      <c r="AF203" s="38"/>
      <c r="AG203" s="24"/>
      <c r="AH203" s="30"/>
      <c r="AI203" s="26"/>
      <c r="AJ203" s="37"/>
      <c r="AK203" s="24"/>
      <c r="AL203" s="25"/>
      <c r="AM203" s="26"/>
      <c r="AN203" s="37"/>
      <c r="AO203" s="47"/>
      <c r="AP203" s="48"/>
      <c r="AQ203" s="49"/>
      <c r="AR203" s="37"/>
      <c r="AS203" s="4"/>
      <c r="AT203" s="4"/>
      <c r="AU203" s="4"/>
      <c r="AV203" s="4"/>
      <c r="AW203" s="4"/>
      <c r="AX203" s="4"/>
      <c r="AY203" s="4"/>
      <c r="AZ203" s="38"/>
      <c r="BA203" s="24"/>
      <c r="BB203" s="30"/>
      <c r="BC203" s="26"/>
      <c r="BD203" s="27"/>
      <c r="BE203" s="28">
        <f t="shared" si="281"/>
        <v>2.1934037796957906E-3</v>
      </c>
    </row>
    <row r="204" spans="1:57" ht="14" x14ac:dyDescent="0.35">
      <c r="A204" s="4">
        <f t="shared" si="8"/>
        <v>202</v>
      </c>
      <c r="B204" s="24"/>
      <c r="C204" s="30"/>
      <c r="D204" s="26"/>
      <c r="E204" s="27"/>
      <c r="F204" s="28"/>
      <c r="G204" s="39"/>
      <c r="H204" s="40"/>
      <c r="I204" s="24"/>
      <c r="J204" s="25"/>
      <c r="K204" s="26"/>
      <c r="L204" s="27"/>
      <c r="M204" s="28">
        <f t="shared" ref="M204:N204" si="307">S204-S203</f>
        <v>6.5802113390911465E-5</v>
      </c>
      <c r="N204" s="29">
        <f t="shared" si="307"/>
        <v>1.3263987810938627E-3</v>
      </c>
      <c r="O204" s="47"/>
      <c r="P204" s="48"/>
      <c r="Q204" s="49"/>
      <c r="R204" s="27"/>
      <c r="S204" s="28">
        <f t="shared" si="14"/>
        <v>0.99787239833369512</v>
      </c>
      <c r="T204" s="29">
        <f t="shared" si="15"/>
        <v>0.8686865206717117</v>
      </c>
      <c r="U204" s="31">
        <f t="shared" si="16"/>
        <v>206</v>
      </c>
      <c r="V204" s="32">
        <f t="shared" si="17"/>
        <v>507.5</v>
      </c>
      <c r="W204" s="33">
        <f t="shared" si="18"/>
        <v>809</v>
      </c>
      <c r="X204" s="4"/>
      <c r="Y204" s="4"/>
      <c r="Z204" s="4"/>
      <c r="AA204" s="4"/>
      <c r="AB204" s="4"/>
      <c r="AC204" s="4"/>
      <c r="AD204" s="4"/>
      <c r="AE204" s="4"/>
      <c r="AF204" s="38"/>
      <c r="AG204" s="24"/>
      <c r="AH204" s="30"/>
      <c r="AI204" s="26"/>
      <c r="AJ204" s="37"/>
      <c r="AK204" s="24"/>
      <c r="AL204" s="25"/>
      <c r="AM204" s="26"/>
      <c r="AN204" s="37"/>
      <c r="AO204" s="47"/>
      <c r="AP204" s="48"/>
      <c r="AQ204" s="49"/>
      <c r="AR204" s="37"/>
      <c r="AS204" s="4"/>
      <c r="AT204" s="4"/>
      <c r="AU204" s="4"/>
      <c r="AV204" s="4"/>
      <c r="AW204" s="4"/>
      <c r="AX204" s="4"/>
      <c r="AY204" s="4"/>
      <c r="AZ204" s="38"/>
      <c r="BA204" s="24"/>
      <c r="BB204" s="30"/>
      <c r="BC204" s="26"/>
      <c r="BD204" s="27"/>
      <c r="BE204" s="28">
        <f t="shared" si="281"/>
        <v>2.1276016663048791E-3</v>
      </c>
    </row>
    <row r="205" spans="1:57" ht="14" x14ac:dyDescent="0.35">
      <c r="A205" s="4">
        <f t="shared" si="8"/>
        <v>203</v>
      </c>
      <c r="B205" s="24"/>
      <c r="C205" s="30"/>
      <c r="D205" s="26"/>
      <c r="E205" s="27"/>
      <c r="F205" s="28"/>
      <c r="G205" s="39"/>
      <c r="H205" s="40"/>
      <c r="I205" s="24"/>
      <c r="J205" s="25"/>
      <c r="K205" s="26"/>
      <c r="L205" s="27"/>
      <c r="M205" s="28">
        <f t="shared" ref="M205:N205" si="308">S205-S204</f>
        <v>6.3828049989167468E-5</v>
      </c>
      <c r="N205" s="29">
        <f t="shared" si="308"/>
        <v>1.3131347932828774E-3</v>
      </c>
      <c r="O205" s="47"/>
      <c r="P205" s="48"/>
      <c r="Q205" s="49"/>
      <c r="R205" s="27"/>
      <c r="S205" s="28">
        <f t="shared" si="14"/>
        <v>0.99793622638368429</v>
      </c>
      <c r="T205" s="29">
        <f t="shared" si="15"/>
        <v>0.86999965546499458</v>
      </c>
      <c r="U205" s="31">
        <f t="shared" si="16"/>
        <v>207</v>
      </c>
      <c r="V205" s="32">
        <f t="shared" si="17"/>
        <v>510</v>
      </c>
      <c r="W205" s="33">
        <f t="shared" si="18"/>
        <v>813</v>
      </c>
      <c r="X205" s="4"/>
      <c r="Y205" s="4"/>
      <c r="Z205" s="4"/>
      <c r="AA205" s="4"/>
      <c r="AB205" s="4"/>
      <c r="AC205" s="4"/>
      <c r="AD205" s="4"/>
      <c r="AE205" s="4"/>
      <c r="AF205" s="38"/>
      <c r="AG205" s="24"/>
      <c r="AH205" s="30"/>
      <c r="AI205" s="26"/>
      <c r="AJ205" s="37"/>
      <c r="AK205" s="24"/>
      <c r="AL205" s="25"/>
      <c r="AM205" s="26"/>
      <c r="AN205" s="37"/>
      <c r="AO205" s="47"/>
      <c r="AP205" s="48"/>
      <c r="AQ205" s="49"/>
      <c r="AR205" s="37"/>
      <c r="AS205" s="4"/>
      <c r="AT205" s="4"/>
      <c r="AU205" s="4"/>
      <c r="AV205" s="4"/>
      <c r="AW205" s="4"/>
      <c r="AX205" s="4"/>
      <c r="AY205" s="4"/>
      <c r="AZ205" s="38"/>
      <c r="BA205" s="24"/>
      <c r="BB205" s="30"/>
      <c r="BC205" s="26"/>
      <c r="BD205" s="27"/>
      <c r="BE205" s="28">
        <f t="shared" si="281"/>
        <v>2.0637736163157117E-3</v>
      </c>
    </row>
    <row r="206" spans="1:57" ht="14" x14ac:dyDescent="0.35">
      <c r="A206" s="4">
        <f t="shared" si="8"/>
        <v>204</v>
      </c>
      <c r="B206" s="24"/>
      <c r="C206" s="30"/>
      <c r="D206" s="26"/>
      <c r="E206" s="27"/>
      <c r="F206" s="28"/>
      <c r="G206" s="39"/>
      <c r="H206" s="40"/>
      <c r="I206" s="24"/>
      <c r="J206" s="25"/>
      <c r="K206" s="26"/>
      <c r="L206" s="27"/>
      <c r="M206" s="28">
        <f t="shared" ref="M206:N206" si="309">S206-S205</f>
        <v>6.191320848947246E-5</v>
      </c>
      <c r="N206" s="29">
        <f t="shared" si="309"/>
        <v>1.3000034453500842E-3</v>
      </c>
      <c r="O206" s="47"/>
      <c r="P206" s="48"/>
      <c r="Q206" s="49"/>
      <c r="R206" s="27"/>
      <c r="S206" s="28">
        <f t="shared" si="14"/>
        <v>0.99799813959217376</v>
      </c>
      <c r="T206" s="29">
        <f t="shared" si="15"/>
        <v>0.87129965891034467</v>
      </c>
      <c r="U206" s="31">
        <f t="shared" si="16"/>
        <v>208</v>
      </c>
      <c r="V206" s="32">
        <f t="shared" si="17"/>
        <v>512.5</v>
      </c>
      <c r="W206" s="33">
        <f t="shared" si="18"/>
        <v>817</v>
      </c>
      <c r="X206" s="4"/>
      <c r="Y206" s="4"/>
      <c r="Z206" s="4"/>
      <c r="AA206" s="4"/>
      <c r="AB206" s="4"/>
      <c r="AC206" s="4"/>
      <c r="AD206" s="4"/>
      <c r="AE206" s="4"/>
      <c r="AF206" s="38"/>
      <c r="AG206" s="24"/>
      <c r="AH206" s="30"/>
      <c r="AI206" s="26"/>
      <c r="AJ206" s="37"/>
      <c r="AK206" s="24"/>
      <c r="AL206" s="25"/>
      <c r="AM206" s="26"/>
      <c r="AN206" s="37"/>
      <c r="AO206" s="47"/>
      <c r="AP206" s="48"/>
      <c r="AQ206" s="49"/>
      <c r="AR206" s="37"/>
      <c r="AS206" s="4"/>
      <c r="AT206" s="4"/>
      <c r="AU206" s="4"/>
      <c r="AV206" s="4"/>
      <c r="AW206" s="4"/>
      <c r="AX206" s="4"/>
      <c r="AY206" s="4"/>
      <c r="AZ206" s="38"/>
      <c r="BA206" s="24"/>
      <c r="BB206" s="30"/>
      <c r="BC206" s="26"/>
      <c r="BD206" s="27"/>
      <c r="BE206" s="28">
        <f t="shared" si="281"/>
        <v>2.0018604078262392E-3</v>
      </c>
    </row>
    <row r="207" spans="1:57" ht="14" x14ac:dyDescent="0.35">
      <c r="A207" s="4">
        <f t="shared" si="8"/>
        <v>205</v>
      </c>
      <c r="B207" s="24"/>
      <c r="C207" s="30"/>
      <c r="D207" s="26"/>
      <c r="E207" s="27"/>
      <c r="F207" s="28"/>
      <c r="G207" s="39"/>
      <c r="H207" s="40"/>
      <c r="I207" s="24"/>
      <c r="J207" s="25"/>
      <c r="K207" s="26"/>
      <c r="L207" s="27"/>
      <c r="M207" s="28">
        <f t="shared" ref="M207:N207" si="310">S207-S206</f>
        <v>6.0055812234782735E-5</v>
      </c>
      <c r="N207" s="29">
        <f t="shared" si="310"/>
        <v>1.2870034108966033E-3</v>
      </c>
      <c r="O207" s="47"/>
      <c r="P207" s="48"/>
      <c r="Q207" s="49"/>
      <c r="R207" s="27"/>
      <c r="S207" s="28">
        <f t="shared" si="14"/>
        <v>0.99805819540440854</v>
      </c>
      <c r="T207" s="29">
        <f t="shared" si="15"/>
        <v>0.87258666232124127</v>
      </c>
      <c r="U207" s="31">
        <f t="shared" si="16"/>
        <v>209</v>
      </c>
      <c r="V207" s="32">
        <f t="shared" si="17"/>
        <v>515</v>
      </c>
      <c r="W207" s="33">
        <f t="shared" si="18"/>
        <v>821</v>
      </c>
      <c r="X207" s="4"/>
      <c r="Y207" s="4"/>
      <c r="Z207" s="4"/>
      <c r="AA207" s="4"/>
      <c r="AB207" s="4"/>
      <c r="AC207" s="4"/>
      <c r="AD207" s="4"/>
      <c r="AE207" s="4"/>
      <c r="AF207" s="38"/>
      <c r="AG207" s="24"/>
      <c r="AH207" s="30"/>
      <c r="AI207" s="26"/>
      <c r="AJ207" s="37"/>
      <c r="AK207" s="24"/>
      <c r="AL207" s="25"/>
      <c r="AM207" s="26"/>
      <c r="AN207" s="37"/>
      <c r="AO207" s="47"/>
      <c r="AP207" s="48"/>
      <c r="AQ207" s="49"/>
      <c r="AR207" s="37"/>
      <c r="AS207" s="4"/>
      <c r="AT207" s="4"/>
      <c r="AU207" s="4"/>
      <c r="AV207" s="4"/>
      <c r="AW207" s="4"/>
      <c r="AX207" s="4"/>
      <c r="AY207" s="4"/>
      <c r="AZ207" s="38"/>
      <c r="BA207" s="24"/>
      <c r="BB207" s="30"/>
      <c r="BC207" s="26"/>
      <c r="BD207" s="27"/>
      <c r="BE207" s="28">
        <f t="shared" si="281"/>
        <v>1.9418045955914565E-3</v>
      </c>
    </row>
    <row r="208" spans="1:57" ht="14" x14ac:dyDescent="0.35">
      <c r="A208" s="4">
        <f t="shared" si="8"/>
        <v>206</v>
      </c>
      <c r="B208" s="24"/>
      <c r="C208" s="30"/>
      <c r="D208" s="26"/>
      <c r="E208" s="27"/>
      <c r="F208" s="28"/>
      <c r="G208" s="39"/>
      <c r="H208" s="40"/>
      <c r="I208" s="24"/>
      <c r="J208" s="25"/>
      <c r="K208" s="26"/>
      <c r="L208" s="27"/>
      <c r="M208" s="28">
        <f t="shared" ref="M208:N208" si="311">S208-S207</f>
        <v>5.8254137867752576E-5</v>
      </c>
      <c r="N208" s="29">
        <f t="shared" si="311"/>
        <v>1.2741333767876117E-3</v>
      </c>
      <c r="O208" s="47"/>
      <c r="P208" s="48"/>
      <c r="Q208" s="49"/>
      <c r="R208" s="27"/>
      <c r="S208" s="28">
        <f t="shared" si="14"/>
        <v>0.9981164495422763</v>
      </c>
      <c r="T208" s="29">
        <f t="shared" si="15"/>
        <v>0.87386079569802888</v>
      </c>
      <c r="U208" s="31">
        <f t="shared" si="16"/>
        <v>210</v>
      </c>
      <c r="V208" s="32">
        <f t="shared" si="17"/>
        <v>517.5</v>
      </c>
      <c r="W208" s="33">
        <f t="shared" si="18"/>
        <v>825</v>
      </c>
      <c r="X208" s="4"/>
      <c r="Y208" s="4"/>
      <c r="Z208" s="4"/>
      <c r="AA208" s="4"/>
      <c r="AB208" s="4"/>
      <c r="AC208" s="4"/>
      <c r="AD208" s="4"/>
      <c r="AE208" s="4"/>
      <c r="AF208" s="38"/>
      <c r="AG208" s="24"/>
      <c r="AH208" s="30"/>
      <c r="AI208" s="26"/>
      <c r="AJ208" s="37"/>
      <c r="AK208" s="24"/>
      <c r="AL208" s="25"/>
      <c r="AM208" s="26"/>
      <c r="AN208" s="37"/>
      <c r="AO208" s="47"/>
      <c r="AP208" s="48"/>
      <c r="AQ208" s="49"/>
      <c r="AR208" s="37"/>
      <c r="AS208" s="4"/>
      <c r="AT208" s="4"/>
      <c r="AU208" s="4"/>
      <c r="AV208" s="4"/>
      <c r="AW208" s="4"/>
      <c r="AX208" s="4"/>
      <c r="AY208" s="4"/>
      <c r="AZ208" s="38"/>
      <c r="BA208" s="24"/>
      <c r="BB208" s="30"/>
      <c r="BC208" s="26"/>
      <c r="BD208" s="27"/>
      <c r="BE208" s="28">
        <f t="shared" si="281"/>
        <v>1.8835504577237039E-3</v>
      </c>
    </row>
    <row r="209" spans="1:57" ht="14" x14ac:dyDescent="0.35">
      <c r="A209" s="4">
        <f t="shared" si="8"/>
        <v>207</v>
      </c>
      <c r="B209" s="24"/>
      <c r="C209" s="30"/>
      <c r="D209" s="26"/>
      <c r="E209" s="27"/>
      <c r="F209" s="28"/>
      <c r="G209" s="39"/>
      <c r="H209" s="40"/>
      <c r="I209" s="24"/>
      <c r="J209" s="25"/>
      <c r="K209" s="26"/>
      <c r="L209" s="27"/>
      <c r="M209" s="28">
        <f t="shared" ref="M209:N209" si="312">S209-S208</f>
        <v>5.650651373168003E-5</v>
      </c>
      <c r="N209" s="29">
        <f t="shared" si="312"/>
        <v>1.2613920430196712E-3</v>
      </c>
      <c r="O209" s="47"/>
      <c r="P209" s="48"/>
      <c r="Q209" s="49"/>
      <c r="R209" s="27"/>
      <c r="S209" s="28">
        <f t="shared" si="14"/>
        <v>0.99817295605600798</v>
      </c>
      <c r="T209" s="29">
        <f t="shared" si="15"/>
        <v>0.87512218774104855</v>
      </c>
      <c r="U209" s="31">
        <f t="shared" si="16"/>
        <v>211</v>
      </c>
      <c r="V209" s="32">
        <f t="shared" si="17"/>
        <v>520</v>
      </c>
      <c r="W209" s="33">
        <f t="shared" si="18"/>
        <v>829</v>
      </c>
      <c r="X209" s="4"/>
      <c r="Y209" s="4"/>
      <c r="Z209" s="4"/>
      <c r="AA209" s="4"/>
      <c r="AB209" s="4"/>
      <c r="AC209" s="4"/>
      <c r="AD209" s="4"/>
      <c r="AE209" s="4"/>
      <c r="AF209" s="38"/>
      <c r="AG209" s="24"/>
      <c r="AH209" s="30"/>
      <c r="AI209" s="26"/>
      <c r="AJ209" s="37"/>
      <c r="AK209" s="24"/>
      <c r="AL209" s="25"/>
      <c r="AM209" s="26"/>
      <c r="AN209" s="37"/>
      <c r="AO209" s="47"/>
      <c r="AP209" s="48"/>
      <c r="AQ209" s="49"/>
      <c r="AR209" s="37"/>
      <c r="AS209" s="4"/>
      <c r="AT209" s="4"/>
      <c r="AU209" s="4"/>
      <c r="AV209" s="4"/>
      <c r="AW209" s="4"/>
      <c r="AX209" s="4"/>
      <c r="AY209" s="4"/>
      <c r="AZ209" s="38"/>
      <c r="BA209" s="24"/>
      <c r="BB209" s="30"/>
      <c r="BC209" s="26"/>
      <c r="BD209" s="27"/>
      <c r="BE209" s="28">
        <f t="shared" si="281"/>
        <v>1.8270439439920239E-3</v>
      </c>
    </row>
    <row r="210" spans="1:57" ht="14" x14ac:dyDescent="0.35">
      <c r="A210" s="4">
        <f t="shared" si="8"/>
        <v>208</v>
      </c>
      <c r="B210" s="24"/>
      <c r="C210" s="30"/>
      <c r="D210" s="26"/>
      <c r="E210" s="27"/>
      <c r="F210" s="28"/>
      <c r="G210" s="39"/>
      <c r="H210" s="40"/>
      <c r="I210" s="24"/>
      <c r="J210" s="25"/>
      <c r="K210" s="26"/>
      <c r="L210" s="27"/>
      <c r="M210" s="28">
        <f t="shared" ref="M210:N210" si="313">S210-S209</f>
        <v>5.4811318319747393E-5</v>
      </c>
      <c r="N210" s="29">
        <f t="shared" si="313"/>
        <v>1.2487781225895001E-3</v>
      </c>
      <c r="O210" s="47"/>
      <c r="P210" s="48"/>
      <c r="Q210" s="49"/>
      <c r="R210" s="27"/>
      <c r="S210" s="28">
        <f t="shared" si="14"/>
        <v>0.99822776737432772</v>
      </c>
      <c r="T210" s="29">
        <f t="shared" si="15"/>
        <v>0.87637096586363805</v>
      </c>
      <c r="U210" s="31">
        <f t="shared" si="16"/>
        <v>212</v>
      </c>
      <c r="V210" s="32">
        <f t="shared" si="17"/>
        <v>522.5</v>
      </c>
      <c r="W210" s="33">
        <f t="shared" si="18"/>
        <v>833</v>
      </c>
      <c r="X210" s="4"/>
      <c r="Y210" s="4"/>
      <c r="Z210" s="4"/>
      <c r="AA210" s="4"/>
      <c r="AB210" s="4"/>
      <c r="AC210" s="4"/>
      <c r="AD210" s="4"/>
      <c r="AE210" s="4"/>
      <c r="AF210" s="38"/>
      <c r="AG210" s="24"/>
      <c r="AH210" s="30"/>
      <c r="AI210" s="26"/>
      <c r="AJ210" s="37"/>
      <c r="AK210" s="24"/>
      <c r="AL210" s="25"/>
      <c r="AM210" s="26"/>
      <c r="AN210" s="37"/>
      <c r="AO210" s="47"/>
      <c r="AP210" s="48"/>
      <c r="AQ210" s="49"/>
      <c r="AR210" s="37"/>
      <c r="AS210" s="4"/>
      <c r="AT210" s="4"/>
      <c r="AU210" s="4"/>
      <c r="AV210" s="4"/>
      <c r="AW210" s="4"/>
      <c r="AX210" s="4"/>
      <c r="AY210" s="4"/>
      <c r="AZ210" s="38"/>
      <c r="BA210" s="24"/>
      <c r="BB210" s="30"/>
      <c r="BC210" s="26"/>
      <c r="BD210" s="27"/>
      <c r="BE210" s="28">
        <f t="shared" si="281"/>
        <v>1.7722326256722765E-3</v>
      </c>
    </row>
    <row r="211" spans="1:57" ht="14" x14ac:dyDescent="0.35">
      <c r="A211" s="4">
        <f t="shared" si="8"/>
        <v>209</v>
      </c>
      <c r="B211" s="24"/>
      <c r="C211" s="30"/>
      <c r="D211" s="26"/>
      <c r="E211" s="27"/>
      <c r="F211" s="28"/>
      <c r="G211" s="39"/>
      <c r="H211" s="40"/>
      <c r="I211" s="24"/>
      <c r="J211" s="25"/>
      <c r="K211" s="26"/>
      <c r="L211" s="27"/>
      <c r="M211" s="28">
        <f t="shared" ref="M211:N211" si="314">S211-S210</f>
        <v>5.3166978770113893E-5</v>
      </c>
      <c r="N211" s="29">
        <f t="shared" si="314"/>
        <v>1.2362903413636328E-3</v>
      </c>
      <c r="O211" s="47"/>
      <c r="P211" s="48"/>
      <c r="Q211" s="49"/>
      <c r="R211" s="27"/>
      <c r="S211" s="28">
        <f t="shared" si="14"/>
        <v>0.99828093435309784</v>
      </c>
      <c r="T211" s="29">
        <f t="shared" si="15"/>
        <v>0.87760725620500168</v>
      </c>
      <c r="U211" s="31">
        <f t="shared" si="16"/>
        <v>213</v>
      </c>
      <c r="V211" s="32">
        <f t="shared" si="17"/>
        <v>525</v>
      </c>
      <c r="W211" s="33">
        <f t="shared" si="18"/>
        <v>837</v>
      </c>
      <c r="X211" s="4"/>
      <c r="Y211" s="4"/>
      <c r="Z211" s="4"/>
      <c r="AA211" s="4"/>
      <c r="AB211" s="4"/>
      <c r="AC211" s="4"/>
      <c r="AD211" s="4"/>
      <c r="AE211" s="4"/>
      <c r="AF211" s="38"/>
      <c r="AG211" s="24"/>
      <c r="AH211" s="30"/>
      <c r="AI211" s="26"/>
      <c r="AJ211" s="37"/>
      <c r="AK211" s="24"/>
      <c r="AL211" s="25"/>
      <c r="AM211" s="26"/>
      <c r="AN211" s="37"/>
      <c r="AO211" s="47"/>
      <c r="AP211" s="48"/>
      <c r="AQ211" s="49"/>
      <c r="AR211" s="37"/>
      <c r="AS211" s="4"/>
      <c r="AT211" s="4"/>
      <c r="AU211" s="4"/>
      <c r="AV211" s="4"/>
      <c r="AW211" s="4"/>
      <c r="AX211" s="4"/>
      <c r="AY211" s="4"/>
      <c r="AZ211" s="38"/>
      <c r="BA211" s="24"/>
      <c r="BB211" s="30"/>
      <c r="BC211" s="26"/>
      <c r="BD211" s="27"/>
      <c r="BE211" s="28">
        <f t="shared" si="281"/>
        <v>1.7190656469021626E-3</v>
      </c>
    </row>
    <row r="212" spans="1:57" ht="14" x14ac:dyDescent="0.35">
      <c r="A212" s="4">
        <f t="shared" si="8"/>
        <v>210</v>
      </c>
      <c r="B212" s="24"/>
      <c r="C212" s="30"/>
      <c r="D212" s="26"/>
      <c r="E212" s="27"/>
      <c r="F212" s="28"/>
      <c r="G212" s="39"/>
      <c r="H212" s="40"/>
      <c r="I212" s="24"/>
      <c r="J212" s="25"/>
      <c r="K212" s="26"/>
      <c r="L212" s="27"/>
      <c r="M212" s="28">
        <f t="shared" ref="M212:N212" si="315">S212-S211</f>
        <v>5.1571969407082641E-5</v>
      </c>
      <c r="N212" s="29">
        <f t="shared" si="315"/>
        <v>1.2239274379499676E-3</v>
      </c>
      <c r="O212" s="47"/>
      <c r="P212" s="48"/>
      <c r="Q212" s="49"/>
      <c r="R212" s="27"/>
      <c r="S212" s="28">
        <f t="shared" si="14"/>
        <v>0.99833250632250492</v>
      </c>
      <c r="T212" s="29">
        <f t="shared" si="15"/>
        <v>0.87883118364295165</v>
      </c>
      <c r="U212" s="31">
        <f t="shared" si="16"/>
        <v>214</v>
      </c>
      <c r="V212" s="32">
        <f t="shared" si="17"/>
        <v>527.5</v>
      </c>
      <c r="W212" s="33">
        <f t="shared" si="18"/>
        <v>841</v>
      </c>
      <c r="X212" s="4"/>
      <c r="Y212" s="4"/>
      <c r="Z212" s="4"/>
      <c r="AA212" s="4"/>
      <c r="AB212" s="4"/>
      <c r="AC212" s="4"/>
      <c r="AD212" s="4"/>
      <c r="AE212" s="4"/>
      <c r="AF212" s="38"/>
      <c r="AG212" s="24"/>
      <c r="AH212" s="30"/>
      <c r="AI212" s="26"/>
      <c r="AJ212" s="37"/>
      <c r="AK212" s="24"/>
      <c r="AL212" s="25"/>
      <c r="AM212" s="26"/>
      <c r="AN212" s="37"/>
      <c r="AO212" s="47"/>
      <c r="AP212" s="48"/>
      <c r="AQ212" s="49"/>
      <c r="AR212" s="37"/>
      <c r="AS212" s="4"/>
      <c r="AT212" s="4"/>
      <c r="AU212" s="4"/>
      <c r="AV212" s="4"/>
      <c r="AW212" s="4"/>
      <c r="AX212" s="4"/>
      <c r="AY212" s="4"/>
      <c r="AZ212" s="38"/>
      <c r="BA212" s="24"/>
      <c r="BB212" s="30"/>
      <c r="BC212" s="26"/>
      <c r="BD212" s="27"/>
      <c r="BE212" s="28">
        <f t="shared" si="281"/>
        <v>1.6674936774950799E-3</v>
      </c>
    </row>
    <row r="213" spans="1:57" ht="14" x14ac:dyDescent="0.35">
      <c r="A213" s="4">
        <f t="shared" si="8"/>
        <v>211</v>
      </c>
      <c r="B213" s="24"/>
      <c r="C213" s="30"/>
      <c r="D213" s="26"/>
      <c r="E213" s="27"/>
      <c r="F213" s="28"/>
      <c r="G213" s="39"/>
      <c r="H213" s="40"/>
      <c r="I213" s="24"/>
      <c r="J213" s="25"/>
      <c r="K213" s="26"/>
      <c r="L213" s="27"/>
      <c r="M213" s="28">
        <f t="shared" ref="M213:N213" si="316">S213-S212</f>
        <v>5.0024810324900137E-5</v>
      </c>
      <c r="N213" s="29">
        <f t="shared" si="316"/>
        <v>1.2116881635705345E-3</v>
      </c>
      <c r="O213" s="47"/>
      <c r="P213" s="48"/>
      <c r="Q213" s="49"/>
      <c r="R213" s="27"/>
      <c r="S213" s="28">
        <f t="shared" si="14"/>
        <v>0.99838253113282982</v>
      </c>
      <c r="T213" s="29">
        <f t="shared" si="15"/>
        <v>0.88004287180652219</v>
      </c>
      <c r="U213" s="31">
        <f t="shared" si="16"/>
        <v>215</v>
      </c>
      <c r="V213" s="32">
        <f t="shared" si="17"/>
        <v>530</v>
      </c>
      <c r="W213" s="33">
        <f t="shared" si="18"/>
        <v>845</v>
      </c>
      <c r="X213" s="4"/>
      <c r="Y213" s="4"/>
      <c r="Z213" s="4"/>
      <c r="AA213" s="4"/>
      <c r="AB213" s="4"/>
      <c r="AC213" s="4"/>
      <c r="AD213" s="4"/>
      <c r="AE213" s="4"/>
      <c r="AF213" s="38"/>
      <c r="AG213" s="24"/>
      <c r="AH213" s="30"/>
      <c r="AI213" s="26"/>
      <c r="AJ213" s="37"/>
      <c r="AK213" s="24"/>
      <c r="AL213" s="25"/>
      <c r="AM213" s="26"/>
      <c r="AN213" s="37"/>
      <c r="AO213" s="47"/>
      <c r="AP213" s="48"/>
      <c r="AQ213" s="49"/>
      <c r="AR213" s="37"/>
      <c r="AS213" s="4"/>
      <c r="AT213" s="4"/>
      <c r="AU213" s="4"/>
      <c r="AV213" s="4"/>
      <c r="AW213" s="4"/>
      <c r="AX213" s="4"/>
      <c r="AY213" s="4"/>
      <c r="AZ213" s="38"/>
      <c r="BA213" s="24"/>
      <c r="BB213" s="30"/>
      <c r="BC213" s="26"/>
      <c r="BD213" s="27"/>
      <c r="BE213" s="28">
        <f t="shared" si="281"/>
        <v>1.6174688671701798E-3</v>
      </c>
    </row>
    <row r="214" spans="1:57" ht="14" x14ac:dyDescent="0.35">
      <c r="A214" s="4">
        <f t="shared" si="8"/>
        <v>212</v>
      </c>
      <c r="B214" s="24"/>
      <c r="C214" s="30"/>
      <c r="D214" s="26"/>
      <c r="E214" s="27"/>
      <c r="F214" s="28"/>
      <c r="G214" s="39"/>
      <c r="H214" s="40"/>
      <c r="I214" s="24"/>
      <c r="J214" s="25"/>
      <c r="K214" s="26"/>
      <c r="L214" s="27"/>
      <c r="M214" s="28">
        <f t="shared" ref="M214:N214" si="317">S214-S213</f>
        <v>4.8524066015076528E-5</v>
      </c>
      <c r="N214" s="29">
        <f t="shared" si="317"/>
        <v>1.1995712819348192E-3</v>
      </c>
      <c r="O214" s="47"/>
      <c r="P214" s="48"/>
      <c r="Q214" s="49"/>
      <c r="R214" s="27"/>
      <c r="S214" s="28">
        <f t="shared" si="14"/>
        <v>0.9984310551988449</v>
      </c>
      <c r="T214" s="29">
        <f t="shared" si="15"/>
        <v>0.88124244308845701</v>
      </c>
      <c r="U214" s="31">
        <f t="shared" si="16"/>
        <v>216</v>
      </c>
      <c r="V214" s="32">
        <f t="shared" si="17"/>
        <v>532.5</v>
      </c>
      <c r="W214" s="33">
        <f t="shared" si="18"/>
        <v>849</v>
      </c>
      <c r="X214" s="4"/>
      <c r="Y214" s="4"/>
      <c r="Z214" s="4"/>
      <c r="AA214" s="4"/>
      <c r="AB214" s="4"/>
      <c r="AC214" s="4"/>
      <c r="AD214" s="4"/>
      <c r="AE214" s="4"/>
      <c r="AF214" s="38"/>
      <c r="AG214" s="24"/>
      <c r="AH214" s="30"/>
      <c r="AI214" s="26"/>
      <c r="AJ214" s="37"/>
      <c r="AK214" s="24"/>
      <c r="AL214" s="25"/>
      <c r="AM214" s="26"/>
      <c r="AN214" s="37"/>
      <c r="AO214" s="47"/>
      <c r="AP214" s="48"/>
      <c r="AQ214" s="49"/>
      <c r="AR214" s="37"/>
      <c r="AS214" s="4"/>
      <c r="AT214" s="4"/>
      <c r="AU214" s="4"/>
      <c r="AV214" s="4"/>
      <c r="AW214" s="4"/>
      <c r="AX214" s="4"/>
      <c r="AY214" s="4"/>
      <c r="AZ214" s="38"/>
      <c r="BA214" s="24"/>
      <c r="BB214" s="30"/>
      <c r="BC214" s="26"/>
      <c r="BD214" s="27"/>
      <c r="BE214" s="28">
        <f t="shared" si="281"/>
        <v>1.5689448011551033E-3</v>
      </c>
    </row>
    <row r="215" spans="1:57" ht="14" x14ac:dyDescent="0.35">
      <c r="A215" s="4">
        <f t="shared" si="8"/>
        <v>213</v>
      </c>
      <c r="B215" s="24"/>
      <c r="C215" s="30"/>
      <c r="D215" s="26"/>
      <c r="E215" s="27"/>
      <c r="F215" s="28"/>
      <c r="G215" s="39"/>
      <c r="H215" s="40"/>
      <c r="I215" s="24"/>
      <c r="J215" s="25"/>
      <c r="K215" s="26"/>
      <c r="L215" s="27"/>
      <c r="M215" s="28">
        <f t="shared" ref="M215:N215" si="318">S215-S214</f>
        <v>4.7068344034673082E-5</v>
      </c>
      <c r="N215" s="29">
        <f t="shared" si="318"/>
        <v>1.1875755691154177E-3</v>
      </c>
      <c r="O215" s="47"/>
      <c r="P215" s="48"/>
      <c r="Q215" s="49"/>
      <c r="R215" s="27"/>
      <c r="S215" s="28">
        <f t="shared" si="14"/>
        <v>0.99847812354287957</v>
      </c>
      <c r="T215" s="29">
        <f t="shared" si="15"/>
        <v>0.88243001865757242</v>
      </c>
      <c r="U215" s="31">
        <f t="shared" si="16"/>
        <v>217</v>
      </c>
      <c r="V215" s="32">
        <f t="shared" si="17"/>
        <v>535</v>
      </c>
      <c r="W215" s="33">
        <f t="shared" si="18"/>
        <v>853</v>
      </c>
      <c r="X215" s="4"/>
      <c r="Y215" s="4"/>
      <c r="Z215" s="4"/>
      <c r="AA215" s="4"/>
      <c r="AB215" s="4"/>
      <c r="AC215" s="4"/>
      <c r="AD215" s="4"/>
      <c r="AE215" s="4"/>
      <c r="AF215" s="38"/>
      <c r="AG215" s="24"/>
      <c r="AH215" s="30"/>
      <c r="AI215" s="26"/>
      <c r="AJ215" s="37"/>
      <c r="AK215" s="24"/>
      <c r="AL215" s="25"/>
      <c r="AM215" s="26"/>
      <c r="AN215" s="37"/>
      <c r="AO215" s="47"/>
      <c r="AP215" s="48"/>
      <c r="AQ215" s="49"/>
      <c r="AR215" s="37"/>
      <c r="AS215" s="4"/>
      <c r="AT215" s="4"/>
      <c r="AU215" s="4"/>
      <c r="AV215" s="4"/>
      <c r="AW215" s="4"/>
      <c r="AX215" s="4"/>
      <c r="AY215" s="4"/>
      <c r="AZ215" s="38"/>
      <c r="BA215" s="24"/>
      <c r="BB215" s="30"/>
      <c r="BC215" s="26"/>
      <c r="BD215" s="27"/>
      <c r="BE215" s="28">
        <f t="shared" si="281"/>
        <v>1.5218764571204302E-3</v>
      </c>
    </row>
    <row r="216" spans="1:57" ht="14" x14ac:dyDescent="0.35">
      <c r="A216" s="4">
        <f t="shared" si="8"/>
        <v>214</v>
      </c>
      <c r="B216" s="24"/>
      <c r="C216" s="30"/>
      <c r="D216" s="26"/>
      <c r="E216" s="27"/>
      <c r="F216" s="28"/>
      <c r="G216" s="39"/>
      <c r="H216" s="40"/>
      <c r="I216" s="24"/>
      <c r="J216" s="25"/>
      <c r="K216" s="26"/>
      <c r="L216" s="27"/>
      <c r="M216" s="28">
        <f t="shared" ref="M216:N216" si="319">S216-S215</f>
        <v>4.5656293713558505E-5</v>
      </c>
      <c r="N216" s="29">
        <f t="shared" si="319"/>
        <v>1.1756998134242469E-3</v>
      </c>
      <c r="O216" s="47"/>
      <c r="P216" s="48"/>
      <c r="Q216" s="49"/>
      <c r="R216" s="27"/>
      <c r="S216" s="28">
        <f t="shared" si="14"/>
        <v>0.99852377983659313</v>
      </c>
      <c r="T216" s="29">
        <f t="shared" si="15"/>
        <v>0.88360571847099667</v>
      </c>
      <c r="U216" s="31">
        <f t="shared" si="16"/>
        <v>218</v>
      </c>
      <c r="V216" s="32">
        <f t="shared" si="17"/>
        <v>537.5</v>
      </c>
      <c r="W216" s="33">
        <f t="shared" si="18"/>
        <v>857</v>
      </c>
      <c r="X216" s="4"/>
      <c r="Y216" s="4"/>
      <c r="Z216" s="4"/>
      <c r="AA216" s="4"/>
      <c r="AB216" s="4"/>
      <c r="AC216" s="4"/>
      <c r="AD216" s="4"/>
      <c r="AE216" s="4"/>
      <c r="AF216" s="38"/>
      <c r="AG216" s="24"/>
      <c r="AH216" s="30"/>
      <c r="AI216" s="26"/>
      <c r="AJ216" s="37"/>
      <c r="AK216" s="24"/>
      <c r="AL216" s="25"/>
      <c r="AM216" s="26"/>
      <c r="AN216" s="37"/>
      <c r="AO216" s="47"/>
      <c r="AP216" s="48"/>
      <c r="AQ216" s="49"/>
      <c r="AR216" s="37"/>
      <c r="AS216" s="4"/>
      <c r="AT216" s="4"/>
      <c r="AU216" s="4"/>
      <c r="AV216" s="4"/>
      <c r="AW216" s="4"/>
      <c r="AX216" s="4"/>
      <c r="AY216" s="4"/>
      <c r="AZ216" s="38"/>
      <c r="BA216" s="24"/>
      <c r="BB216" s="30"/>
      <c r="BC216" s="26"/>
      <c r="BD216" s="27"/>
      <c r="BE216" s="28">
        <f t="shared" si="281"/>
        <v>1.4762201634068717E-3</v>
      </c>
    </row>
    <row r="217" spans="1:57" ht="14" x14ac:dyDescent="0.35">
      <c r="A217" s="4">
        <f t="shared" si="8"/>
        <v>215</v>
      </c>
      <c r="B217" s="24"/>
      <c r="C217" s="30"/>
      <c r="D217" s="26"/>
      <c r="E217" s="27"/>
      <c r="F217" s="28"/>
      <c r="G217" s="39"/>
      <c r="H217" s="40"/>
      <c r="I217" s="24"/>
      <c r="J217" s="25"/>
      <c r="K217" s="26"/>
      <c r="L217" s="27"/>
      <c r="M217" s="28">
        <f t="shared" ref="M217:N217" si="320">S217-S216</f>
        <v>4.4286604902188387E-5</v>
      </c>
      <c r="N217" s="29">
        <f t="shared" si="320"/>
        <v>1.1639428152900866E-3</v>
      </c>
      <c r="O217" s="47"/>
      <c r="P217" s="48"/>
      <c r="Q217" s="49"/>
      <c r="R217" s="27"/>
      <c r="S217" s="28">
        <f t="shared" si="14"/>
        <v>0.99856806644149532</v>
      </c>
      <c r="T217" s="29">
        <f t="shared" si="15"/>
        <v>0.88476966128628676</v>
      </c>
      <c r="U217" s="31">
        <f t="shared" si="16"/>
        <v>219</v>
      </c>
      <c r="V217" s="32">
        <f t="shared" si="17"/>
        <v>540</v>
      </c>
      <c r="W217" s="33">
        <f t="shared" si="18"/>
        <v>861</v>
      </c>
      <c r="X217" s="4"/>
      <c r="Y217" s="4"/>
      <c r="Z217" s="4"/>
      <c r="AA217" s="4"/>
      <c r="AB217" s="4"/>
      <c r="AC217" s="4"/>
      <c r="AD217" s="4"/>
      <c r="AE217" s="4"/>
      <c r="AF217" s="38"/>
      <c r="AG217" s="24"/>
      <c r="AH217" s="30"/>
      <c r="AI217" s="26"/>
      <c r="AJ217" s="37"/>
      <c r="AK217" s="24"/>
      <c r="AL217" s="25"/>
      <c r="AM217" s="26"/>
      <c r="AN217" s="37"/>
      <c r="AO217" s="47"/>
      <c r="AP217" s="48"/>
      <c r="AQ217" s="49"/>
      <c r="AR217" s="37"/>
      <c r="AS217" s="4"/>
      <c r="AT217" s="4"/>
      <c r="AU217" s="4"/>
      <c r="AV217" s="4"/>
      <c r="AW217" s="4"/>
      <c r="AX217" s="4"/>
      <c r="AY217" s="4"/>
      <c r="AZ217" s="38"/>
      <c r="BA217" s="24"/>
      <c r="BB217" s="30"/>
      <c r="BC217" s="26"/>
      <c r="BD217" s="27"/>
      <c r="BE217" s="28">
        <f t="shared" si="281"/>
        <v>1.4319335585046833E-3</v>
      </c>
    </row>
    <row r="218" spans="1:57" ht="14" x14ac:dyDescent="0.35">
      <c r="A218" s="4">
        <f t="shared" si="8"/>
        <v>216</v>
      </c>
      <c r="B218" s="24"/>
      <c r="C218" s="30"/>
      <c r="D218" s="26"/>
      <c r="E218" s="27"/>
      <c r="F218" s="28"/>
      <c r="G218" s="39"/>
      <c r="H218" s="40"/>
      <c r="I218" s="24"/>
      <c r="J218" s="25"/>
      <c r="K218" s="26"/>
      <c r="L218" s="27"/>
      <c r="M218" s="28">
        <f t="shared" ref="M218:N218" si="321">S218-S217</f>
        <v>4.2958006755133837E-5</v>
      </c>
      <c r="N218" s="29">
        <f t="shared" si="321"/>
        <v>1.1523033871371213E-3</v>
      </c>
      <c r="O218" s="47"/>
      <c r="P218" s="48"/>
      <c r="Q218" s="49"/>
      <c r="R218" s="27"/>
      <c r="S218" s="28">
        <f t="shared" si="14"/>
        <v>0.99861102444825045</v>
      </c>
      <c r="T218" s="29">
        <f t="shared" si="15"/>
        <v>0.88592196467342388</v>
      </c>
      <c r="U218" s="31">
        <f t="shared" si="16"/>
        <v>220</v>
      </c>
      <c r="V218" s="32">
        <f t="shared" si="17"/>
        <v>542.5</v>
      </c>
      <c r="W218" s="33">
        <f t="shared" si="18"/>
        <v>865</v>
      </c>
      <c r="X218" s="4"/>
      <c r="Y218" s="4"/>
      <c r="Z218" s="4"/>
      <c r="AA218" s="4"/>
      <c r="AB218" s="4"/>
      <c r="AC218" s="4"/>
      <c r="AD218" s="4"/>
      <c r="AE218" s="4"/>
      <c r="AF218" s="38"/>
      <c r="AG218" s="24"/>
      <c r="AH218" s="30"/>
      <c r="AI218" s="26"/>
      <c r="AJ218" s="37"/>
      <c r="AK218" s="24"/>
      <c r="AL218" s="25"/>
      <c r="AM218" s="26"/>
      <c r="AN218" s="37"/>
      <c r="AO218" s="47"/>
      <c r="AP218" s="48"/>
      <c r="AQ218" s="49"/>
      <c r="AR218" s="37"/>
      <c r="AS218" s="4"/>
      <c r="AT218" s="4"/>
      <c r="AU218" s="4"/>
      <c r="AV218" s="4"/>
      <c r="AW218" s="4"/>
      <c r="AX218" s="4"/>
      <c r="AY218" s="4"/>
      <c r="AZ218" s="38"/>
      <c r="BA218" s="24"/>
      <c r="BB218" s="30"/>
      <c r="BC218" s="26"/>
      <c r="BD218" s="27"/>
      <c r="BE218" s="28">
        <f t="shared" si="281"/>
        <v>1.3889755517495495E-3</v>
      </c>
    </row>
    <row r="219" spans="1:57" ht="14" x14ac:dyDescent="0.35">
      <c r="A219" s="4">
        <f t="shared" si="8"/>
        <v>217</v>
      </c>
      <c r="B219" s="24"/>
      <c r="C219" s="30"/>
      <c r="D219" s="26"/>
      <c r="E219" s="27"/>
      <c r="F219" s="28"/>
      <c r="G219" s="39"/>
      <c r="H219" s="40"/>
      <c r="I219" s="24"/>
      <c r="J219" s="25"/>
      <c r="K219" s="26"/>
      <c r="L219" s="27"/>
      <c r="M219" s="28">
        <f t="shared" ref="M219:N219" si="322">S219-S218</f>
        <v>4.166926655246872E-5</v>
      </c>
      <c r="N219" s="29">
        <f t="shared" si="322"/>
        <v>1.1407803532658134E-3</v>
      </c>
      <c r="O219" s="47"/>
      <c r="P219" s="48"/>
      <c r="Q219" s="49"/>
      <c r="R219" s="27"/>
      <c r="S219" s="28">
        <f t="shared" si="14"/>
        <v>0.99865269371480292</v>
      </c>
      <c r="T219" s="29">
        <f t="shared" si="15"/>
        <v>0.88706274502668969</v>
      </c>
      <c r="U219" s="31">
        <f t="shared" si="16"/>
        <v>221</v>
      </c>
      <c r="V219" s="32">
        <f t="shared" si="17"/>
        <v>545</v>
      </c>
      <c r="W219" s="33">
        <f t="shared" si="18"/>
        <v>869</v>
      </c>
      <c r="X219" s="4"/>
      <c r="Y219" s="4"/>
      <c r="Z219" s="4"/>
      <c r="AA219" s="4"/>
      <c r="AB219" s="4"/>
      <c r="AC219" s="4"/>
      <c r="AD219" s="4"/>
      <c r="AE219" s="4"/>
      <c r="AF219" s="38"/>
      <c r="AG219" s="24"/>
      <c r="AH219" s="30"/>
      <c r="AI219" s="26"/>
      <c r="AJ219" s="37"/>
      <c r="AK219" s="24"/>
      <c r="AL219" s="25"/>
      <c r="AM219" s="26"/>
      <c r="AN219" s="37"/>
      <c r="AO219" s="47"/>
      <c r="AP219" s="48"/>
      <c r="AQ219" s="49"/>
      <c r="AR219" s="37"/>
      <c r="AS219" s="4"/>
      <c r="AT219" s="4"/>
      <c r="AU219" s="4"/>
      <c r="AV219" s="4"/>
      <c r="AW219" s="4"/>
      <c r="AX219" s="4"/>
      <c r="AY219" s="4"/>
      <c r="AZ219" s="38"/>
      <c r="BA219" s="24"/>
      <c r="BB219" s="30"/>
      <c r="BC219" s="26"/>
      <c r="BD219" s="27"/>
      <c r="BE219" s="28">
        <f t="shared" si="281"/>
        <v>1.3473062851970807E-3</v>
      </c>
    </row>
    <row r="220" spans="1:57" ht="14" x14ac:dyDescent="0.35">
      <c r="A220" s="4">
        <f t="shared" si="8"/>
        <v>218</v>
      </c>
      <c r="B220" s="24"/>
      <c r="C220" s="30"/>
      <c r="D220" s="26"/>
      <c r="E220" s="27"/>
      <c r="F220" s="28"/>
      <c r="G220" s="39"/>
      <c r="H220" s="40"/>
      <c r="I220" s="24"/>
      <c r="J220" s="25"/>
      <c r="K220" s="26"/>
      <c r="L220" s="27"/>
      <c r="M220" s="28">
        <f t="shared" ref="M220:N220" si="323">S220-S219</f>
        <v>4.0419188555906871E-5</v>
      </c>
      <c r="N220" s="29">
        <f t="shared" si="323"/>
        <v>1.1293725497331097E-3</v>
      </c>
      <c r="O220" s="47"/>
      <c r="P220" s="48"/>
      <c r="Q220" s="49"/>
      <c r="R220" s="27"/>
      <c r="S220" s="28">
        <f t="shared" si="14"/>
        <v>0.99869311290335883</v>
      </c>
      <c r="T220" s="29">
        <f t="shared" si="15"/>
        <v>0.8881921175764228</v>
      </c>
      <c r="U220" s="31">
        <f t="shared" si="16"/>
        <v>222</v>
      </c>
      <c r="V220" s="32">
        <f t="shared" si="17"/>
        <v>547.5</v>
      </c>
      <c r="W220" s="33">
        <f t="shared" si="18"/>
        <v>873</v>
      </c>
      <c r="X220" s="4"/>
      <c r="Y220" s="4"/>
      <c r="Z220" s="4"/>
      <c r="AA220" s="4"/>
      <c r="AB220" s="4"/>
      <c r="AC220" s="4"/>
      <c r="AD220" s="4"/>
      <c r="AE220" s="4"/>
      <c r="AF220" s="38"/>
      <c r="AG220" s="24"/>
      <c r="AH220" s="30"/>
      <c r="AI220" s="26"/>
      <c r="AJ220" s="37"/>
      <c r="AK220" s="24"/>
      <c r="AL220" s="25"/>
      <c r="AM220" s="26"/>
      <c r="AN220" s="37"/>
      <c r="AO220" s="47"/>
      <c r="AP220" s="48"/>
      <c r="AQ220" s="49"/>
      <c r="AR220" s="37"/>
      <c r="AS220" s="4"/>
      <c r="AT220" s="4"/>
      <c r="AU220" s="4"/>
      <c r="AV220" s="4"/>
      <c r="AW220" s="4"/>
      <c r="AX220" s="4"/>
      <c r="AY220" s="4"/>
      <c r="AZ220" s="38"/>
      <c r="BA220" s="24"/>
      <c r="BB220" s="30"/>
      <c r="BC220" s="26"/>
      <c r="BD220" s="27"/>
      <c r="BE220" s="28">
        <f t="shared" si="281"/>
        <v>1.3068870966411739E-3</v>
      </c>
    </row>
    <row r="221" spans="1:57" ht="14" x14ac:dyDescent="0.35">
      <c r="A221" s="4">
        <f t="shared" si="8"/>
        <v>219</v>
      </c>
      <c r="B221" s="24"/>
      <c r="C221" s="30"/>
      <c r="D221" s="26"/>
      <c r="E221" s="27"/>
      <c r="F221" s="28"/>
      <c r="G221" s="39"/>
      <c r="H221" s="40"/>
      <c r="I221" s="24"/>
      <c r="J221" s="25"/>
      <c r="K221" s="26"/>
      <c r="L221" s="27"/>
      <c r="M221" s="28">
        <f t="shared" ref="M221:N221" si="324">S221-S220</f>
        <v>3.9206612899245208E-5</v>
      </c>
      <c r="N221" s="29">
        <f t="shared" si="324"/>
        <v>1.1180788242357576E-3</v>
      </c>
      <c r="O221" s="47"/>
      <c r="P221" s="48"/>
      <c r="Q221" s="49"/>
      <c r="R221" s="27"/>
      <c r="S221" s="28">
        <f t="shared" si="14"/>
        <v>0.99873231951625807</v>
      </c>
      <c r="T221" s="29">
        <f t="shared" si="15"/>
        <v>0.88931019640065856</v>
      </c>
      <c r="U221" s="31">
        <f t="shared" si="16"/>
        <v>223</v>
      </c>
      <c r="V221" s="32">
        <f t="shared" si="17"/>
        <v>550</v>
      </c>
      <c r="W221" s="33">
        <f t="shared" si="18"/>
        <v>877</v>
      </c>
      <c r="X221" s="4"/>
      <c r="Y221" s="4"/>
      <c r="Z221" s="4"/>
      <c r="AA221" s="4"/>
      <c r="AB221" s="4"/>
      <c r="AC221" s="4"/>
      <c r="AD221" s="4"/>
      <c r="AE221" s="4"/>
      <c r="AF221" s="38"/>
      <c r="AG221" s="24"/>
      <c r="AH221" s="30"/>
      <c r="AI221" s="26"/>
      <c r="AJ221" s="37"/>
      <c r="AK221" s="24"/>
      <c r="AL221" s="25"/>
      <c r="AM221" s="26"/>
      <c r="AN221" s="37"/>
      <c r="AO221" s="47"/>
      <c r="AP221" s="48"/>
      <c r="AQ221" s="49"/>
      <c r="AR221" s="37"/>
      <c r="AS221" s="4"/>
      <c r="AT221" s="4"/>
      <c r="AU221" s="4"/>
      <c r="AV221" s="4"/>
      <c r="AW221" s="4"/>
      <c r="AX221" s="4"/>
      <c r="AY221" s="4"/>
      <c r="AZ221" s="38"/>
      <c r="BA221" s="24"/>
      <c r="BB221" s="30"/>
      <c r="BC221" s="26"/>
      <c r="BD221" s="27"/>
      <c r="BE221" s="28">
        <f t="shared" si="281"/>
        <v>1.2676804837419287E-3</v>
      </c>
    </row>
    <row r="222" spans="1:57" ht="14" x14ac:dyDescent="0.35">
      <c r="A222" s="4">
        <f t="shared" si="8"/>
        <v>220</v>
      </c>
      <c r="B222" s="24"/>
      <c r="C222" s="30"/>
      <c r="D222" s="26"/>
      <c r="E222" s="27"/>
      <c r="F222" s="28"/>
      <c r="G222" s="39"/>
      <c r="H222" s="40"/>
      <c r="I222" s="24"/>
      <c r="J222" s="25"/>
      <c r="K222" s="26"/>
      <c r="L222" s="27"/>
      <c r="M222" s="28">
        <f t="shared" ref="M222:N222" si="325">S222-S221</f>
        <v>3.8030414512224553E-5</v>
      </c>
      <c r="N222" s="29">
        <f t="shared" si="325"/>
        <v>1.1068980359933978E-3</v>
      </c>
      <c r="O222" s="47"/>
      <c r="P222" s="48"/>
      <c r="Q222" s="49"/>
      <c r="R222" s="27"/>
      <c r="S222" s="28">
        <f t="shared" si="14"/>
        <v>0.9987703499307703</v>
      </c>
      <c r="T222" s="29">
        <f t="shared" si="15"/>
        <v>0.89041709443665196</v>
      </c>
      <c r="U222" s="31">
        <f t="shared" si="16"/>
        <v>224</v>
      </c>
      <c r="V222" s="32">
        <f t="shared" si="17"/>
        <v>552.5</v>
      </c>
      <c r="W222" s="33">
        <f t="shared" si="18"/>
        <v>881</v>
      </c>
      <c r="X222" s="4"/>
      <c r="Y222" s="4"/>
      <c r="Z222" s="4"/>
      <c r="AA222" s="4"/>
      <c r="AB222" s="4"/>
      <c r="AC222" s="4"/>
      <c r="AD222" s="4"/>
      <c r="AE222" s="4"/>
      <c r="AF222" s="38"/>
      <c r="AG222" s="24"/>
      <c r="AH222" s="30"/>
      <c r="AI222" s="26"/>
      <c r="AJ222" s="37"/>
      <c r="AK222" s="24"/>
      <c r="AL222" s="25"/>
      <c r="AM222" s="26"/>
      <c r="AN222" s="37"/>
      <c r="AO222" s="47"/>
      <c r="AP222" s="48"/>
      <c r="AQ222" s="49"/>
      <c r="AR222" s="37"/>
      <c r="AS222" s="4"/>
      <c r="AT222" s="4"/>
      <c r="AU222" s="4"/>
      <c r="AV222" s="4"/>
      <c r="AW222" s="4"/>
      <c r="AX222" s="4"/>
      <c r="AY222" s="4"/>
      <c r="AZ222" s="38"/>
      <c r="BA222" s="24"/>
      <c r="BB222" s="30"/>
      <c r="BC222" s="26"/>
      <c r="BD222" s="27"/>
      <c r="BE222" s="28">
        <f t="shared" si="281"/>
        <v>1.2296500692297041E-3</v>
      </c>
    </row>
    <row r="223" spans="1:57" ht="14" x14ac:dyDescent="0.35">
      <c r="A223" s="4">
        <f t="shared" si="8"/>
        <v>221</v>
      </c>
      <c r="B223" s="24"/>
      <c r="C223" s="30"/>
      <c r="D223" s="26"/>
      <c r="E223" s="27"/>
      <c r="F223" s="28"/>
      <c r="G223" s="39"/>
      <c r="H223" s="40"/>
      <c r="I223" s="24"/>
      <c r="J223" s="25"/>
      <c r="K223" s="26"/>
      <c r="L223" s="27"/>
      <c r="M223" s="28">
        <f t="shared" ref="M223:N223" si="326">S223-S222</f>
        <v>3.6889502076919989E-5</v>
      </c>
      <c r="N223" s="29">
        <f t="shared" si="326"/>
        <v>1.0958290556334349E-3</v>
      </c>
      <c r="O223" s="47"/>
      <c r="P223" s="48"/>
      <c r="Q223" s="49"/>
      <c r="R223" s="27"/>
      <c r="S223" s="28">
        <f t="shared" si="14"/>
        <v>0.99880723943284722</v>
      </c>
      <c r="T223" s="29">
        <f t="shared" si="15"/>
        <v>0.89151292349228539</v>
      </c>
      <c r="U223" s="31">
        <f t="shared" si="16"/>
        <v>225</v>
      </c>
      <c r="V223" s="32">
        <f t="shared" si="17"/>
        <v>555</v>
      </c>
      <c r="W223" s="33">
        <f t="shared" si="18"/>
        <v>885</v>
      </c>
      <c r="X223" s="4"/>
      <c r="Y223" s="4"/>
      <c r="Z223" s="4"/>
      <c r="AA223" s="4"/>
      <c r="AB223" s="4"/>
      <c r="AC223" s="4"/>
      <c r="AD223" s="4"/>
      <c r="AE223" s="4"/>
      <c r="AF223" s="38"/>
      <c r="AG223" s="24"/>
      <c r="AH223" s="30"/>
      <c r="AI223" s="26"/>
      <c r="AJ223" s="37"/>
      <c r="AK223" s="24"/>
      <c r="AL223" s="25"/>
      <c r="AM223" s="26"/>
      <c r="AN223" s="37"/>
      <c r="AO223" s="47"/>
      <c r="AP223" s="48"/>
      <c r="AQ223" s="49"/>
      <c r="AR223" s="37"/>
      <c r="AS223" s="4"/>
      <c r="AT223" s="4"/>
      <c r="AU223" s="4"/>
      <c r="AV223" s="4"/>
      <c r="AW223" s="4"/>
      <c r="AX223" s="4"/>
      <c r="AY223" s="4"/>
      <c r="AZ223" s="38"/>
      <c r="BA223" s="24"/>
      <c r="BB223" s="30"/>
      <c r="BC223" s="26"/>
      <c r="BD223" s="27"/>
      <c r="BE223" s="28">
        <f t="shared" si="281"/>
        <v>1.1927605671527841E-3</v>
      </c>
    </row>
    <row r="224" spans="1:57" ht="14" x14ac:dyDescent="0.35">
      <c r="A224" s="4">
        <f t="shared" si="8"/>
        <v>222</v>
      </c>
      <c r="B224" s="24"/>
      <c r="C224" s="30"/>
      <c r="D224" s="26"/>
      <c r="E224" s="27"/>
      <c r="F224" s="28"/>
      <c r="G224" s="39"/>
      <c r="H224" s="40"/>
      <c r="I224" s="24"/>
      <c r="J224" s="25"/>
      <c r="K224" s="26"/>
      <c r="L224" s="27"/>
      <c r="M224" s="28">
        <f t="shared" ref="M224:N224" si="327">S224-S223</f>
        <v>3.5782817014551327E-5</v>
      </c>
      <c r="N224" s="29">
        <f t="shared" si="327"/>
        <v>1.0848707650771283E-3</v>
      </c>
      <c r="O224" s="47"/>
      <c r="P224" s="48"/>
      <c r="Q224" s="49"/>
      <c r="R224" s="27"/>
      <c r="S224" s="28">
        <f t="shared" si="14"/>
        <v>0.99884302224986177</v>
      </c>
      <c r="T224" s="29">
        <f t="shared" si="15"/>
        <v>0.89259779425736252</v>
      </c>
      <c r="U224" s="31">
        <f t="shared" si="16"/>
        <v>226</v>
      </c>
      <c r="V224" s="32">
        <f t="shared" si="17"/>
        <v>557.5</v>
      </c>
      <c r="W224" s="33">
        <f t="shared" si="18"/>
        <v>889</v>
      </c>
      <c r="X224" s="4"/>
      <c r="Y224" s="4"/>
      <c r="Z224" s="4"/>
      <c r="AA224" s="4"/>
      <c r="AB224" s="4"/>
      <c r="AC224" s="4"/>
      <c r="AD224" s="4"/>
      <c r="AE224" s="4"/>
      <c r="AF224" s="38"/>
      <c r="AG224" s="24"/>
      <c r="AH224" s="30"/>
      <c r="AI224" s="26"/>
      <c r="AJ224" s="37"/>
      <c r="AK224" s="24"/>
      <c r="AL224" s="25"/>
      <c r="AM224" s="26"/>
      <c r="AN224" s="37"/>
      <c r="AO224" s="47"/>
      <c r="AP224" s="48"/>
      <c r="AQ224" s="49"/>
      <c r="AR224" s="37"/>
      <c r="AS224" s="4"/>
      <c r="AT224" s="4"/>
      <c r="AU224" s="4"/>
      <c r="AV224" s="4"/>
      <c r="AW224" s="4"/>
      <c r="AX224" s="4"/>
      <c r="AY224" s="4"/>
      <c r="AZ224" s="38"/>
      <c r="BA224" s="24"/>
      <c r="BB224" s="30"/>
      <c r="BC224" s="26"/>
      <c r="BD224" s="27"/>
      <c r="BE224" s="28">
        <f t="shared" si="281"/>
        <v>1.1569777501382328E-3</v>
      </c>
    </row>
    <row r="225" spans="1:57" ht="14" x14ac:dyDescent="0.35">
      <c r="A225" s="4">
        <f t="shared" si="8"/>
        <v>223</v>
      </c>
      <c r="B225" s="24"/>
      <c r="C225" s="30"/>
      <c r="D225" s="26"/>
      <c r="E225" s="27"/>
      <c r="F225" s="28"/>
      <c r="G225" s="39"/>
      <c r="H225" s="40"/>
      <c r="I225" s="24"/>
      <c r="J225" s="25"/>
      <c r="K225" s="26"/>
      <c r="L225" s="27"/>
      <c r="M225" s="28">
        <f t="shared" ref="M225:N225" si="328">S225-S224</f>
        <v>3.4709332504156976E-5</v>
      </c>
      <c r="N225" s="29">
        <f t="shared" si="328"/>
        <v>1.0740220574263493E-3</v>
      </c>
      <c r="O225" s="47"/>
      <c r="P225" s="48"/>
      <c r="Q225" s="49"/>
      <c r="R225" s="27"/>
      <c r="S225" s="28">
        <f t="shared" si="14"/>
        <v>0.99887773158236592</v>
      </c>
      <c r="T225" s="29">
        <f t="shared" si="15"/>
        <v>0.89367181631478887</v>
      </c>
      <c r="U225" s="31">
        <f t="shared" si="16"/>
        <v>227</v>
      </c>
      <c r="V225" s="32">
        <f t="shared" si="17"/>
        <v>560</v>
      </c>
      <c r="W225" s="33">
        <f t="shared" si="18"/>
        <v>893</v>
      </c>
      <c r="X225" s="4"/>
      <c r="Y225" s="4"/>
      <c r="Z225" s="4"/>
      <c r="AA225" s="4"/>
      <c r="AB225" s="4"/>
      <c r="AC225" s="4"/>
      <c r="AD225" s="4"/>
      <c r="AE225" s="4"/>
      <c r="AF225" s="38"/>
      <c r="AG225" s="24"/>
      <c r="AH225" s="30"/>
      <c r="AI225" s="26"/>
      <c r="AJ225" s="37"/>
      <c r="AK225" s="24"/>
      <c r="AL225" s="25"/>
      <c r="AM225" s="26"/>
      <c r="AN225" s="37"/>
      <c r="AO225" s="47"/>
      <c r="AP225" s="48"/>
      <c r="AQ225" s="49"/>
      <c r="AR225" s="37"/>
      <c r="AS225" s="4"/>
      <c r="AT225" s="4"/>
      <c r="AU225" s="4"/>
      <c r="AV225" s="4"/>
      <c r="AW225" s="4"/>
      <c r="AX225" s="4"/>
      <c r="AY225" s="4"/>
      <c r="AZ225" s="38"/>
      <c r="BA225" s="24"/>
      <c r="BB225" s="30"/>
      <c r="BC225" s="26"/>
      <c r="BD225" s="27"/>
      <c r="BE225" s="28">
        <f t="shared" si="281"/>
        <v>1.1222684176340758E-3</v>
      </c>
    </row>
    <row r="226" spans="1:57" ht="14" x14ac:dyDescent="0.35">
      <c r="A226" s="4">
        <f t="shared" si="8"/>
        <v>224</v>
      </c>
      <c r="B226" s="24"/>
      <c r="C226" s="30"/>
      <c r="D226" s="26"/>
      <c r="E226" s="27"/>
      <c r="F226" s="28"/>
      <c r="G226" s="39"/>
      <c r="H226" s="40"/>
      <c r="I226" s="24"/>
      <c r="J226" s="25"/>
      <c r="K226" s="26"/>
      <c r="L226" s="27"/>
      <c r="M226" s="28">
        <f t="shared" ref="M226:N226" si="329">S226-S225</f>
        <v>3.3668052529023385E-5</v>
      </c>
      <c r="N226" s="29">
        <f t="shared" si="329"/>
        <v>1.0632818368521146E-3</v>
      </c>
      <c r="O226" s="47"/>
      <c r="P226" s="48"/>
      <c r="Q226" s="49"/>
      <c r="R226" s="27"/>
      <c r="S226" s="28">
        <f t="shared" si="14"/>
        <v>0.99891139963489495</v>
      </c>
      <c r="T226" s="29">
        <f t="shared" si="15"/>
        <v>0.89473509815164098</v>
      </c>
      <c r="U226" s="31">
        <f t="shared" si="16"/>
        <v>228</v>
      </c>
      <c r="V226" s="32">
        <f t="shared" si="17"/>
        <v>562.5</v>
      </c>
      <c r="W226" s="33">
        <f t="shared" si="18"/>
        <v>897</v>
      </c>
      <c r="X226" s="4"/>
      <c r="Y226" s="4"/>
      <c r="Z226" s="4"/>
      <c r="AA226" s="4"/>
      <c r="AB226" s="4"/>
      <c r="AC226" s="4"/>
      <c r="AD226" s="4"/>
      <c r="AE226" s="4"/>
      <c r="AF226" s="38"/>
      <c r="AG226" s="24"/>
      <c r="AH226" s="30"/>
      <c r="AI226" s="26"/>
      <c r="AJ226" s="37"/>
      <c r="AK226" s="24"/>
      <c r="AL226" s="25"/>
      <c r="AM226" s="26"/>
      <c r="AN226" s="37"/>
      <c r="AO226" s="47"/>
      <c r="AP226" s="48"/>
      <c r="AQ226" s="49"/>
      <c r="AR226" s="37"/>
      <c r="AS226" s="4"/>
      <c r="AT226" s="4"/>
      <c r="AU226" s="4"/>
      <c r="AV226" s="4"/>
      <c r="AW226" s="4"/>
      <c r="AX226" s="4"/>
      <c r="AY226" s="4"/>
      <c r="AZ226" s="38"/>
      <c r="BA226" s="24"/>
      <c r="BB226" s="30"/>
      <c r="BC226" s="26"/>
      <c r="BD226" s="27"/>
      <c r="BE226" s="28">
        <f t="shared" si="281"/>
        <v>1.0886003651050524E-3</v>
      </c>
    </row>
    <row r="227" spans="1:57" ht="14" x14ac:dyDescent="0.35">
      <c r="A227" s="4">
        <f t="shared" si="8"/>
        <v>225</v>
      </c>
      <c r="B227" s="24"/>
      <c r="C227" s="30"/>
      <c r="D227" s="26"/>
      <c r="E227" s="27"/>
      <c r="F227" s="28"/>
      <c r="G227" s="39"/>
      <c r="H227" s="40"/>
      <c r="I227" s="24"/>
      <c r="J227" s="25"/>
      <c r="K227" s="26"/>
      <c r="L227" s="27"/>
      <c r="M227" s="28">
        <f t="shared" ref="M227:N227" si="330">S227-S226</f>
        <v>3.2658010953201533E-5</v>
      </c>
      <c r="N227" s="29">
        <f t="shared" si="330"/>
        <v>1.0526490184835646E-3</v>
      </c>
      <c r="O227" s="47"/>
      <c r="P227" s="48"/>
      <c r="Q227" s="49"/>
      <c r="R227" s="27"/>
      <c r="S227" s="28">
        <f t="shared" si="14"/>
        <v>0.99894405764584815</v>
      </c>
      <c r="T227" s="29">
        <f t="shared" si="15"/>
        <v>0.89578774717012455</v>
      </c>
      <c r="U227" s="31">
        <f t="shared" si="16"/>
        <v>229</v>
      </c>
      <c r="V227" s="32">
        <f t="shared" si="17"/>
        <v>565</v>
      </c>
      <c r="W227" s="33">
        <f t="shared" si="18"/>
        <v>901</v>
      </c>
      <c r="X227" s="4"/>
      <c r="Y227" s="4"/>
      <c r="Z227" s="4"/>
      <c r="AA227" s="4"/>
      <c r="AB227" s="4"/>
      <c r="AC227" s="4"/>
      <c r="AD227" s="4"/>
      <c r="AE227" s="4"/>
      <c r="AF227" s="38"/>
      <c r="AG227" s="24"/>
      <c r="AH227" s="30"/>
      <c r="AI227" s="26"/>
      <c r="AJ227" s="37"/>
      <c r="AK227" s="24"/>
      <c r="AL227" s="25"/>
      <c r="AM227" s="26"/>
      <c r="AN227" s="37"/>
      <c r="AO227" s="47"/>
      <c r="AP227" s="48"/>
      <c r="AQ227" s="49"/>
      <c r="AR227" s="37"/>
      <c r="AS227" s="4"/>
      <c r="AT227" s="4"/>
      <c r="AU227" s="4"/>
      <c r="AV227" s="4"/>
      <c r="AW227" s="4"/>
      <c r="AX227" s="4"/>
      <c r="AY227" s="4"/>
      <c r="AZ227" s="38"/>
      <c r="BA227" s="24"/>
      <c r="BB227" s="30"/>
      <c r="BC227" s="26"/>
      <c r="BD227" s="27"/>
      <c r="BE227" s="28">
        <f t="shared" si="281"/>
        <v>1.0559423541518509E-3</v>
      </c>
    </row>
    <row r="228" spans="1:57" ht="14" x14ac:dyDescent="0.35">
      <c r="A228" s="4">
        <f t="shared" si="8"/>
        <v>226</v>
      </c>
      <c r="B228" s="24"/>
      <c r="C228" s="30"/>
      <c r="D228" s="26"/>
      <c r="E228" s="27"/>
      <c r="F228" s="28"/>
      <c r="G228" s="39"/>
      <c r="H228" s="40"/>
      <c r="I228" s="24"/>
      <c r="J228" s="25"/>
      <c r="K228" s="26"/>
      <c r="L228" s="27"/>
      <c r="M228" s="28">
        <f t="shared" ref="M228:N228" si="331">S228-S227</f>
        <v>3.1678270624557747E-5</v>
      </c>
      <c r="N228" s="29">
        <f t="shared" si="331"/>
        <v>1.0421225282987168E-3</v>
      </c>
      <c r="O228" s="47"/>
      <c r="P228" s="48"/>
      <c r="Q228" s="49"/>
      <c r="R228" s="27"/>
      <c r="S228" s="28">
        <f t="shared" si="14"/>
        <v>0.99897573591647271</v>
      </c>
      <c r="T228" s="29">
        <f t="shared" si="15"/>
        <v>0.89682986969842327</v>
      </c>
      <c r="U228" s="31">
        <f t="shared" si="16"/>
        <v>230</v>
      </c>
      <c r="V228" s="32">
        <f t="shared" si="17"/>
        <v>567.5</v>
      </c>
      <c r="W228" s="33">
        <f t="shared" si="18"/>
        <v>905</v>
      </c>
      <c r="X228" s="4"/>
      <c r="Y228" s="4"/>
      <c r="Z228" s="4"/>
      <c r="AA228" s="4"/>
      <c r="AB228" s="4"/>
      <c r="AC228" s="4"/>
      <c r="AD228" s="4"/>
      <c r="AE228" s="4"/>
      <c r="AF228" s="38"/>
      <c r="AG228" s="24"/>
      <c r="AH228" s="30"/>
      <c r="AI228" s="26"/>
      <c r="AJ228" s="37"/>
      <c r="AK228" s="24"/>
      <c r="AL228" s="25"/>
      <c r="AM228" s="26"/>
      <c r="AN228" s="37"/>
      <c r="AO228" s="47"/>
      <c r="AP228" s="48"/>
      <c r="AQ228" s="49"/>
      <c r="AR228" s="37"/>
      <c r="AS228" s="4"/>
      <c r="AT228" s="4"/>
      <c r="AU228" s="4"/>
      <c r="AV228" s="4"/>
      <c r="AW228" s="4"/>
      <c r="AX228" s="4"/>
      <c r="AY228" s="4"/>
      <c r="AZ228" s="38"/>
      <c r="BA228" s="24"/>
      <c r="BB228" s="30"/>
      <c r="BC228" s="26"/>
      <c r="BD228" s="27"/>
      <c r="BE228" s="28">
        <f t="shared" si="281"/>
        <v>1.0242640835272931E-3</v>
      </c>
    </row>
    <row r="229" spans="1:57" ht="14" x14ac:dyDescent="0.35">
      <c r="A229" s="4">
        <f t="shared" si="8"/>
        <v>227</v>
      </c>
      <c r="B229" s="24"/>
      <c r="C229" s="30"/>
      <c r="D229" s="26"/>
      <c r="E229" s="27"/>
      <c r="F229" s="28"/>
      <c r="G229" s="39"/>
      <c r="H229" s="40"/>
      <c r="I229" s="24"/>
      <c r="J229" s="25"/>
      <c r="K229" s="26"/>
      <c r="L229" s="27"/>
      <c r="M229" s="28">
        <f t="shared" ref="M229:N229" si="332">S229-S228</f>
        <v>3.0727922505802141E-5</v>
      </c>
      <c r="N229" s="29">
        <f t="shared" si="332"/>
        <v>1.0317013030157751E-3</v>
      </c>
      <c r="O229" s="47"/>
      <c r="P229" s="48"/>
      <c r="Q229" s="49"/>
      <c r="R229" s="27"/>
      <c r="S229" s="28">
        <f t="shared" si="14"/>
        <v>0.99900646383897851</v>
      </c>
      <c r="T229" s="29">
        <f t="shared" si="15"/>
        <v>0.89786157100143904</v>
      </c>
      <c r="U229" s="31">
        <f t="shared" si="16"/>
        <v>231</v>
      </c>
      <c r="V229" s="32">
        <f t="shared" si="17"/>
        <v>570</v>
      </c>
      <c r="W229" s="33">
        <f t="shared" si="18"/>
        <v>909</v>
      </c>
      <c r="X229" s="4"/>
      <c r="Y229" s="4"/>
      <c r="Z229" s="4"/>
      <c r="AA229" s="4"/>
      <c r="AB229" s="4"/>
      <c r="AC229" s="4"/>
      <c r="AD229" s="4"/>
      <c r="AE229" s="4"/>
      <c r="AF229" s="38"/>
      <c r="AG229" s="24"/>
      <c r="AH229" s="30"/>
      <c r="AI229" s="26"/>
      <c r="AJ229" s="37"/>
      <c r="AK229" s="24"/>
      <c r="AL229" s="25"/>
      <c r="AM229" s="26"/>
      <c r="AN229" s="37"/>
      <c r="AO229" s="47"/>
      <c r="AP229" s="48"/>
      <c r="AQ229" s="49"/>
      <c r="AR229" s="37"/>
      <c r="AS229" s="4"/>
      <c r="AT229" s="4"/>
      <c r="AU229" s="4"/>
      <c r="AV229" s="4"/>
      <c r="AW229" s="4"/>
      <c r="AX229" s="4"/>
      <c r="AY229" s="4"/>
      <c r="AZ229" s="38"/>
      <c r="BA229" s="24"/>
      <c r="BB229" s="30"/>
      <c r="BC229" s="26"/>
      <c r="BD229" s="27"/>
      <c r="BE229" s="28">
        <f t="shared" si="281"/>
        <v>9.93536161021491E-4</v>
      </c>
    </row>
    <row r="230" spans="1:57" ht="14" x14ac:dyDescent="0.35">
      <c r="A230" s="4">
        <f t="shared" si="8"/>
        <v>228</v>
      </c>
      <c r="B230" s="24"/>
      <c r="C230" s="30"/>
      <c r="D230" s="26"/>
      <c r="E230" s="27"/>
      <c r="F230" s="28"/>
      <c r="G230" s="39"/>
      <c r="H230" s="40"/>
      <c r="I230" s="24"/>
      <c r="J230" s="25"/>
      <c r="K230" s="26"/>
      <c r="L230" s="27"/>
      <c r="M230" s="28">
        <f t="shared" ref="M230:N230" si="333">S230-S229</f>
        <v>2.9806084830608093E-5</v>
      </c>
      <c r="N230" s="29">
        <f t="shared" si="333"/>
        <v>1.0213842899856607E-3</v>
      </c>
      <c r="O230" s="47"/>
      <c r="P230" s="48"/>
      <c r="Q230" s="49"/>
      <c r="R230" s="27"/>
      <c r="S230" s="28">
        <f t="shared" si="14"/>
        <v>0.99903626992380912</v>
      </c>
      <c r="T230" s="29">
        <f t="shared" si="15"/>
        <v>0.8988829552914247</v>
      </c>
      <c r="U230" s="31">
        <f t="shared" si="16"/>
        <v>232</v>
      </c>
      <c r="V230" s="32">
        <f t="shared" si="17"/>
        <v>572.5</v>
      </c>
      <c r="W230" s="33">
        <f t="shared" si="18"/>
        <v>913</v>
      </c>
      <c r="X230" s="4"/>
      <c r="Y230" s="4"/>
      <c r="Z230" s="4"/>
      <c r="AA230" s="4"/>
      <c r="AB230" s="4"/>
      <c r="AC230" s="4"/>
      <c r="AD230" s="4"/>
      <c r="AE230" s="4"/>
      <c r="AF230" s="38"/>
      <c r="AG230" s="24"/>
      <c r="AH230" s="30"/>
      <c r="AI230" s="26"/>
      <c r="AJ230" s="37"/>
      <c r="AK230" s="24"/>
      <c r="AL230" s="25"/>
      <c r="AM230" s="26"/>
      <c r="AN230" s="37"/>
      <c r="AO230" s="47"/>
      <c r="AP230" s="48"/>
      <c r="AQ230" s="49"/>
      <c r="AR230" s="37"/>
      <c r="AS230" s="4"/>
      <c r="AT230" s="4"/>
      <c r="AU230" s="4"/>
      <c r="AV230" s="4"/>
      <c r="AW230" s="4"/>
      <c r="AX230" s="4"/>
      <c r="AY230" s="4"/>
      <c r="AZ230" s="38"/>
      <c r="BA230" s="24"/>
      <c r="BB230" s="30"/>
      <c r="BC230" s="26"/>
      <c r="BD230" s="27"/>
      <c r="BE230" s="28">
        <f t="shared" si="281"/>
        <v>9.6373007619088291E-4</v>
      </c>
    </row>
    <row r="231" spans="1:57" ht="14" x14ac:dyDescent="0.35">
      <c r="A231" s="4">
        <f t="shared" si="8"/>
        <v>229</v>
      </c>
      <c r="B231" s="24"/>
      <c r="C231" s="30"/>
      <c r="D231" s="26"/>
      <c r="E231" s="27"/>
      <c r="F231" s="28"/>
      <c r="G231" s="39"/>
      <c r="H231" s="40"/>
      <c r="I231" s="24"/>
      <c r="J231" s="25"/>
      <c r="K231" s="26"/>
      <c r="L231" s="27"/>
      <c r="M231" s="28">
        <f t="shared" ref="M231:N231" si="334">S231-S230</f>
        <v>2.8911902285710944E-5</v>
      </c>
      <c r="N231" s="29">
        <f t="shared" si="334"/>
        <v>1.011170447085763E-3</v>
      </c>
      <c r="O231" s="47"/>
      <c r="P231" s="48"/>
      <c r="Q231" s="49"/>
      <c r="R231" s="27"/>
      <c r="S231" s="28">
        <f t="shared" si="14"/>
        <v>0.99906518182609483</v>
      </c>
      <c r="T231" s="29">
        <f t="shared" si="15"/>
        <v>0.89989412573851046</v>
      </c>
      <c r="U231" s="31">
        <f t="shared" si="16"/>
        <v>233</v>
      </c>
      <c r="V231" s="32">
        <f t="shared" si="17"/>
        <v>575</v>
      </c>
      <c r="W231" s="33">
        <f t="shared" si="18"/>
        <v>917</v>
      </c>
      <c r="X231" s="4"/>
      <c r="Y231" s="4"/>
      <c r="Z231" s="4"/>
      <c r="AA231" s="4"/>
      <c r="AB231" s="4"/>
      <c r="AC231" s="4"/>
      <c r="AD231" s="4"/>
      <c r="AE231" s="4"/>
      <c r="AF231" s="38"/>
      <c r="AG231" s="24"/>
      <c r="AH231" s="30"/>
      <c r="AI231" s="26"/>
      <c r="AJ231" s="37"/>
      <c r="AK231" s="24"/>
      <c r="AL231" s="25"/>
      <c r="AM231" s="26"/>
      <c r="AN231" s="37"/>
      <c r="AO231" s="47"/>
      <c r="AP231" s="48"/>
      <c r="AQ231" s="49"/>
      <c r="AR231" s="37"/>
      <c r="AS231" s="4"/>
      <c r="AT231" s="4"/>
      <c r="AU231" s="4"/>
      <c r="AV231" s="4"/>
      <c r="AW231" s="4"/>
      <c r="AX231" s="4"/>
      <c r="AY231" s="4"/>
      <c r="AZ231" s="38"/>
      <c r="BA231" s="24"/>
      <c r="BB231" s="30"/>
      <c r="BC231" s="26"/>
      <c r="BD231" s="27"/>
      <c r="BE231" s="28">
        <f t="shared" si="281"/>
        <v>9.3481817390517197E-4</v>
      </c>
    </row>
    <row r="232" spans="1:57" ht="14" x14ac:dyDescent="0.35">
      <c r="A232" s="4">
        <f t="shared" si="8"/>
        <v>230</v>
      </c>
      <c r="B232" s="24"/>
      <c r="C232" s="30"/>
      <c r="D232" s="26"/>
      <c r="E232" s="27"/>
      <c r="F232" s="28"/>
      <c r="G232" s="39"/>
      <c r="H232" s="40"/>
      <c r="I232" s="24"/>
      <c r="J232" s="25"/>
      <c r="K232" s="26"/>
      <c r="L232" s="27"/>
      <c r="M232" s="28">
        <f t="shared" ref="M232:N232" si="335">S232-S231</f>
        <v>2.804454521720956E-5</v>
      </c>
      <c r="N232" s="29">
        <f t="shared" si="335"/>
        <v>1.0010587426149131E-3</v>
      </c>
      <c r="O232" s="47"/>
      <c r="P232" s="48"/>
      <c r="Q232" s="49"/>
      <c r="R232" s="27"/>
      <c r="S232" s="28">
        <f t="shared" si="14"/>
        <v>0.99909322637131204</v>
      </c>
      <c r="T232" s="29">
        <f t="shared" si="15"/>
        <v>0.90089518448112538</v>
      </c>
      <c r="U232" s="31">
        <f t="shared" si="16"/>
        <v>234</v>
      </c>
      <c r="V232" s="32">
        <f t="shared" si="17"/>
        <v>577.5</v>
      </c>
      <c r="W232" s="33">
        <f t="shared" si="18"/>
        <v>921</v>
      </c>
      <c r="X232" s="4"/>
      <c r="Y232" s="4"/>
      <c r="Z232" s="4"/>
      <c r="AA232" s="4"/>
      <c r="AB232" s="4"/>
      <c r="AC232" s="4"/>
      <c r="AD232" s="4"/>
      <c r="AE232" s="4"/>
      <c r="AF232" s="38"/>
      <c r="AG232" s="24"/>
      <c r="AH232" s="30"/>
      <c r="AI232" s="26"/>
      <c r="AJ232" s="37"/>
      <c r="AK232" s="24"/>
      <c r="AL232" s="25"/>
      <c r="AM232" s="26"/>
      <c r="AN232" s="37"/>
      <c r="AO232" s="47"/>
      <c r="AP232" s="48"/>
      <c r="AQ232" s="49"/>
      <c r="AR232" s="37"/>
      <c r="AS232" s="4"/>
      <c r="AT232" s="4"/>
      <c r="AU232" s="4"/>
      <c r="AV232" s="4"/>
      <c r="AW232" s="4"/>
      <c r="AX232" s="4"/>
      <c r="AY232" s="4"/>
      <c r="AZ232" s="38"/>
      <c r="BA232" s="24"/>
      <c r="BB232" s="30"/>
      <c r="BC232" s="26"/>
      <c r="BD232" s="27"/>
      <c r="BE232" s="28">
        <f t="shared" si="281"/>
        <v>9.0677362868796241E-4</v>
      </c>
    </row>
    <row r="233" spans="1:57" ht="14" x14ac:dyDescent="0.35">
      <c r="A233" s="4">
        <f t="shared" si="8"/>
        <v>231</v>
      </c>
      <c r="B233" s="24"/>
      <c r="C233" s="30"/>
      <c r="D233" s="26"/>
      <c r="E233" s="27"/>
      <c r="F233" s="28"/>
      <c r="G233" s="39"/>
      <c r="H233" s="40"/>
      <c r="I233" s="24"/>
      <c r="J233" s="25"/>
      <c r="K233" s="26"/>
      <c r="L233" s="27"/>
      <c r="M233" s="28">
        <f t="shared" ref="M233:N233" si="336">S233-S232</f>
        <v>2.720320886062666E-5</v>
      </c>
      <c r="N233" s="29">
        <f t="shared" si="336"/>
        <v>9.9104815518880063E-4</v>
      </c>
      <c r="O233" s="47"/>
      <c r="P233" s="48"/>
      <c r="Q233" s="49"/>
      <c r="R233" s="27"/>
      <c r="S233" s="28">
        <f t="shared" si="14"/>
        <v>0.99912042958017266</v>
      </c>
      <c r="T233" s="29">
        <f t="shared" si="15"/>
        <v>0.90188623263631418</v>
      </c>
      <c r="U233" s="31">
        <f t="shared" si="16"/>
        <v>235</v>
      </c>
      <c r="V233" s="32">
        <f t="shared" si="17"/>
        <v>580</v>
      </c>
      <c r="W233" s="33">
        <f t="shared" si="18"/>
        <v>925</v>
      </c>
      <c r="X233" s="4"/>
      <c r="Y233" s="4"/>
      <c r="Z233" s="4"/>
      <c r="AA233" s="4"/>
      <c r="AB233" s="4"/>
      <c r="AC233" s="4"/>
      <c r="AD233" s="4"/>
      <c r="AE233" s="4"/>
      <c r="AF233" s="38"/>
      <c r="AG233" s="24"/>
      <c r="AH233" s="30"/>
      <c r="AI233" s="26"/>
      <c r="AJ233" s="37"/>
      <c r="AK233" s="24"/>
      <c r="AL233" s="25"/>
      <c r="AM233" s="26"/>
      <c r="AN233" s="37"/>
      <c r="AO233" s="47"/>
      <c r="AP233" s="48"/>
      <c r="AQ233" s="49"/>
      <c r="AR233" s="37"/>
      <c r="AS233" s="4"/>
      <c r="AT233" s="4"/>
      <c r="AU233" s="4"/>
      <c r="AV233" s="4"/>
      <c r="AW233" s="4"/>
      <c r="AX233" s="4"/>
      <c r="AY233" s="4"/>
      <c r="AZ233" s="38"/>
      <c r="BA233" s="24"/>
      <c r="BB233" s="30"/>
      <c r="BC233" s="26"/>
      <c r="BD233" s="27"/>
      <c r="BE233" s="28">
        <f t="shared" si="281"/>
        <v>8.7957041982733575E-4</v>
      </c>
    </row>
    <row r="234" spans="1:57" ht="14" x14ac:dyDescent="0.35">
      <c r="A234" s="4">
        <f t="shared" si="8"/>
        <v>232</v>
      </c>
      <c r="B234" s="24"/>
      <c r="C234" s="30"/>
      <c r="D234" s="26"/>
      <c r="E234" s="27"/>
      <c r="F234" s="28"/>
      <c r="G234" s="39"/>
      <c r="H234" s="40"/>
      <c r="I234" s="24"/>
      <c r="J234" s="25"/>
      <c r="K234" s="26"/>
      <c r="L234" s="27"/>
      <c r="M234" s="28">
        <f t="shared" ref="M234:N234" si="337">S234-S233</f>
        <v>2.6387112594838946E-5</v>
      </c>
      <c r="N234" s="29">
        <f t="shared" si="337"/>
        <v>9.811376736368338E-4</v>
      </c>
      <c r="O234" s="47"/>
      <c r="P234" s="48"/>
      <c r="Q234" s="49"/>
      <c r="R234" s="27"/>
      <c r="S234" s="28">
        <f t="shared" si="14"/>
        <v>0.9991468166927675</v>
      </c>
      <c r="T234" s="29">
        <f t="shared" si="15"/>
        <v>0.90286737030995101</v>
      </c>
      <c r="U234" s="31">
        <f t="shared" si="16"/>
        <v>236</v>
      </c>
      <c r="V234" s="32">
        <f t="shared" si="17"/>
        <v>582.5</v>
      </c>
      <c r="W234" s="33">
        <f t="shared" si="18"/>
        <v>929</v>
      </c>
      <c r="X234" s="4"/>
      <c r="Y234" s="4"/>
      <c r="Z234" s="4"/>
      <c r="AA234" s="4"/>
      <c r="AB234" s="4"/>
      <c r="AC234" s="4"/>
      <c r="AD234" s="4"/>
      <c r="AE234" s="4"/>
      <c r="AF234" s="38"/>
      <c r="AG234" s="24"/>
      <c r="AH234" s="30"/>
      <c r="AI234" s="26"/>
      <c r="AJ234" s="37"/>
      <c r="AK234" s="24"/>
      <c r="AL234" s="25"/>
      <c r="AM234" s="26"/>
      <c r="AN234" s="37"/>
      <c r="AO234" s="47"/>
      <c r="AP234" s="48"/>
      <c r="AQ234" s="49"/>
      <c r="AR234" s="37"/>
      <c r="AS234" s="4"/>
      <c r="AT234" s="4"/>
      <c r="AU234" s="4"/>
      <c r="AV234" s="4"/>
      <c r="AW234" s="4"/>
      <c r="AX234" s="4"/>
      <c r="AY234" s="4"/>
      <c r="AZ234" s="38"/>
      <c r="BA234" s="24"/>
      <c r="BB234" s="30"/>
      <c r="BC234" s="26"/>
      <c r="BD234" s="27"/>
      <c r="BE234" s="28">
        <f t="shared" si="281"/>
        <v>8.531833072324968E-4</v>
      </c>
    </row>
    <row r="235" spans="1:57" ht="14" x14ac:dyDescent="0.35">
      <c r="A235" s="4">
        <f t="shared" si="8"/>
        <v>233</v>
      </c>
      <c r="B235" s="24"/>
      <c r="C235" s="30"/>
      <c r="D235" s="26"/>
      <c r="E235" s="27"/>
      <c r="F235" s="28"/>
      <c r="G235" s="39"/>
      <c r="H235" s="40"/>
      <c r="I235" s="24"/>
      <c r="J235" s="25"/>
      <c r="K235" s="26"/>
      <c r="L235" s="27"/>
      <c r="M235" s="28">
        <f t="shared" ref="M235:N235" si="338">S235-S234</f>
        <v>2.5595499216990447E-5</v>
      </c>
      <c r="N235" s="29">
        <f t="shared" si="338"/>
        <v>9.7132629690044325E-4</v>
      </c>
      <c r="O235" s="47"/>
      <c r="P235" s="48"/>
      <c r="Q235" s="49"/>
      <c r="R235" s="27"/>
      <c r="S235" s="28">
        <f t="shared" si="14"/>
        <v>0.99917241219198449</v>
      </c>
      <c r="T235" s="29">
        <f t="shared" si="15"/>
        <v>0.90383869660685145</v>
      </c>
      <c r="U235" s="31">
        <f t="shared" si="16"/>
        <v>237</v>
      </c>
      <c r="V235" s="32">
        <f t="shared" si="17"/>
        <v>585</v>
      </c>
      <c r="W235" s="33">
        <f t="shared" si="18"/>
        <v>933</v>
      </c>
      <c r="X235" s="4"/>
      <c r="Y235" s="4"/>
      <c r="Z235" s="4"/>
      <c r="AA235" s="4"/>
      <c r="AB235" s="4"/>
      <c r="AC235" s="4"/>
      <c r="AD235" s="4"/>
      <c r="AE235" s="4"/>
      <c r="AF235" s="38"/>
      <c r="AG235" s="24"/>
      <c r="AH235" s="30"/>
      <c r="AI235" s="26"/>
      <c r="AJ235" s="37"/>
      <c r="AK235" s="24"/>
      <c r="AL235" s="25"/>
      <c r="AM235" s="26"/>
      <c r="AN235" s="37"/>
      <c r="AO235" s="47"/>
      <c r="AP235" s="48"/>
      <c r="AQ235" s="49"/>
      <c r="AR235" s="37"/>
      <c r="AS235" s="4"/>
      <c r="AT235" s="4"/>
      <c r="AU235" s="4"/>
      <c r="AV235" s="4"/>
      <c r="AW235" s="4"/>
      <c r="AX235" s="4"/>
      <c r="AY235" s="4"/>
      <c r="AZ235" s="38"/>
      <c r="BA235" s="24"/>
      <c r="BB235" s="30"/>
      <c r="BC235" s="26"/>
      <c r="BD235" s="27"/>
      <c r="BE235" s="28">
        <f t="shared" si="281"/>
        <v>8.2758780801550635E-4</v>
      </c>
    </row>
    <row r="236" spans="1:57" ht="14" x14ac:dyDescent="0.35">
      <c r="A236" s="4">
        <f t="shared" si="8"/>
        <v>234</v>
      </c>
      <c r="B236" s="24"/>
      <c r="C236" s="30"/>
      <c r="D236" s="26"/>
      <c r="E236" s="27"/>
      <c r="F236" s="28"/>
      <c r="G236" s="39"/>
      <c r="H236" s="40"/>
      <c r="I236" s="24"/>
      <c r="J236" s="25"/>
      <c r="K236" s="26"/>
      <c r="L236" s="27"/>
      <c r="M236" s="28">
        <f t="shared" ref="M236:N236" si="339">S236-S235</f>
        <v>2.4827634240498497E-5</v>
      </c>
      <c r="N236" s="29">
        <f t="shared" si="339"/>
        <v>9.6161303393149655E-4</v>
      </c>
      <c r="O236" s="47"/>
      <c r="P236" s="48"/>
      <c r="Q236" s="49"/>
      <c r="R236" s="27"/>
      <c r="S236" s="28">
        <f t="shared" si="14"/>
        <v>0.99919723982622499</v>
      </c>
      <c r="T236" s="29">
        <f t="shared" si="15"/>
        <v>0.90480030964078295</v>
      </c>
      <c r="U236" s="31">
        <f t="shared" si="16"/>
        <v>238</v>
      </c>
      <c r="V236" s="32">
        <f t="shared" si="17"/>
        <v>587.5</v>
      </c>
      <c r="W236" s="33">
        <f t="shared" si="18"/>
        <v>937</v>
      </c>
      <c r="X236" s="4"/>
      <c r="Y236" s="4"/>
      <c r="Z236" s="4"/>
      <c r="AA236" s="4"/>
      <c r="AB236" s="4"/>
      <c r="AC236" s="4"/>
      <c r="AD236" s="4"/>
      <c r="AE236" s="4"/>
      <c r="AF236" s="38"/>
      <c r="AG236" s="24"/>
      <c r="AH236" s="30"/>
      <c r="AI236" s="26"/>
      <c r="AJ236" s="37"/>
      <c r="AK236" s="24"/>
      <c r="AL236" s="25"/>
      <c r="AM236" s="26"/>
      <c r="AN236" s="37"/>
      <c r="AO236" s="47"/>
      <c r="AP236" s="48"/>
      <c r="AQ236" s="49"/>
      <c r="AR236" s="37"/>
      <c r="AS236" s="4"/>
      <c r="AT236" s="4"/>
      <c r="AU236" s="4"/>
      <c r="AV236" s="4"/>
      <c r="AW236" s="4"/>
      <c r="AX236" s="4"/>
      <c r="AY236" s="4"/>
      <c r="AZ236" s="38"/>
      <c r="BA236" s="24"/>
      <c r="BB236" s="30"/>
      <c r="BC236" s="26"/>
      <c r="BD236" s="27"/>
      <c r="BE236" s="28">
        <f t="shared" si="281"/>
        <v>8.0276017377500786E-4</v>
      </c>
    </row>
    <row r="237" spans="1:57" ht="14" x14ac:dyDescent="0.35">
      <c r="A237" s="4">
        <f t="shared" si="8"/>
        <v>235</v>
      </c>
      <c r="B237" s="24"/>
      <c r="C237" s="30"/>
      <c r="D237" s="26"/>
      <c r="E237" s="27"/>
      <c r="F237" s="28"/>
      <c r="G237" s="39"/>
      <c r="H237" s="40"/>
      <c r="I237" s="24"/>
      <c r="J237" s="25"/>
      <c r="K237" s="26"/>
      <c r="L237" s="27"/>
      <c r="M237" s="28">
        <f t="shared" ref="M237:N237" si="340">S237-S236</f>
        <v>2.4082805213265779E-5</v>
      </c>
      <c r="N237" s="29">
        <f t="shared" si="340"/>
        <v>9.5199690359215605E-4</v>
      </c>
      <c r="O237" s="47"/>
      <c r="P237" s="48"/>
      <c r="Q237" s="49"/>
      <c r="R237" s="27"/>
      <c r="S237" s="28">
        <f t="shared" si="14"/>
        <v>0.99922132263143826</v>
      </c>
      <c r="T237" s="29">
        <f t="shared" si="15"/>
        <v>0.90575230654437511</v>
      </c>
      <c r="U237" s="31">
        <f t="shared" si="16"/>
        <v>239</v>
      </c>
      <c r="V237" s="32">
        <f t="shared" si="17"/>
        <v>590</v>
      </c>
      <c r="W237" s="33">
        <f t="shared" si="18"/>
        <v>941</v>
      </c>
      <c r="X237" s="4"/>
      <c r="Y237" s="4"/>
      <c r="Z237" s="4"/>
      <c r="AA237" s="4"/>
      <c r="AB237" s="4"/>
      <c r="AC237" s="4"/>
      <c r="AD237" s="4"/>
      <c r="AE237" s="4"/>
      <c r="AF237" s="38"/>
      <c r="AG237" s="24"/>
      <c r="AH237" s="30"/>
      <c r="AI237" s="26"/>
      <c r="AJ237" s="37"/>
      <c r="AK237" s="24"/>
      <c r="AL237" s="25"/>
      <c r="AM237" s="26"/>
      <c r="AN237" s="37"/>
      <c r="AO237" s="47"/>
      <c r="AP237" s="48"/>
      <c r="AQ237" s="49"/>
      <c r="AR237" s="37"/>
      <c r="AS237" s="4"/>
      <c r="AT237" s="4"/>
      <c r="AU237" s="4"/>
      <c r="AV237" s="4"/>
      <c r="AW237" s="4"/>
      <c r="AX237" s="4"/>
      <c r="AY237" s="4"/>
      <c r="AZ237" s="38"/>
      <c r="BA237" s="24"/>
      <c r="BB237" s="30"/>
      <c r="BC237" s="26"/>
      <c r="BD237" s="27"/>
      <c r="BE237" s="28">
        <f t="shared" si="281"/>
        <v>7.7867736856174208E-4</v>
      </c>
    </row>
    <row r="238" spans="1:57" ht="14" x14ac:dyDescent="0.35">
      <c r="A238" s="4">
        <f t="shared" si="8"/>
        <v>236</v>
      </c>
      <c r="B238" s="24"/>
      <c r="C238" s="30"/>
      <c r="D238" s="26"/>
      <c r="E238" s="27"/>
      <c r="F238" s="28"/>
      <c r="G238" s="39"/>
      <c r="H238" s="40"/>
      <c r="I238" s="24"/>
      <c r="J238" s="25"/>
      <c r="K238" s="26"/>
      <c r="L238" s="27"/>
      <c r="M238" s="28">
        <f t="shared" ref="M238:N238" si="341">S238-S237</f>
        <v>2.3360321056875577E-5</v>
      </c>
      <c r="N238" s="29">
        <f t="shared" si="341"/>
        <v>9.4247693455629111E-4</v>
      </c>
      <c r="O238" s="47"/>
      <c r="P238" s="48"/>
      <c r="Q238" s="49"/>
      <c r="R238" s="27"/>
      <c r="S238" s="28">
        <f t="shared" si="14"/>
        <v>0.99924468295249513</v>
      </c>
      <c r="T238" s="29">
        <f t="shared" si="15"/>
        <v>0.9066947834789314</v>
      </c>
      <c r="U238" s="31">
        <f t="shared" si="16"/>
        <v>240</v>
      </c>
      <c r="V238" s="32">
        <f t="shared" si="17"/>
        <v>592.5</v>
      </c>
      <c r="W238" s="33">
        <f t="shared" si="18"/>
        <v>945</v>
      </c>
      <c r="X238" s="4"/>
      <c r="Y238" s="4"/>
      <c r="Z238" s="4"/>
      <c r="AA238" s="4"/>
      <c r="AB238" s="4"/>
      <c r="AC238" s="4"/>
      <c r="AD238" s="4"/>
      <c r="AE238" s="4"/>
      <c r="AF238" s="38"/>
      <c r="AG238" s="24"/>
      <c r="AH238" s="30"/>
      <c r="AI238" s="26"/>
      <c r="AJ238" s="37"/>
      <c r="AK238" s="24"/>
      <c r="AL238" s="25"/>
      <c r="AM238" s="26"/>
      <c r="AN238" s="37"/>
      <c r="AO238" s="47"/>
      <c r="AP238" s="48"/>
      <c r="AQ238" s="49"/>
      <c r="AR238" s="37"/>
      <c r="AS238" s="4"/>
      <c r="AT238" s="4"/>
      <c r="AU238" s="4"/>
      <c r="AV238" s="4"/>
      <c r="AW238" s="4"/>
      <c r="AX238" s="4"/>
      <c r="AY238" s="4"/>
      <c r="AZ238" s="38"/>
      <c r="BA238" s="24"/>
      <c r="BB238" s="30"/>
      <c r="BC238" s="26"/>
      <c r="BD238" s="27"/>
      <c r="BE238" s="28">
        <f t="shared" si="281"/>
        <v>7.553170475048665E-4</v>
      </c>
    </row>
    <row r="239" spans="1:57" ht="14" x14ac:dyDescent="0.35">
      <c r="A239" s="4">
        <f t="shared" si="8"/>
        <v>237</v>
      </c>
      <c r="B239" s="24"/>
      <c r="C239" s="30"/>
      <c r="D239" s="26"/>
      <c r="E239" s="27"/>
      <c r="F239" s="28"/>
      <c r="G239" s="39"/>
      <c r="H239" s="40"/>
      <c r="I239" s="24"/>
      <c r="J239" s="25"/>
      <c r="K239" s="26"/>
      <c r="L239" s="27"/>
      <c r="M239" s="28">
        <f t="shared" ref="M239:N239" si="342">S239-S238</f>
        <v>2.2659511425104917E-5</v>
      </c>
      <c r="N239" s="29">
        <f t="shared" si="342"/>
        <v>9.3305216521066825E-4</v>
      </c>
      <c r="O239" s="47"/>
      <c r="P239" s="48"/>
      <c r="Q239" s="49"/>
      <c r="R239" s="27"/>
      <c r="S239" s="28">
        <f t="shared" si="14"/>
        <v>0.99926734246392024</v>
      </c>
      <c r="T239" s="29">
        <f t="shared" si="15"/>
        <v>0.90762783564414207</v>
      </c>
      <c r="U239" s="31">
        <f t="shared" si="16"/>
        <v>241</v>
      </c>
      <c r="V239" s="32">
        <f t="shared" si="17"/>
        <v>595</v>
      </c>
      <c r="W239" s="33">
        <f t="shared" si="18"/>
        <v>949</v>
      </c>
      <c r="X239" s="4"/>
      <c r="Y239" s="4"/>
      <c r="Z239" s="4"/>
      <c r="AA239" s="4"/>
      <c r="AB239" s="4"/>
      <c r="AC239" s="4"/>
      <c r="AD239" s="4"/>
      <c r="AE239" s="4"/>
      <c r="AF239" s="38"/>
      <c r="AG239" s="24"/>
      <c r="AH239" s="30"/>
      <c r="AI239" s="26"/>
      <c r="AJ239" s="37"/>
      <c r="AK239" s="24"/>
      <c r="AL239" s="25"/>
      <c r="AM239" s="26"/>
      <c r="AN239" s="37"/>
      <c r="AO239" s="47"/>
      <c r="AP239" s="48"/>
      <c r="AQ239" s="49"/>
      <c r="AR239" s="37"/>
      <c r="AS239" s="4"/>
      <c r="AT239" s="4"/>
      <c r="AU239" s="4"/>
      <c r="AV239" s="4"/>
      <c r="AW239" s="4"/>
      <c r="AX239" s="4"/>
      <c r="AY239" s="4"/>
      <c r="AZ239" s="38"/>
      <c r="BA239" s="24"/>
      <c r="BB239" s="30"/>
      <c r="BC239" s="26"/>
      <c r="BD239" s="27"/>
      <c r="BE239" s="28">
        <f t="shared" si="281"/>
        <v>7.3265753607976158E-4</v>
      </c>
    </row>
    <row r="240" spans="1:57" ht="14" x14ac:dyDescent="0.35">
      <c r="A240" s="4">
        <f t="shared" si="8"/>
        <v>238</v>
      </c>
      <c r="B240" s="24"/>
      <c r="C240" s="30"/>
      <c r="D240" s="26"/>
      <c r="E240" s="27"/>
      <c r="F240" s="28"/>
      <c r="G240" s="39"/>
      <c r="H240" s="40"/>
      <c r="I240" s="24"/>
      <c r="J240" s="25"/>
      <c r="K240" s="26"/>
      <c r="L240" s="27"/>
      <c r="M240" s="28">
        <f t="shared" ref="M240:N240" si="343">S240-S239</f>
        <v>2.1979726082421713E-5</v>
      </c>
      <c r="N240" s="29">
        <f t="shared" si="343"/>
        <v>9.2372164355858377E-4</v>
      </c>
      <c r="O240" s="47"/>
      <c r="P240" s="48"/>
      <c r="Q240" s="49"/>
      <c r="R240" s="27"/>
      <c r="S240" s="28">
        <f t="shared" si="14"/>
        <v>0.99928932219000266</v>
      </c>
      <c r="T240" s="29">
        <f t="shared" si="15"/>
        <v>0.90855155728770065</v>
      </c>
      <c r="U240" s="31">
        <f t="shared" si="16"/>
        <v>242</v>
      </c>
      <c r="V240" s="32">
        <f t="shared" si="17"/>
        <v>597.5</v>
      </c>
      <c r="W240" s="33">
        <f t="shared" si="18"/>
        <v>953</v>
      </c>
      <c r="X240" s="4"/>
      <c r="Y240" s="4"/>
      <c r="Z240" s="4"/>
      <c r="AA240" s="4"/>
      <c r="AB240" s="4"/>
      <c r="AC240" s="4"/>
      <c r="AD240" s="4"/>
      <c r="AE240" s="4"/>
      <c r="AF240" s="38"/>
      <c r="AG240" s="24"/>
      <c r="AH240" s="30"/>
      <c r="AI240" s="26"/>
      <c r="AJ240" s="37"/>
      <c r="AK240" s="24"/>
      <c r="AL240" s="25"/>
      <c r="AM240" s="26"/>
      <c r="AN240" s="37"/>
      <c r="AO240" s="47"/>
      <c r="AP240" s="48"/>
      <c r="AQ240" s="49"/>
      <c r="AR240" s="37"/>
      <c r="AS240" s="4"/>
      <c r="AT240" s="4"/>
      <c r="AU240" s="4"/>
      <c r="AV240" s="4"/>
      <c r="AW240" s="4"/>
      <c r="AX240" s="4"/>
      <c r="AY240" s="4"/>
      <c r="AZ240" s="38"/>
      <c r="BA240" s="24"/>
      <c r="BB240" s="30"/>
      <c r="BC240" s="26"/>
      <c r="BD240" s="27"/>
      <c r="BE240" s="28">
        <f t="shared" si="281"/>
        <v>7.1067780999733987E-4</v>
      </c>
    </row>
    <row r="241" spans="1:57" ht="14" x14ac:dyDescent="0.35">
      <c r="A241" s="4">
        <f t="shared" si="8"/>
        <v>239</v>
      </c>
      <c r="B241" s="24"/>
      <c r="C241" s="30"/>
      <c r="D241" s="26"/>
      <c r="E241" s="27"/>
      <c r="F241" s="28"/>
      <c r="G241" s="39"/>
      <c r="H241" s="40"/>
      <c r="I241" s="24"/>
      <c r="J241" s="25"/>
      <c r="K241" s="26"/>
      <c r="L241" s="27"/>
      <c r="M241" s="28">
        <f t="shared" ref="M241:N241" si="344">S241-S240</f>
        <v>2.1320334299912425E-5</v>
      </c>
      <c r="N241" s="29">
        <f t="shared" si="344"/>
        <v>9.1448442712294131E-4</v>
      </c>
      <c r="O241" s="47"/>
      <c r="P241" s="48"/>
      <c r="Q241" s="49"/>
      <c r="R241" s="27"/>
      <c r="S241" s="28">
        <f t="shared" si="14"/>
        <v>0.99931064252430257</v>
      </c>
      <c r="T241" s="29">
        <f t="shared" si="15"/>
        <v>0.90946604171482359</v>
      </c>
      <c r="U241" s="31">
        <f t="shared" si="16"/>
        <v>243</v>
      </c>
      <c r="V241" s="32">
        <f t="shared" si="17"/>
        <v>600</v>
      </c>
      <c r="W241" s="33">
        <f t="shared" si="18"/>
        <v>957</v>
      </c>
      <c r="X241" s="4"/>
      <c r="Y241" s="4"/>
      <c r="Z241" s="4"/>
      <c r="AA241" s="4"/>
      <c r="AB241" s="4"/>
      <c r="AC241" s="4"/>
      <c r="AD241" s="4"/>
      <c r="AE241" s="4"/>
      <c r="AF241" s="38"/>
      <c r="AG241" s="24"/>
      <c r="AH241" s="30"/>
      <c r="AI241" s="26"/>
      <c r="AJ241" s="37"/>
      <c r="AK241" s="24"/>
      <c r="AL241" s="25"/>
      <c r="AM241" s="26"/>
      <c r="AN241" s="37"/>
      <c r="AO241" s="47"/>
      <c r="AP241" s="48"/>
      <c r="AQ241" s="49"/>
      <c r="AR241" s="37"/>
      <c r="AS241" s="4"/>
      <c r="AT241" s="4"/>
      <c r="AU241" s="4"/>
      <c r="AV241" s="4"/>
      <c r="AW241" s="4"/>
      <c r="AX241" s="4"/>
      <c r="AY241" s="4"/>
      <c r="AZ241" s="38"/>
      <c r="BA241" s="24"/>
      <c r="BB241" s="30"/>
      <c r="BC241" s="26"/>
      <c r="BD241" s="27"/>
      <c r="BE241" s="28">
        <f t="shared" si="281"/>
        <v>6.8935747569742745E-4</v>
      </c>
    </row>
    <row r="242" spans="1:57" ht="14" x14ac:dyDescent="0.35">
      <c r="A242" s="4">
        <f t="shared" si="8"/>
        <v>240</v>
      </c>
      <c r="B242" s="24"/>
      <c r="C242" s="30"/>
      <c r="D242" s="26"/>
      <c r="E242" s="27"/>
      <c r="F242" s="28"/>
      <c r="G242" s="39"/>
      <c r="H242" s="40"/>
      <c r="I242" s="24"/>
      <c r="J242" s="25"/>
      <c r="K242" s="26"/>
      <c r="L242" s="27"/>
      <c r="M242" s="28">
        <f t="shared" ref="M242:N242" si="345">S242-S241</f>
        <v>2.0680724270971673E-5</v>
      </c>
      <c r="N242" s="29">
        <f t="shared" si="345"/>
        <v>9.0533958285177185E-4</v>
      </c>
      <c r="O242" s="47"/>
      <c r="P242" s="48"/>
      <c r="Q242" s="49"/>
      <c r="R242" s="27"/>
      <c r="S242" s="28">
        <f t="shared" si="14"/>
        <v>0.99933132324857354</v>
      </c>
      <c r="T242" s="29">
        <f t="shared" si="15"/>
        <v>0.91037138129767536</v>
      </c>
      <c r="U242" s="31">
        <f t="shared" si="16"/>
        <v>244</v>
      </c>
      <c r="V242" s="32">
        <f t="shared" si="17"/>
        <v>602.5</v>
      </c>
      <c r="W242" s="33">
        <f t="shared" si="18"/>
        <v>961</v>
      </c>
      <c r="X242" s="4"/>
      <c r="Y242" s="4"/>
      <c r="Z242" s="4"/>
      <c r="AA242" s="4"/>
      <c r="AB242" s="4"/>
      <c r="AC242" s="4"/>
      <c r="AD242" s="4"/>
      <c r="AE242" s="4"/>
      <c r="AF242" s="38"/>
      <c r="AG242" s="24"/>
      <c r="AH242" s="30"/>
      <c r="AI242" s="26"/>
      <c r="AJ242" s="37"/>
      <c r="AK242" s="24"/>
      <c r="AL242" s="25"/>
      <c r="AM242" s="26"/>
      <c r="AN242" s="37"/>
      <c r="AO242" s="47"/>
      <c r="AP242" s="48"/>
      <c r="AQ242" s="49"/>
      <c r="AR242" s="37"/>
      <c r="AS242" s="4"/>
      <c r="AT242" s="4"/>
      <c r="AU242" s="4"/>
      <c r="AV242" s="4"/>
      <c r="AW242" s="4"/>
      <c r="AX242" s="4"/>
      <c r="AY242" s="4"/>
      <c r="AZ242" s="38"/>
      <c r="BA242" s="24"/>
      <c r="BB242" s="30"/>
      <c r="BC242" s="26"/>
      <c r="BD242" s="27"/>
      <c r="BE242" s="28">
        <f t="shared" si="281"/>
        <v>6.6867675142645577E-4</v>
      </c>
    </row>
    <row r="243" spans="1:57" ht="14" x14ac:dyDescent="0.35">
      <c r="A243" s="4">
        <f t="shared" si="8"/>
        <v>241</v>
      </c>
      <c r="B243" s="24"/>
      <c r="C243" s="30"/>
      <c r="D243" s="26"/>
      <c r="E243" s="27"/>
      <c r="F243" s="28"/>
      <c r="G243" s="39"/>
      <c r="H243" s="40"/>
      <c r="I243" s="24"/>
      <c r="J243" s="25"/>
      <c r="K243" s="26"/>
      <c r="L243" s="27"/>
      <c r="M243" s="28">
        <f t="shared" ref="M243:N243" si="346">S243-S242</f>
        <v>2.0060302542757036E-5</v>
      </c>
      <c r="N243" s="29">
        <f t="shared" si="346"/>
        <v>8.9628618702319862E-4</v>
      </c>
      <c r="O243" s="47"/>
      <c r="P243" s="48"/>
      <c r="Q243" s="49"/>
      <c r="R243" s="27"/>
      <c r="S243" s="28">
        <f t="shared" si="14"/>
        <v>0.9993513835511163</v>
      </c>
      <c r="T243" s="29">
        <f t="shared" si="15"/>
        <v>0.91126766748469856</v>
      </c>
      <c r="U243" s="31">
        <f t="shared" si="16"/>
        <v>245</v>
      </c>
      <c r="V243" s="32">
        <f t="shared" si="17"/>
        <v>605</v>
      </c>
      <c r="W243" s="33">
        <f t="shared" si="18"/>
        <v>965</v>
      </c>
      <c r="X243" s="4"/>
      <c r="Y243" s="4"/>
      <c r="Z243" s="4"/>
      <c r="AA243" s="4"/>
      <c r="AB243" s="4"/>
      <c r="AC243" s="4"/>
      <c r="AD243" s="4"/>
      <c r="AE243" s="4"/>
      <c r="AF243" s="38"/>
      <c r="AG243" s="24"/>
      <c r="AH243" s="30"/>
      <c r="AI243" s="26"/>
      <c r="AJ243" s="37"/>
      <c r="AK243" s="24"/>
      <c r="AL243" s="25"/>
      <c r="AM243" s="26"/>
      <c r="AN243" s="37"/>
      <c r="AO243" s="47"/>
      <c r="AP243" s="48"/>
      <c r="AQ243" s="49"/>
      <c r="AR243" s="37"/>
      <c r="AS243" s="4"/>
      <c r="AT243" s="4"/>
      <c r="AU243" s="4"/>
      <c r="AV243" s="4"/>
      <c r="AW243" s="4"/>
      <c r="AX243" s="4"/>
      <c r="AY243" s="4"/>
      <c r="AZ243" s="38"/>
      <c r="BA243" s="24"/>
      <c r="BB243" s="30"/>
      <c r="BC243" s="26"/>
      <c r="BD243" s="27"/>
      <c r="BE243" s="28">
        <f t="shared" si="281"/>
        <v>6.4861644888369874E-4</v>
      </c>
    </row>
    <row r="244" spans="1:57" ht="14" x14ac:dyDescent="0.35">
      <c r="A244" s="4">
        <f t="shared" si="8"/>
        <v>242</v>
      </c>
      <c r="B244" s="24"/>
      <c r="C244" s="30"/>
      <c r="D244" s="26"/>
      <c r="E244" s="27"/>
      <c r="F244" s="28"/>
      <c r="G244" s="39"/>
      <c r="H244" s="40"/>
      <c r="I244" s="24"/>
      <c r="J244" s="25"/>
      <c r="K244" s="26"/>
      <c r="L244" s="27"/>
      <c r="M244" s="28">
        <f t="shared" ref="M244:N244" si="347">S244-S243</f>
        <v>1.9458493466517623E-5</v>
      </c>
      <c r="N244" s="29">
        <f t="shared" si="347"/>
        <v>8.8732332515306656E-4</v>
      </c>
      <c r="O244" s="47"/>
      <c r="P244" s="48"/>
      <c r="Q244" s="49"/>
      <c r="R244" s="27"/>
      <c r="S244" s="28">
        <f t="shared" si="14"/>
        <v>0.99937084204458282</v>
      </c>
      <c r="T244" s="29">
        <f t="shared" si="15"/>
        <v>0.91215499080985163</v>
      </c>
      <c r="U244" s="31">
        <f t="shared" si="16"/>
        <v>246</v>
      </c>
      <c r="V244" s="32">
        <f t="shared" si="17"/>
        <v>607.5</v>
      </c>
      <c r="W244" s="33">
        <f t="shared" si="18"/>
        <v>969</v>
      </c>
      <c r="X244" s="4"/>
      <c r="Y244" s="4"/>
      <c r="Z244" s="4"/>
      <c r="AA244" s="4"/>
      <c r="AB244" s="4"/>
      <c r="AC244" s="4"/>
      <c r="AD244" s="4"/>
      <c r="AE244" s="4"/>
      <c r="AF244" s="38"/>
      <c r="AG244" s="24"/>
      <c r="AH244" s="30"/>
      <c r="AI244" s="26"/>
      <c r="AJ244" s="37"/>
      <c r="AK244" s="24"/>
      <c r="AL244" s="25"/>
      <c r="AM244" s="26"/>
      <c r="AN244" s="37"/>
      <c r="AO244" s="47"/>
      <c r="AP244" s="48"/>
      <c r="AQ244" s="49"/>
      <c r="AR244" s="37"/>
      <c r="AS244" s="4"/>
      <c r="AT244" s="4"/>
      <c r="AU244" s="4"/>
      <c r="AV244" s="4"/>
      <c r="AW244" s="4"/>
      <c r="AX244" s="4"/>
      <c r="AY244" s="4"/>
      <c r="AZ244" s="38"/>
      <c r="BA244" s="24"/>
      <c r="BB244" s="30"/>
      <c r="BC244" s="26"/>
      <c r="BD244" s="27"/>
      <c r="BE244" s="28">
        <f t="shared" si="281"/>
        <v>6.2915795541718111E-4</v>
      </c>
    </row>
    <row r="245" spans="1:57" ht="14" x14ac:dyDescent="0.35">
      <c r="A245" s="4">
        <f t="shared" si="8"/>
        <v>243</v>
      </c>
      <c r="B245" s="24"/>
      <c r="C245" s="30"/>
      <c r="D245" s="26"/>
      <c r="E245" s="27"/>
      <c r="F245" s="28"/>
      <c r="G245" s="39"/>
      <c r="H245" s="40"/>
      <c r="I245" s="24"/>
      <c r="J245" s="25"/>
      <c r="K245" s="26"/>
      <c r="L245" s="27"/>
      <c r="M245" s="28">
        <f t="shared" ref="M245:N245" si="348">S245-S244</f>
        <v>1.8874738662466584E-5</v>
      </c>
      <c r="N245" s="29">
        <f t="shared" si="348"/>
        <v>8.7845009190146151E-4</v>
      </c>
      <c r="O245" s="47"/>
      <c r="P245" s="48"/>
      <c r="Q245" s="49"/>
      <c r="R245" s="27"/>
      <c r="S245" s="28">
        <f t="shared" si="14"/>
        <v>0.99938971678324529</v>
      </c>
      <c r="T245" s="29">
        <f t="shared" si="15"/>
        <v>0.91303344090175309</v>
      </c>
      <c r="U245" s="31">
        <f t="shared" si="16"/>
        <v>247</v>
      </c>
      <c r="V245" s="32">
        <f t="shared" si="17"/>
        <v>610</v>
      </c>
      <c r="W245" s="33">
        <f t="shared" si="18"/>
        <v>973</v>
      </c>
      <c r="X245" s="4"/>
      <c r="Y245" s="4"/>
      <c r="Z245" s="4"/>
      <c r="AA245" s="4"/>
      <c r="AB245" s="4"/>
      <c r="AC245" s="4"/>
      <c r="AD245" s="4"/>
      <c r="AE245" s="4"/>
      <c r="AF245" s="38"/>
      <c r="AG245" s="24"/>
      <c r="AH245" s="30"/>
      <c r="AI245" s="26"/>
      <c r="AJ245" s="37"/>
      <c r="AK245" s="24"/>
      <c r="AL245" s="25"/>
      <c r="AM245" s="26"/>
      <c r="AN245" s="37"/>
      <c r="AO245" s="47"/>
      <c r="AP245" s="48"/>
      <c r="AQ245" s="49"/>
      <c r="AR245" s="37"/>
      <c r="AS245" s="4"/>
      <c r="AT245" s="4"/>
      <c r="AU245" s="4"/>
      <c r="AV245" s="4"/>
      <c r="AW245" s="4"/>
      <c r="AX245" s="4"/>
      <c r="AY245" s="4"/>
      <c r="AZ245" s="38"/>
      <c r="BA245" s="24"/>
      <c r="BB245" s="30"/>
      <c r="BC245" s="26"/>
      <c r="BD245" s="27"/>
      <c r="BE245" s="28">
        <f t="shared" si="281"/>
        <v>6.1028321675471453E-4</v>
      </c>
    </row>
    <row r="246" spans="1:57" ht="14" x14ac:dyDescent="0.35">
      <c r="A246" s="4">
        <f t="shared" si="8"/>
        <v>244</v>
      </c>
      <c r="B246" s="24"/>
      <c r="C246" s="30"/>
      <c r="D246" s="26"/>
      <c r="E246" s="27"/>
      <c r="F246" s="28"/>
      <c r="G246" s="39"/>
      <c r="H246" s="40"/>
      <c r="I246" s="24"/>
      <c r="J246" s="25"/>
      <c r="K246" s="26"/>
      <c r="L246" s="27"/>
      <c r="M246" s="28">
        <f t="shared" ref="M246:N246" si="349">S246-S245</f>
        <v>1.8308496502639215E-5</v>
      </c>
      <c r="N246" s="29">
        <f t="shared" si="349"/>
        <v>8.6966559098244911E-4</v>
      </c>
      <c r="O246" s="47"/>
      <c r="P246" s="48"/>
      <c r="Q246" s="49"/>
      <c r="R246" s="27"/>
      <c r="S246" s="28">
        <f t="shared" si="14"/>
        <v>0.99940802527974792</v>
      </c>
      <c r="T246" s="29">
        <f t="shared" si="15"/>
        <v>0.91390310649273554</v>
      </c>
      <c r="U246" s="31">
        <f t="shared" si="16"/>
        <v>248</v>
      </c>
      <c r="V246" s="32">
        <f t="shared" si="17"/>
        <v>612.5</v>
      </c>
      <c r="W246" s="33">
        <f t="shared" si="18"/>
        <v>977</v>
      </c>
      <c r="X246" s="4"/>
      <c r="Y246" s="4"/>
      <c r="Z246" s="4"/>
      <c r="AA246" s="4"/>
      <c r="AB246" s="4"/>
      <c r="AC246" s="4"/>
      <c r="AD246" s="4"/>
      <c r="AE246" s="4"/>
      <c r="AF246" s="38"/>
      <c r="AG246" s="24"/>
      <c r="AH246" s="30"/>
      <c r="AI246" s="26"/>
      <c r="AJ246" s="37"/>
      <c r="AK246" s="24"/>
      <c r="AL246" s="25"/>
      <c r="AM246" s="26"/>
      <c r="AN246" s="37"/>
      <c r="AO246" s="47"/>
      <c r="AP246" s="48"/>
      <c r="AQ246" s="49"/>
      <c r="AR246" s="37"/>
      <c r="AS246" s="4"/>
      <c r="AT246" s="4"/>
      <c r="AU246" s="4"/>
      <c r="AV246" s="4"/>
      <c r="AW246" s="4"/>
      <c r="AX246" s="4"/>
      <c r="AY246" s="4"/>
      <c r="AZ246" s="38"/>
      <c r="BA246" s="24"/>
      <c r="BB246" s="30"/>
      <c r="BC246" s="26"/>
      <c r="BD246" s="27"/>
      <c r="BE246" s="28">
        <f t="shared" si="281"/>
        <v>5.9197472025207531E-4</v>
      </c>
    </row>
    <row r="247" spans="1:57" ht="14" x14ac:dyDescent="0.35">
      <c r="A247" s="4">
        <f t="shared" si="8"/>
        <v>245</v>
      </c>
      <c r="B247" s="24"/>
      <c r="C247" s="30"/>
      <c r="D247" s="26"/>
      <c r="E247" s="27"/>
      <c r="F247" s="28"/>
      <c r="G247" s="39"/>
      <c r="H247" s="40"/>
      <c r="I247" s="24"/>
      <c r="J247" s="25"/>
      <c r="K247" s="26"/>
      <c r="L247" s="27"/>
      <c r="M247" s="28">
        <f t="shared" ref="M247:N247" si="350">S247-S246</f>
        <v>1.7759241607517851E-5</v>
      </c>
      <c r="N247" s="29">
        <f t="shared" si="350"/>
        <v>8.6096893507259242E-4</v>
      </c>
      <c r="O247" s="47"/>
      <c r="P247" s="48"/>
      <c r="Q247" s="49"/>
      <c r="R247" s="27"/>
      <c r="S247" s="28">
        <f t="shared" si="14"/>
        <v>0.99942578452135544</v>
      </c>
      <c r="T247" s="29">
        <f t="shared" si="15"/>
        <v>0.91476407542780813</v>
      </c>
      <c r="U247" s="31">
        <f t="shared" si="16"/>
        <v>249</v>
      </c>
      <c r="V247" s="32">
        <f t="shared" si="17"/>
        <v>615</v>
      </c>
      <c r="W247" s="33">
        <f t="shared" si="18"/>
        <v>981</v>
      </c>
      <c r="X247" s="4"/>
      <c r="Y247" s="4"/>
      <c r="Z247" s="4"/>
      <c r="AA247" s="4"/>
      <c r="AB247" s="4"/>
      <c r="AC247" s="4"/>
      <c r="AD247" s="4"/>
      <c r="AE247" s="4"/>
      <c r="AF247" s="38"/>
      <c r="AG247" s="24"/>
      <c r="AH247" s="30"/>
      <c r="AI247" s="26"/>
      <c r="AJ247" s="37"/>
      <c r="AK247" s="24"/>
      <c r="AL247" s="25"/>
      <c r="AM247" s="26"/>
      <c r="AN247" s="37"/>
      <c r="AO247" s="47"/>
      <c r="AP247" s="48"/>
      <c r="AQ247" s="49"/>
      <c r="AR247" s="37"/>
      <c r="AS247" s="4"/>
      <c r="AT247" s="4"/>
      <c r="AU247" s="4"/>
      <c r="AV247" s="4"/>
      <c r="AW247" s="4"/>
      <c r="AX247" s="4"/>
      <c r="AY247" s="4"/>
      <c r="AZ247" s="38"/>
      <c r="BA247" s="24"/>
      <c r="BB247" s="30"/>
      <c r="BC247" s="26"/>
      <c r="BD247" s="27"/>
      <c r="BE247" s="28">
        <f t="shared" si="281"/>
        <v>5.7421547864455746E-4</v>
      </c>
    </row>
    <row r="248" spans="1:57" ht="14" x14ac:dyDescent="0.35">
      <c r="A248" s="4">
        <f t="shared" si="8"/>
        <v>246</v>
      </c>
      <c r="B248" s="24"/>
      <c r="C248" s="30"/>
      <c r="D248" s="26"/>
      <c r="E248" s="27"/>
      <c r="F248" s="28"/>
      <c r="G248" s="39"/>
      <c r="H248" s="40"/>
      <c r="I248" s="24"/>
      <c r="J248" s="25"/>
      <c r="K248" s="26"/>
      <c r="L248" s="27"/>
      <c r="M248" s="28">
        <f t="shared" ref="M248:N248" si="351">S248-S247</f>
        <v>1.7226464359310079E-5</v>
      </c>
      <c r="N248" s="29">
        <f t="shared" si="351"/>
        <v>8.5235924572191202E-4</v>
      </c>
      <c r="O248" s="47"/>
      <c r="P248" s="48"/>
      <c r="Q248" s="49"/>
      <c r="R248" s="27"/>
      <c r="S248" s="28">
        <f t="shared" si="14"/>
        <v>0.99944301098571475</v>
      </c>
      <c r="T248" s="29">
        <f t="shared" si="15"/>
        <v>0.91561643467353004</v>
      </c>
      <c r="U248" s="31">
        <f t="shared" si="16"/>
        <v>250</v>
      </c>
      <c r="V248" s="32">
        <f t="shared" si="17"/>
        <v>617.5</v>
      </c>
      <c r="W248" s="33">
        <f t="shared" si="18"/>
        <v>985</v>
      </c>
      <c r="X248" s="4"/>
      <c r="Y248" s="4"/>
      <c r="Z248" s="4"/>
      <c r="AA248" s="4"/>
      <c r="AB248" s="4"/>
      <c r="AC248" s="4"/>
      <c r="AD248" s="4"/>
      <c r="AE248" s="4"/>
      <c r="AF248" s="38"/>
      <c r="AG248" s="24"/>
      <c r="AH248" s="30"/>
      <c r="AI248" s="26"/>
      <c r="AJ248" s="37"/>
      <c r="AK248" s="24"/>
      <c r="AL248" s="25"/>
      <c r="AM248" s="26"/>
      <c r="AN248" s="37"/>
      <c r="AO248" s="47"/>
      <c r="AP248" s="48"/>
      <c r="AQ248" s="49"/>
      <c r="AR248" s="37"/>
      <c r="AS248" s="4"/>
      <c r="AT248" s="4"/>
      <c r="AU248" s="4"/>
      <c r="AV248" s="4"/>
      <c r="AW248" s="4"/>
      <c r="AX248" s="4"/>
      <c r="AY248" s="4"/>
      <c r="AZ248" s="38"/>
      <c r="BA248" s="24"/>
      <c r="BB248" s="30"/>
      <c r="BC248" s="26"/>
      <c r="BD248" s="27"/>
      <c r="BE248" s="28">
        <f t="shared" si="281"/>
        <v>5.5698901428524739E-4</v>
      </c>
    </row>
    <row r="249" spans="1:57" ht="14" x14ac:dyDescent="0.35">
      <c r="A249" s="4">
        <f t="shared" si="8"/>
        <v>247</v>
      </c>
      <c r="B249" s="24"/>
      <c r="C249" s="30"/>
      <c r="D249" s="26"/>
      <c r="E249" s="27"/>
      <c r="F249" s="28"/>
      <c r="G249" s="39"/>
      <c r="H249" s="40"/>
      <c r="I249" s="24"/>
      <c r="J249" s="25"/>
      <c r="K249" s="26"/>
      <c r="L249" s="27"/>
      <c r="M249" s="28">
        <f t="shared" ref="M249:N249" si="352">S249-S248</f>
        <v>1.670967042854965E-5</v>
      </c>
      <c r="N249" s="29">
        <f t="shared" si="352"/>
        <v>8.4383565326473509E-4</v>
      </c>
      <c r="O249" s="47"/>
      <c r="P249" s="48"/>
      <c r="Q249" s="49"/>
      <c r="R249" s="27"/>
      <c r="S249" s="28">
        <f t="shared" si="14"/>
        <v>0.9994597206561433</v>
      </c>
      <c r="T249" s="29">
        <f t="shared" si="15"/>
        <v>0.91646027032679478</v>
      </c>
      <c r="U249" s="31">
        <f t="shared" si="16"/>
        <v>251</v>
      </c>
      <c r="V249" s="32">
        <f t="shared" si="17"/>
        <v>620</v>
      </c>
      <c r="W249" s="33">
        <f t="shared" si="18"/>
        <v>989</v>
      </c>
      <c r="X249" s="4"/>
      <c r="Y249" s="4"/>
      <c r="Z249" s="4"/>
      <c r="AA249" s="4"/>
      <c r="AB249" s="4"/>
      <c r="AC249" s="4"/>
      <c r="AD249" s="4"/>
      <c r="AE249" s="4"/>
      <c r="AF249" s="38"/>
      <c r="AG249" s="24"/>
      <c r="AH249" s="30"/>
      <c r="AI249" s="26"/>
      <c r="AJ249" s="37"/>
      <c r="AK249" s="24"/>
      <c r="AL249" s="25"/>
      <c r="AM249" s="26"/>
      <c r="AN249" s="37"/>
      <c r="AO249" s="47"/>
      <c r="AP249" s="48"/>
      <c r="AQ249" s="49"/>
      <c r="AR249" s="37"/>
      <c r="AS249" s="4"/>
      <c r="AT249" s="4"/>
      <c r="AU249" s="4"/>
      <c r="AV249" s="4"/>
      <c r="AW249" s="4"/>
      <c r="AX249" s="4"/>
      <c r="AY249" s="4"/>
      <c r="AZ249" s="38"/>
      <c r="BA249" s="24"/>
      <c r="BB249" s="30"/>
      <c r="BC249" s="26"/>
      <c r="BD249" s="27"/>
      <c r="BE249" s="28">
        <f t="shared" si="281"/>
        <v>5.4027934385669774E-4</v>
      </c>
    </row>
    <row r="250" spans="1:57" ht="14" x14ac:dyDescent="0.35">
      <c r="A250" s="4">
        <f t="shared" si="8"/>
        <v>248</v>
      </c>
      <c r="B250" s="24"/>
      <c r="C250" s="30"/>
      <c r="D250" s="26"/>
      <c r="E250" s="27"/>
      <c r="F250" s="28"/>
      <c r="G250" s="39"/>
      <c r="H250" s="40"/>
      <c r="I250" s="24"/>
      <c r="J250" s="25"/>
      <c r="K250" s="26"/>
      <c r="L250" s="27"/>
      <c r="M250" s="28">
        <f t="shared" ref="M250:N250" si="353">S250-S249</f>
        <v>1.6208380315685389E-5</v>
      </c>
      <c r="N250" s="29">
        <f t="shared" si="353"/>
        <v>8.3539729673209884E-4</v>
      </c>
      <c r="O250" s="47"/>
      <c r="P250" s="48"/>
      <c r="Q250" s="49"/>
      <c r="R250" s="27"/>
      <c r="S250" s="28">
        <f t="shared" si="14"/>
        <v>0.99947592903645899</v>
      </c>
      <c r="T250" s="29">
        <f t="shared" si="15"/>
        <v>0.91729566762352688</v>
      </c>
      <c r="U250" s="31">
        <f t="shared" si="16"/>
        <v>252</v>
      </c>
      <c r="V250" s="32">
        <f t="shared" si="17"/>
        <v>622.5</v>
      </c>
      <c r="W250" s="33">
        <f t="shared" si="18"/>
        <v>993</v>
      </c>
      <c r="X250" s="4"/>
      <c r="Y250" s="4"/>
      <c r="Z250" s="4"/>
      <c r="AA250" s="4"/>
      <c r="AB250" s="4"/>
      <c r="AC250" s="4"/>
      <c r="AD250" s="4"/>
      <c r="AE250" s="4"/>
      <c r="AF250" s="38"/>
      <c r="AG250" s="24"/>
      <c r="AH250" s="30"/>
      <c r="AI250" s="26"/>
      <c r="AJ250" s="37"/>
      <c r="AK250" s="24"/>
      <c r="AL250" s="25"/>
      <c r="AM250" s="26"/>
      <c r="AN250" s="37"/>
      <c r="AO250" s="47"/>
      <c r="AP250" s="48"/>
      <c r="AQ250" s="49"/>
      <c r="AR250" s="37"/>
      <c r="AS250" s="4"/>
      <c r="AT250" s="4"/>
      <c r="AU250" s="4"/>
      <c r="AV250" s="4"/>
      <c r="AW250" s="4"/>
      <c r="AX250" s="4"/>
      <c r="AY250" s="4"/>
      <c r="AZ250" s="38"/>
      <c r="BA250" s="24"/>
      <c r="BB250" s="30"/>
      <c r="BC250" s="26"/>
      <c r="BD250" s="27"/>
      <c r="BE250" s="28">
        <f t="shared" si="281"/>
        <v>5.2407096354101235E-4</v>
      </c>
    </row>
    <row r="251" spans="1:57" ht="14" x14ac:dyDescent="0.35">
      <c r="A251" s="4">
        <f t="shared" si="8"/>
        <v>249</v>
      </c>
      <c r="B251" s="24"/>
      <c r="C251" s="30"/>
      <c r="D251" s="26"/>
      <c r="E251" s="27"/>
      <c r="F251" s="28"/>
      <c r="G251" s="39"/>
      <c r="H251" s="40"/>
      <c r="I251" s="24"/>
      <c r="J251" s="25"/>
      <c r="K251" s="26"/>
      <c r="L251" s="27"/>
      <c r="M251" s="28">
        <f t="shared" ref="M251:N251" si="354">S251-S250</f>
        <v>1.5722128906214827E-5</v>
      </c>
      <c r="N251" s="29">
        <f t="shared" si="354"/>
        <v>8.2704332376470902E-4</v>
      </c>
      <c r="O251" s="47"/>
      <c r="P251" s="48"/>
      <c r="Q251" s="49"/>
      <c r="R251" s="27"/>
      <c r="S251" s="28">
        <f t="shared" si="14"/>
        <v>0.9994916511653652</v>
      </c>
      <c r="T251" s="29">
        <f t="shared" si="15"/>
        <v>0.91812271094729159</v>
      </c>
      <c r="U251" s="31">
        <f t="shared" si="16"/>
        <v>253</v>
      </c>
      <c r="V251" s="32">
        <f t="shared" si="17"/>
        <v>625</v>
      </c>
      <c r="W251" s="33">
        <f t="shared" si="18"/>
        <v>997</v>
      </c>
      <c r="X251" s="4"/>
      <c r="Y251" s="4"/>
      <c r="Z251" s="4"/>
      <c r="AA251" s="4"/>
      <c r="AB251" s="4"/>
      <c r="AC251" s="4"/>
      <c r="AD251" s="4"/>
      <c r="AE251" s="4"/>
      <c r="AF251" s="38"/>
      <c r="AG251" s="24"/>
      <c r="AH251" s="30"/>
      <c r="AI251" s="26"/>
      <c r="AJ251" s="37"/>
      <c r="AK251" s="24"/>
      <c r="AL251" s="25"/>
      <c r="AM251" s="26"/>
      <c r="AN251" s="37"/>
      <c r="AO251" s="47"/>
      <c r="AP251" s="48"/>
      <c r="AQ251" s="49"/>
      <c r="AR251" s="37"/>
      <c r="AS251" s="4"/>
      <c r="AT251" s="4"/>
      <c r="AU251" s="4"/>
      <c r="AV251" s="4"/>
      <c r="AW251" s="4"/>
      <c r="AX251" s="4"/>
      <c r="AY251" s="4"/>
      <c r="AZ251" s="38"/>
      <c r="BA251" s="24"/>
      <c r="BB251" s="30"/>
      <c r="BC251" s="26"/>
      <c r="BD251" s="27"/>
      <c r="BE251" s="28">
        <f t="shared" si="281"/>
        <v>5.0834883463479752E-4</v>
      </c>
    </row>
    <row r="252" spans="1:57" ht="14" x14ac:dyDescent="0.35">
      <c r="A252" s="4">
        <f t="shared" si="8"/>
        <v>250</v>
      </c>
      <c r="B252" s="24"/>
      <c r="C252" s="30"/>
      <c r="D252" s="26"/>
      <c r="E252" s="27"/>
      <c r="F252" s="28"/>
      <c r="G252" s="39"/>
      <c r="H252" s="40"/>
      <c r="I252" s="24"/>
      <c r="J252" s="25"/>
      <c r="K252" s="26"/>
      <c r="L252" s="27"/>
      <c r="M252" s="28">
        <f t="shared" ref="M252:N252" si="355">S252-S251</f>
        <v>1.5250465039029493E-5</v>
      </c>
      <c r="N252" s="29">
        <f t="shared" si="355"/>
        <v>8.1877289052711966E-4</v>
      </c>
      <c r="O252" s="47"/>
      <c r="P252" s="48"/>
      <c r="Q252" s="49"/>
      <c r="R252" s="27"/>
      <c r="S252" s="28">
        <f t="shared" si="14"/>
        <v>0.99950690163040423</v>
      </c>
      <c r="T252" s="29">
        <f t="shared" si="15"/>
        <v>0.91894148383781871</v>
      </c>
      <c r="U252" s="31">
        <f t="shared" si="16"/>
        <v>254</v>
      </c>
      <c r="V252" s="32">
        <f t="shared" si="17"/>
        <v>627.5</v>
      </c>
      <c r="W252" s="33">
        <f t="shared" si="18"/>
        <v>1001</v>
      </c>
      <c r="X252" s="4"/>
      <c r="Y252" s="4"/>
      <c r="Z252" s="4"/>
      <c r="AA252" s="4"/>
      <c r="AB252" s="4"/>
      <c r="AC252" s="4"/>
      <c r="AD252" s="4"/>
      <c r="AE252" s="4"/>
      <c r="AF252" s="38"/>
      <c r="AG252" s="24"/>
      <c r="AH252" s="30"/>
      <c r="AI252" s="26"/>
      <c r="AJ252" s="37"/>
      <c r="AK252" s="24"/>
      <c r="AL252" s="25"/>
      <c r="AM252" s="26"/>
      <c r="AN252" s="37"/>
      <c r="AO252" s="47"/>
      <c r="AP252" s="48"/>
      <c r="AQ252" s="49"/>
      <c r="AR252" s="37"/>
      <c r="AS252" s="4"/>
      <c r="AT252" s="4"/>
      <c r="AU252" s="4"/>
      <c r="AV252" s="4"/>
      <c r="AW252" s="4"/>
      <c r="AX252" s="4"/>
      <c r="AY252" s="4"/>
      <c r="AZ252" s="38"/>
      <c r="BA252" s="24"/>
      <c r="BB252" s="30"/>
      <c r="BC252" s="26"/>
      <c r="BD252" s="27"/>
      <c r="BE252" s="28">
        <f t="shared" si="281"/>
        <v>4.9309836959576803E-4</v>
      </c>
    </row>
    <row r="253" spans="1:57" ht="14" x14ac:dyDescent="0.35">
      <c r="A253" s="4">
        <f t="shared" si="8"/>
        <v>251</v>
      </c>
      <c r="B253" s="24"/>
      <c r="C253" s="30"/>
      <c r="D253" s="26"/>
      <c r="E253" s="27"/>
      <c r="F253" s="28"/>
      <c r="G253" s="39"/>
      <c r="H253" s="40"/>
      <c r="I253" s="24"/>
      <c r="J253" s="25"/>
      <c r="K253" s="26"/>
      <c r="L253" s="27"/>
      <c r="M253" s="28">
        <f t="shared" ref="M253:N253" si="356">S253-S252</f>
        <v>1.4792951087860828E-5</v>
      </c>
      <c r="N253" s="29">
        <f t="shared" si="356"/>
        <v>8.1058516162180183E-4</v>
      </c>
      <c r="O253" s="47"/>
      <c r="P253" s="48"/>
      <c r="Q253" s="49"/>
      <c r="R253" s="27"/>
      <c r="S253" s="28">
        <f t="shared" si="14"/>
        <v>0.99952169458149209</v>
      </c>
      <c r="T253" s="29">
        <f t="shared" si="15"/>
        <v>0.91975206899944051</v>
      </c>
      <c r="U253" s="31">
        <f t="shared" si="16"/>
        <v>255</v>
      </c>
      <c r="V253" s="32">
        <f t="shared" si="17"/>
        <v>630</v>
      </c>
      <c r="W253" s="33">
        <f t="shared" si="18"/>
        <v>1005</v>
      </c>
      <c r="X253" s="4"/>
      <c r="Y253" s="4"/>
      <c r="Z253" s="4"/>
      <c r="AA253" s="4"/>
      <c r="AB253" s="4"/>
      <c r="AC253" s="4"/>
      <c r="AD253" s="4"/>
      <c r="AE253" s="4"/>
      <c r="AF253" s="38"/>
      <c r="AG253" s="24"/>
      <c r="AH253" s="30"/>
      <c r="AI253" s="26"/>
      <c r="AJ253" s="37"/>
      <c r="AK253" s="24"/>
      <c r="AL253" s="25"/>
      <c r="AM253" s="26"/>
      <c r="AN253" s="37"/>
      <c r="AO253" s="47"/>
      <c r="AP253" s="48"/>
      <c r="AQ253" s="49"/>
      <c r="AR253" s="37"/>
      <c r="AS253" s="4"/>
      <c r="AT253" s="4"/>
      <c r="AU253" s="4"/>
      <c r="AV253" s="4"/>
      <c r="AW253" s="4"/>
      <c r="AX253" s="4"/>
      <c r="AY253" s="4"/>
      <c r="AZ253" s="38"/>
      <c r="BA253" s="24"/>
      <c r="BB253" s="30"/>
      <c r="BC253" s="26"/>
      <c r="BD253" s="27"/>
      <c r="BE253" s="28">
        <f t="shared" si="281"/>
        <v>4.783054185079072E-4</v>
      </c>
    </row>
    <row r="254" spans="1:57" ht="14" x14ac:dyDescent="0.35">
      <c r="A254" s="4">
        <f t="shared" si="8"/>
        <v>252</v>
      </c>
      <c r="B254" s="24"/>
      <c r="C254" s="30"/>
      <c r="D254" s="26"/>
      <c r="E254" s="27"/>
      <c r="F254" s="28"/>
      <c r="G254" s="39"/>
      <c r="H254" s="40"/>
      <c r="I254" s="24"/>
      <c r="J254" s="25"/>
      <c r="K254" s="26"/>
      <c r="L254" s="27"/>
      <c r="M254" s="28">
        <f t="shared" ref="M254:N254" si="357">S254-S253</f>
        <v>1.4349162555271633E-5</v>
      </c>
      <c r="N254" s="29">
        <f t="shared" si="357"/>
        <v>8.0247931000554384E-4</v>
      </c>
      <c r="O254" s="47"/>
      <c r="P254" s="48"/>
      <c r="Q254" s="49"/>
      <c r="R254" s="27"/>
      <c r="S254" s="28">
        <f t="shared" si="14"/>
        <v>0.99953604374404736</v>
      </c>
      <c r="T254" s="29">
        <f t="shared" si="15"/>
        <v>0.92055454830944605</v>
      </c>
      <c r="U254" s="31">
        <f t="shared" si="16"/>
        <v>256</v>
      </c>
      <c r="V254" s="32">
        <f t="shared" si="17"/>
        <v>632.5</v>
      </c>
      <c r="W254" s="33">
        <f t="shared" si="18"/>
        <v>1009</v>
      </c>
      <c r="X254" s="4"/>
      <c r="Y254" s="4"/>
      <c r="Z254" s="4"/>
      <c r="AA254" s="4"/>
      <c r="AB254" s="4"/>
      <c r="AC254" s="4"/>
      <c r="AD254" s="4"/>
      <c r="AE254" s="4"/>
      <c r="AF254" s="38"/>
      <c r="AG254" s="24"/>
      <c r="AH254" s="30"/>
      <c r="AI254" s="26"/>
      <c r="AJ254" s="37"/>
      <c r="AK254" s="24"/>
      <c r="AL254" s="25"/>
      <c r="AM254" s="26"/>
      <c r="AN254" s="37"/>
      <c r="AO254" s="47"/>
      <c r="AP254" s="48"/>
      <c r="AQ254" s="49"/>
      <c r="AR254" s="37"/>
      <c r="AS254" s="4"/>
      <c r="AT254" s="4"/>
      <c r="AU254" s="4"/>
      <c r="AV254" s="4"/>
      <c r="AW254" s="4"/>
      <c r="AX254" s="4"/>
      <c r="AY254" s="4"/>
      <c r="AZ254" s="38"/>
      <c r="BA254" s="24"/>
      <c r="BB254" s="30"/>
      <c r="BC254" s="26"/>
      <c r="BD254" s="27"/>
      <c r="BE254" s="28">
        <f t="shared" si="281"/>
        <v>4.6395625595263557E-4</v>
      </c>
    </row>
    <row r="255" spans="1:57" ht="14" x14ac:dyDescent="0.35">
      <c r="A255" s="4">
        <f t="shared" si="8"/>
        <v>253</v>
      </c>
      <c r="B255" s="24"/>
      <c r="C255" s="30"/>
      <c r="D255" s="26"/>
      <c r="E255" s="27"/>
      <c r="F255" s="28"/>
      <c r="G255" s="39"/>
      <c r="H255" s="40"/>
      <c r="I255" s="24"/>
      <c r="J255" s="25"/>
      <c r="K255" s="26"/>
      <c r="L255" s="27"/>
      <c r="M255" s="28">
        <f t="shared" ref="M255:N255" si="358">S255-S254</f>
        <v>1.3918687678526886E-5</v>
      </c>
      <c r="N255" s="29">
        <f t="shared" si="358"/>
        <v>7.9445451690551838E-4</v>
      </c>
      <c r="O255" s="47"/>
      <c r="P255" s="48"/>
      <c r="Q255" s="49"/>
      <c r="R255" s="27"/>
      <c r="S255" s="28">
        <f t="shared" si="14"/>
        <v>0.99954996243172589</v>
      </c>
      <c r="T255" s="29">
        <f t="shared" si="15"/>
        <v>0.92134900282635157</v>
      </c>
      <c r="U255" s="31">
        <f t="shared" si="16"/>
        <v>257</v>
      </c>
      <c r="V255" s="32">
        <f t="shared" si="17"/>
        <v>635</v>
      </c>
      <c r="W255" s="33">
        <f t="shared" si="18"/>
        <v>1013</v>
      </c>
      <c r="X255" s="4"/>
      <c r="Y255" s="4"/>
      <c r="Z255" s="4"/>
      <c r="AA255" s="4"/>
      <c r="AB255" s="4"/>
      <c r="AC255" s="4"/>
      <c r="AD255" s="4"/>
      <c r="AE255" s="4"/>
      <c r="AF255" s="38"/>
      <c r="AG255" s="24"/>
      <c r="AH255" s="30"/>
      <c r="AI255" s="26"/>
      <c r="AJ255" s="37"/>
      <c r="AK255" s="24"/>
      <c r="AL255" s="25"/>
      <c r="AM255" s="26"/>
      <c r="AN255" s="37"/>
      <c r="AO255" s="47"/>
      <c r="AP255" s="48"/>
      <c r="AQ255" s="49"/>
      <c r="AR255" s="37"/>
      <c r="AS255" s="4"/>
      <c r="AT255" s="4"/>
      <c r="AU255" s="4"/>
      <c r="AV255" s="4"/>
      <c r="AW255" s="4"/>
      <c r="AX255" s="4"/>
      <c r="AY255" s="4"/>
      <c r="AZ255" s="38"/>
      <c r="BA255" s="24"/>
      <c r="BB255" s="30"/>
      <c r="BC255" s="26"/>
      <c r="BD255" s="27"/>
      <c r="BE255" s="28">
        <f t="shared" si="281"/>
        <v>4.5003756827410868E-4</v>
      </c>
    </row>
    <row r="256" spans="1:57" ht="14" x14ac:dyDescent="0.35">
      <c r="A256" s="4">
        <f t="shared" si="8"/>
        <v>254</v>
      </c>
      <c r="B256" s="24"/>
      <c r="C256" s="30"/>
      <c r="D256" s="26"/>
      <c r="E256" s="27"/>
      <c r="F256" s="28"/>
      <c r="G256" s="39"/>
      <c r="H256" s="40"/>
      <c r="I256" s="24"/>
      <c r="J256" s="25"/>
      <c r="K256" s="26"/>
      <c r="L256" s="27"/>
      <c r="M256" s="28">
        <f t="shared" ref="M256:N256" si="359">S256-S255</f>
        <v>1.3501127048232142E-5</v>
      </c>
      <c r="N256" s="29">
        <f t="shared" si="359"/>
        <v>7.8650997173645987E-4</v>
      </c>
      <c r="O256" s="47"/>
      <c r="P256" s="48"/>
      <c r="Q256" s="49"/>
      <c r="R256" s="27"/>
      <c r="S256" s="28">
        <f t="shared" si="14"/>
        <v>0.99956346355877412</v>
      </c>
      <c r="T256" s="29">
        <f t="shared" si="15"/>
        <v>0.92213551279808803</v>
      </c>
      <c r="U256" s="31">
        <f t="shared" si="16"/>
        <v>258</v>
      </c>
      <c r="V256" s="32">
        <f t="shared" si="17"/>
        <v>637.5</v>
      </c>
      <c r="W256" s="33">
        <f t="shared" si="18"/>
        <v>1017</v>
      </c>
      <c r="X256" s="4"/>
      <c r="Y256" s="4"/>
      <c r="Z256" s="4"/>
      <c r="AA256" s="4"/>
      <c r="AB256" s="4"/>
      <c r="AC256" s="4"/>
      <c r="AD256" s="4"/>
      <c r="AE256" s="4"/>
      <c r="AF256" s="38"/>
      <c r="AG256" s="24"/>
      <c r="AH256" s="30"/>
      <c r="AI256" s="26"/>
      <c r="AJ256" s="37"/>
      <c r="AK256" s="24"/>
      <c r="AL256" s="25"/>
      <c r="AM256" s="26"/>
      <c r="AN256" s="37"/>
      <c r="AO256" s="47"/>
      <c r="AP256" s="48"/>
      <c r="AQ256" s="49"/>
      <c r="AR256" s="37"/>
      <c r="AS256" s="4"/>
      <c r="AT256" s="4"/>
      <c r="AU256" s="4"/>
      <c r="AV256" s="4"/>
      <c r="AW256" s="4"/>
      <c r="AX256" s="4"/>
      <c r="AY256" s="4"/>
      <c r="AZ256" s="38"/>
      <c r="BA256" s="24"/>
      <c r="BB256" s="30"/>
      <c r="BC256" s="26"/>
      <c r="BD256" s="27"/>
      <c r="BE256" s="28">
        <f t="shared" si="281"/>
        <v>4.3653644122587654E-4</v>
      </c>
    </row>
    <row r="257" spans="1:57" ht="14" x14ac:dyDescent="0.35">
      <c r="A257" s="4">
        <f t="shared" si="8"/>
        <v>255</v>
      </c>
      <c r="B257" s="24"/>
      <c r="C257" s="30"/>
      <c r="D257" s="26"/>
      <c r="E257" s="27"/>
      <c r="F257" s="28"/>
      <c r="G257" s="39"/>
      <c r="H257" s="40"/>
      <c r="I257" s="24"/>
      <c r="J257" s="25"/>
      <c r="K257" s="26"/>
      <c r="L257" s="27"/>
      <c r="M257" s="28">
        <f t="shared" ref="M257:N257" si="360">S257-S256</f>
        <v>1.3096093236741879E-5</v>
      </c>
      <c r="N257" s="29">
        <f t="shared" si="360"/>
        <v>7.7864487201917409E-4</v>
      </c>
      <c r="O257" s="47"/>
      <c r="P257" s="48"/>
      <c r="Q257" s="49"/>
      <c r="R257" s="27"/>
      <c r="S257" s="28">
        <f t="shared" si="14"/>
        <v>0.99957655965201087</v>
      </c>
      <c r="T257" s="29">
        <f t="shared" si="15"/>
        <v>0.9229141576701072</v>
      </c>
      <c r="U257" s="31">
        <f t="shared" si="16"/>
        <v>259</v>
      </c>
      <c r="V257" s="32">
        <f t="shared" si="17"/>
        <v>640</v>
      </c>
      <c r="W257" s="33">
        <f t="shared" si="18"/>
        <v>1021</v>
      </c>
      <c r="X257" s="4"/>
      <c r="Y257" s="4"/>
      <c r="Z257" s="4"/>
      <c r="AA257" s="4"/>
      <c r="AB257" s="4"/>
      <c r="AC257" s="4"/>
      <c r="AD257" s="4"/>
      <c r="AE257" s="4"/>
      <c r="AF257" s="38"/>
      <c r="AG257" s="24"/>
      <c r="AH257" s="30"/>
      <c r="AI257" s="26"/>
      <c r="AJ257" s="37"/>
      <c r="AK257" s="24"/>
      <c r="AL257" s="25"/>
      <c r="AM257" s="26"/>
      <c r="AN257" s="37"/>
      <c r="AO257" s="47"/>
      <c r="AP257" s="48"/>
      <c r="AQ257" s="49"/>
      <c r="AR257" s="37"/>
      <c r="AS257" s="4"/>
      <c r="AT257" s="4"/>
      <c r="AU257" s="4"/>
      <c r="AV257" s="4"/>
      <c r="AW257" s="4"/>
      <c r="AX257" s="4"/>
      <c r="AY257" s="4"/>
      <c r="AZ257" s="38"/>
      <c r="BA257" s="24"/>
      <c r="BB257" s="30"/>
      <c r="BC257" s="26"/>
      <c r="BD257" s="27"/>
      <c r="BE257" s="28">
        <f t="shared" si="281"/>
        <v>4.2344034798913466E-4</v>
      </c>
    </row>
    <row r="258" spans="1:57" ht="14" x14ac:dyDescent="0.35">
      <c r="A258" s="4">
        <f t="shared" si="8"/>
        <v>256</v>
      </c>
      <c r="B258" s="24"/>
      <c r="C258" s="30"/>
      <c r="D258" s="26"/>
      <c r="E258" s="27"/>
      <c r="F258" s="28"/>
      <c r="G258" s="39"/>
      <c r="H258" s="40"/>
      <c r="I258" s="24"/>
      <c r="J258" s="25"/>
      <c r="K258" s="26"/>
      <c r="L258" s="27"/>
      <c r="M258" s="28">
        <f t="shared" ref="M258:N258" si="361">S258-S257</f>
        <v>1.2703210439668489E-5</v>
      </c>
      <c r="N258" s="29">
        <f t="shared" si="361"/>
        <v>7.7085842329893683E-4</v>
      </c>
      <c r="O258" s="47"/>
      <c r="P258" s="48"/>
      <c r="Q258" s="49"/>
      <c r="R258" s="27"/>
      <c r="S258" s="28">
        <f t="shared" si="14"/>
        <v>0.99958926286245053</v>
      </c>
      <c r="T258" s="29">
        <f t="shared" si="15"/>
        <v>0.92368501609340614</v>
      </c>
      <c r="U258" s="31">
        <f t="shared" si="16"/>
        <v>260</v>
      </c>
      <c r="V258" s="32">
        <f t="shared" si="17"/>
        <v>642.5</v>
      </c>
      <c r="W258" s="33">
        <f t="shared" si="18"/>
        <v>1025</v>
      </c>
      <c r="X258" s="4"/>
      <c r="Y258" s="4"/>
      <c r="Z258" s="4"/>
      <c r="AA258" s="4"/>
      <c r="AB258" s="4"/>
      <c r="AC258" s="4"/>
      <c r="AD258" s="4"/>
      <c r="AE258" s="4"/>
      <c r="AF258" s="38"/>
      <c r="AG258" s="24"/>
      <c r="AH258" s="30"/>
      <c r="AI258" s="26"/>
      <c r="AJ258" s="37"/>
      <c r="AK258" s="24"/>
      <c r="AL258" s="25"/>
      <c r="AM258" s="26"/>
      <c r="AN258" s="37"/>
      <c r="AO258" s="47"/>
      <c r="AP258" s="48"/>
      <c r="AQ258" s="49"/>
      <c r="AR258" s="37"/>
      <c r="AS258" s="4"/>
      <c r="AT258" s="4"/>
      <c r="AU258" s="4"/>
      <c r="AV258" s="4"/>
      <c r="AW258" s="4"/>
      <c r="AX258" s="4"/>
      <c r="AY258" s="4"/>
      <c r="AZ258" s="38"/>
      <c r="BA258" s="24"/>
      <c r="BB258" s="30"/>
      <c r="BC258" s="26"/>
      <c r="BD258" s="27"/>
      <c r="BE258" s="28">
        <f t="shared" si="281"/>
        <v>4.1073713754946617E-4</v>
      </c>
    </row>
    <row r="259" spans="1:57" ht="14" x14ac:dyDescent="0.35">
      <c r="A259" s="4">
        <f t="shared" ref="A259:A513" si="362">A258+1</f>
        <v>257</v>
      </c>
      <c r="B259" s="24"/>
      <c r="C259" s="30"/>
      <c r="D259" s="26"/>
      <c r="E259" s="27"/>
      <c r="F259" s="28"/>
      <c r="G259" s="39"/>
      <c r="H259" s="40"/>
      <c r="I259" s="24"/>
      <c r="J259" s="25"/>
      <c r="K259" s="26"/>
      <c r="L259" s="27"/>
      <c r="M259" s="28">
        <f t="shared" ref="M259:N259" si="363">S259-S258</f>
        <v>1.2322114126495087E-5</v>
      </c>
      <c r="N259" s="29">
        <f t="shared" si="363"/>
        <v>7.6314983906589084E-4</v>
      </c>
      <c r="O259" s="47"/>
      <c r="P259" s="48"/>
      <c r="Q259" s="49"/>
      <c r="R259" s="27"/>
      <c r="S259" s="28">
        <f t="shared" ref="S259:S328" si="364">((1-S258)*$F$3)+S258</f>
        <v>0.99960158497657703</v>
      </c>
      <c r="T259" s="29">
        <f t="shared" ref="T259:T513" si="365">((1-T258)*$G$3)+T258</f>
        <v>0.92444816593247203</v>
      </c>
      <c r="U259" s="31">
        <f t="shared" ref="U259:U513" si="366">U258+1</f>
        <v>261</v>
      </c>
      <c r="V259" s="32">
        <f t="shared" ref="V259:V513" si="367">V258+2.5</f>
        <v>645</v>
      </c>
      <c r="W259" s="33">
        <f t="shared" ref="W259:W513" si="368">W258+4</f>
        <v>1029</v>
      </c>
      <c r="X259" s="4"/>
      <c r="Y259" s="4"/>
      <c r="Z259" s="4"/>
      <c r="AA259" s="4"/>
      <c r="AB259" s="4"/>
      <c r="AC259" s="4"/>
      <c r="AD259" s="4"/>
      <c r="AE259" s="4"/>
      <c r="AF259" s="38"/>
      <c r="AG259" s="24"/>
      <c r="AH259" s="30"/>
      <c r="AI259" s="26"/>
      <c r="AJ259" s="37"/>
      <c r="AK259" s="24"/>
      <c r="AL259" s="25"/>
      <c r="AM259" s="26"/>
      <c r="AN259" s="37"/>
      <c r="AO259" s="47"/>
      <c r="AP259" s="48"/>
      <c r="AQ259" s="49"/>
      <c r="AR259" s="37"/>
      <c r="AS259" s="4"/>
      <c r="AT259" s="4"/>
      <c r="AU259" s="4"/>
      <c r="AV259" s="4"/>
      <c r="AW259" s="4"/>
      <c r="AX259" s="4"/>
      <c r="AY259" s="4"/>
      <c r="AZ259" s="38"/>
      <c r="BA259" s="24"/>
      <c r="BB259" s="30"/>
      <c r="BC259" s="26"/>
      <c r="BD259" s="27"/>
      <c r="BE259" s="28">
        <f t="shared" si="281"/>
        <v>3.9841502342297108E-4</v>
      </c>
    </row>
    <row r="260" spans="1:57" ht="14" x14ac:dyDescent="0.35">
      <c r="A260" s="4">
        <f t="shared" si="362"/>
        <v>258</v>
      </c>
      <c r="B260" s="24"/>
      <c r="C260" s="30"/>
      <c r="D260" s="26"/>
      <c r="E260" s="27"/>
      <c r="F260" s="28"/>
      <c r="G260" s="39"/>
      <c r="H260" s="40"/>
      <c r="I260" s="24"/>
      <c r="J260" s="25"/>
      <c r="K260" s="26"/>
      <c r="L260" s="27"/>
      <c r="M260" s="28">
        <f t="shared" ref="M260:N260" si="369">S260-S259</f>
        <v>1.1952450702734652E-5</v>
      </c>
      <c r="N260" s="29">
        <f t="shared" si="369"/>
        <v>7.5551834067533186E-4</v>
      </c>
      <c r="O260" s="47"/>
      <c r="P260" s="48"/>
      <c r="Q260" s="49"/>
      <c r="R260" s="27"/>
      <c r="S260" s="28">
        <f t="shared" si="364"/>
        <v>0.99961353742727976</v>
      </c>
      <c r="T260" s="29">
        <f t="shared" si="365"/>
        <v>0.92520368427314736</v>
      </c>
      <c r="U260" s="31">
        <f t="shared" si="366"/>
        <v>262</v>
      </c>
      <c r="V260" s="32">
        <f t="shared" si="367"/>
        <v>647.5</v>
      </c>
      <c r="W260" s="33">
        <f t="shared" si="368"/>
        <v>1033</v>
      </c>
      <c r="X260" s="4"/>
      <c r="Y260" s="4"/>
      <c r="Z260" s="4"/>
      <c r="AA260" s="4"/>
      <c r="AB260" s="4"/>
      <c r="AC260" s="4"/>
      <c r="AD260" s="4"/>
      <c r="AE260" s="4"/>
      <c r="AF260" s="38"/>
      <c r="AG260" s="24"/>
      <c r="AH260" s="30"/>
      <c r="AI260" s="26"/>
      <c r="AJ260" s="37"/>
      <c r="AK260" s="24"/>
      <c r="AL260" s="25"/>
      <c r="AM260" s="26"/>
      <c r="AN260" s="37"/>
      <c r="AO260" s="47"/>
      <c r="AP260" s="48"/>
      <c r="AQ260" s="49"/>
      <c r="AR260" s="37"/>
      <c r="AS260" s="4"/>
      <c r="AT260" s="4"/>
      <c r="AU260" s="4"/>
      <c r="AV260" s="4"/>
      <c r="AW260" s="4"/>
      <c r="AX260" s="4"/>
      <c r="AY260" s="4"/>
      <c r="AZ260" s="38"/>
      <c r="BA260" s="24"/>
      <c r="BB260" s="30"/>
      <c r="BC260" s="26"/>
      <c r="BD260" s="27"/>
      <c r="BE260" s="28">
        <f t="shared" si="281"/>
        <v>3.8646257272023643E-4</v>
      </c>
    </row>
    <row r="261" spans="1:57" ht="14" x14ac:dyDescent="0.35">
      <c r="A261" s="4">
        <f t="shared" si="362"/>
        <v>259</v>
      </c>
      <c r="B261" s="24"/>
      <c r="C261" s="30"/>
      <c r="D261" s="26"/>
      <c r="E261" s="27"/>
      <c r="F261" s="28"/>
      <c r="G261" s="39"/>
      <c r="H261" s="40"/>
      <c r="I261" s="24"/>
      <c r="J261" s="25"/>
      <c r="K261" s="26"/>
      <c r="L261" s="27"/>
      <c r="M261" s="28">
        <f t="shared" ref="M261:N261" si="370">S261-S260</f>
        <v>1.1593877181637069E-5</v>
      </c>
      <c r="N261" s="29">
        <f t="shared" si="370"/>
        <v>7.4796315726854967E-4</v>
      </c>
      <c r="O261" s="47"/>
      <c r="P261" s="48"/>
      <c r="Q261" s="49"/>
      <c r="R261" s="27"/>
      <c r="S261" s="28">
        <f t="shared" si="364"/>
        <v>0.9996251313044614</v>
      </c>
      <c r="T261" s="29">
        <f t="shared" si="365"/>
        <v>0.92595164743041591</v>
      </c>
      <c r="U261" s="31">
        <f t="shared" si="366"/>
        <v>263</v>
      </c>
      <c r="V261" s="32">
        <f t="shared" si="367"/>
        <v>650</v>
      </c>
      <c r="W261" s="33">
        <f t="shared" si="368"/>
        <v>1037</v>
      </c>
      <c r="X261" s="4"/>
      <c r="Y261" s="4"/>
      <c r="Z261" s="4"/>
      <c r="AA261" s="4"/>
      <c r="AB261" s="4"/>
      <c r="AC261" s="4"/>
      <c r="AD261" s="4"/>
      <c r="AE261" s="4"/>
      <c r="AF261" s="38"/>
      <c r="AG261" s="24"/>
      <c r="AH261" s="30"/>
      <c r="AI261" s="26"/>
      <c r="AJ261" s="37"/>
      <c r="AK261" s="24"/>
      <c r="AL261" s="25"/>
      <c r="AM261" s="26"/>
      <c r="AN261" s="37"/>
      <c r="AO261" s="47"/>
      <c r="AP261" s="48"/>
      <c r="AQ261" s="49"/>
      <c r="AR261" s="37"/>
      <c r="AS261" s="4"/>
      <c r="AT261" s="4"/>
      <c r="AU261" s="4"/>
      <c r="AV261" s="4"/>
      <c r="AW261" s="4"/>
      <c r="AX261" s="4"/>
      <c r="AY261" s="4"/>
      <c r="AZ261" s="38"/>
      <c r="BA261" s="24"/>
      <c r="BB261" s="30"/>
      <c r="BC261" s="26"/>
      <c r="BD261" s="27"/>
      <c r="BE261" s="28">
        <f t="shared" si="281"/>
        <v>3.7486869553859936E-4</v>
      </c>
    </row>
    <row r="262" spans="1:57" ht="14" x14ac:dyDescent="0.35">
      <c r="A262" s="4">
        <f t="shared" si="362"/>
        <v>260</v>
      </c>
      <c r="B262" s="24"/>
      <c r="C262" s="30"/>
      <c r="D262" s="26"/>
      <c r="E262" s="27"/>
      <c r="F262" s="28"/>
      <c r="G262" s="39"/>
      <c r="H262" s="40"/>
      <c r="I262" s="24"/>
      <c r="J262" s="25"/>
      <c r="K262" s="26"/>
      <c r="L262" s="27"/>
      <c r="M262" s="28">
        <f t="shared" ref="M262:N262" si="371">S262-S261</f>
        <v>1.1246060866110241E-5</v>
      </c>
      <c r="N262" s="29">
        <f t="shared" si="371"/>
        <v>7.4048352569588971E-4</v>
      </c>
      <c r="O262" s="47"/>
      <c r="P262" s="48"/>
      <c r="Q262" s="49"/>
      <c r="R262" s="27"/>
      <c r="S262" s="28">
        <f t="shared" si="364"/>
        <v>0.99963637736532751</v>
      </c>
      <c r="T262" s="29">
        <f t="shared" si="365"/>
        <v>0.9266921309561118</v>
      </c>
      <c r="U262" s="31">
        <f t="shared" si="366"/>
        <v>264</v>
      </c>
      <c r="V262" s="32">
        <f t="shared" si="367"/>
        <v>652.5</v>
      </c>
      <c r="W262" s="33">
        <f t="shared" si="368"/>
        <v>1041</v>
      </c>
      <c r="X262" s="4"/>
      <c r="Y262" s="4"/>
      <c r="Z262" s="4"/>
      <c r="AA262" s="4"/>
      <c r="AB262" s="4"/>
      <c r="AC262" s="4"/>
      <c r="AD262" s="4"/>
      <c r="AE262" s="4"/>
      <c r="AF262" s="38"/>
      <c r="AG262" s="24"/>
      <c r="AH262" s="30"/>
      <c r="AI262" s="26"/>
      <c r="AJ262" s="37"/>
      <c r="AK262" s="24"/>
      <c r="AL262" s="25"/>
      <c r="AM262" s="26"/>
      <c r="AN262" s="37"/>
      <c r="AO262" s="47"/>
      <c r="AP262" s="48"/>
      <c r="AQ262" s="49"/>
      <c r="AR262" s="37"/>
      <c r="AS262" s="4"/>
      <c r="AT262" s="4"/>
      <c r="AU262" s="4"/>
      <c r="AV262" s="4"/>
      <c r="AW262" s="4"/>
      <c r="AX262" s="4"/>
      <c r="AY262" s="4"/>
      <c r="AZ262" s="38"/>
      <c r="BA262" s="24"/>
      <c r="BB262" s="30"/>
      <c r="BC262" s="26"/>
      <c r="BD262" s="27"/>
      <c r="BE262" s="28">
        <f t="shared" si="281"/>
        <v>3.6362263467248912E-4</v>
      </c>
    </row>
    <row r="263" spans="1:57" ht="14" x14ac:dyDescent="0.35">
      <c r="A263" s="4">
        <f t="shared" si="362"/>
        <v>261</v>
      </c>
      <c r="B263" s="24"/>
      <c r="C263" s="30"/>
      <c r="D263" s="26"/>
      <c r="E263" s="27"/>
      <c r="F263" s="28"/>
      <c r="G263" s="39"/>
      <c r="H263" s="40"/>
      <c r="I263" s="24"/>
      <c r="J263" s="25"/>
      <c r="K263" s="26"/>
      <c r="L263" s="27"/>
      <c r="M263" s="28">
        <f t="shared" ref="M263:N263" si="372">S263-S262</f>
        <v>1.0908679040189107E-5</v>
      </c>
      <c r="N263" s="29">
        <f t="shared" si="372"/>
        <v>7.3307869043892637E-4</v>
      </c>
      <c r="O263" s="47"/>
      <c r="P263" s="48"/>
      <c r="Q263" s="49"/>
      <c r="R263" s="27"/>
      <c r="S263" s="28">
        <f t="shared" si="364"/>
        <v>0.9996472860443677</v>
      </c>
      <c r="T263" s="29">
        <f t="shared" si="365"/>
        <v>0.92742520964655073</v>
      </c>
      <c r="U263" s="31">
        <f t="shared" si="366"/>
        <v>265</v>
      </c>
      <c r="V263" s="32">
        <f t="shared" si="367"/>
        <v>655</v>
      </c>
      <c r="W263" s="33">
        <f t="shared" si="368"/>
        <v>1045</v>
      </c>
      <c r="X263" s="4"/>
      <c r="Y263" s="4"/>
      <c r="Z263" s="4"/>
      <c r="AA263" s="4"/>
      <c r="AB263" s="4"/>
      <c r="AC263" s="4"/>
      <c r="AD263" s="4"/>
      <c r="AE263" s="4"/>
      <c r="AF263" s="38"/>
      <c r="AG263" s="24"/>
      <c r="AH263" s="30"/>
      <c r="AI263" s="26"/>
      <c r="AJ263" s="37"/>
      <c r="AK263" s="24"/>
      <c r="AL263" s="25"/>
      <c r="AM263" s="26"/>
      <c r="AN263" s="37"/>
      <c r="AO263" s="47"/>
      <c r="AP263" s="48"/>
      <c r="AQ263" s="49"/>
      <c r="AR263" s="37"/>
      <c r="AS263" s="4"/>
      <c r="AT263" s="4"/>
      <c r="AU263" s="4"/>
      <c r="AV263" s="4"/>
      <c r="AW263" s="4"/>
      <c r="AX263" s="4"/>
      <c r="AY263" s="4"/>
      <c r="AZ263" s="38"/>
      <c r="BA263" s="24"/>
      <c r="BB263" s="30"/>
      <c r="BC263" s="26"/>
      <c r="BD263" s="27"/>
      <c r="BE263" s="28">
        <f t="shared" si="281"/>
        <v>3.5271395563230001E-4</v>
      </c>
    </row>
    <row r="264" spans="1:57" ht="14" x14ac:dyDescent="0.35">
      <c r="A264" s="4">
        <f t="shared" si="362"/>
        <v>262</v>
      </c>
      <c r="B264" s="24"/>
      <c r="C264" s="30"/>
      <c r="D264" s="26"/>
      <c r="E264" s="27"/>
      <c r="F264" s="28"/>
      <c r="G264" s="39"/>
      <c r="H264" s="40"/>
      <c r="I264" s="24"/>
      <c r="J264" s="25"/>
      <c r="K264" s="26"/>
      <c r="L264" s="27"/>
      <c r="M264" s="28">
        <f t="shared" ref="M264:N264" si="373">S264-S263</f>
        <v>1.0581418668942355E-5</v>
      </c>
      <c r="N264" s="29">
        <f t="shared" si="373"/>
        <v>7.2574790353452379E-4</v>
      </c>
      <c r="O264" s="47"/>
      <c r="P264" s="48"/>
      <c r="Q264" s="49"/>
      <c r="R264" s="27"/>
      <c r="S264" s="28">
        <f t="shared" si="364"/>
        <v>0.99965786746303664</v>
      </c>
      <c r="T264" s="29">
        <f t="shared" si="365"/>
        <v>0.92815095755008525</v>
      </c>
      <c r="U264" s="31">
        <f t="shared" si="366"/>
        <v>266</v>
      </c>
      <c r="V264" s="32">
        <f t="shared" si="367"/>
        <v>657.5</v>
      </c>
      <c r="W264" s="33">
        <f t="shared" si="368"/>
        <v>1049</v>
      </c>
      <c r="X264" s="4"/>
      <c r="Y264" s="4"/>
      <c r="Z264" s="4"/>
      <c r="AA264" s="4"/>
      <c r="AB264" s="4"/>
      <c r="AC264" s="4"/>
      <c r="AD264" s="4"/>
      <c r="AE264" s="4"/>
      <c r="AF264" s="38"/>
      <c r="AG264" s="24"/>
      <c r="AH264" s="30"/>
      <c r="AI264" s="26"/>
      <c r="AJ264" s="37"/>
      <c r="AK264" s="24"/>
      <c r="AL264" s="25"/>
      <c r="AM264" s="26"/>
      <c r="AN264" s="37"/>
      <c r="AO264" s="47"/>
      <c r="AP264" s="48"/>
      <c r="AQ264" s="49"/>
      <c r="AR264" s="37"/>
      <c r="AS264" s="4"/>
      <c r="AT264" s="4"/>
      <c r="AU264" s="4"/>
      <c r="AV264" s="4"/>
      <c r="AW264" s="4"/>
      <c r="AX264" s="4"/>
      <c r="AY264" s="4"/>
      <c r="AZ264" s="38"/>
      <c r="BA264" s="24"/>
      <c r="BB264" s="30"/>
      <c r="BC264" s="26"/>
      <c r="BD264" s="27"/>
      <c r="BE264" s="28">
        <f t="shared" si="281"/>
        <v>3.4213253696335766E-4</v>
      </c>
    </row>
    <row r="265" spans="1:57" ht="14" x14ac:dyDescent="0.35">
      <c r="A265" s="4">
        <f t="shared" si="362"/>
        <v>263</v>
      </c>
      <c r="B265" s="24"/>
      <c r="C265" s="30"/>
      <c r="D265" s="26"/>
      <c r="E265" s="27"/>
      <c r="F265" s="28"/>
      <c r="G265" s="39"/>
      <c r="H265" s="40"/>
      <c r="I265" s="24"/>
      <c r="J265" s="25"/>
      <c r="K265" s="26"/>
      <c r="L265" s="27"/>
      <c r="M265" s="28">
        <f t="shared" ref="M265:N265" si="374">S265-S264</f>
        <v>1.0263976108926265E-5</v>
      </c>
      <c r="N265" s="29">
        <f t="shared" si="374"/>
        <v>7.184904244991186E-4</v>
      </c>
      <c r="O265" s="47"/>
      <c r="P265" s="48"/>
      <c r="Q265" s="49"/>
      <c r="R265" s="27"/>
      <c r="S265" s="28">
        <f t="shared" si="364"/>
        <v>0.99966813143914557</v>
      </c>
      <c r="T265" s="29">
        <f t="shared" si="365"/>
        <v>0.92886944797458437</v>
      </c>
      <c r="U265" s="31">
        <f t="shared" si="366"/>
        <v>267</v>
      </c>
      <c r="V265" s="32">
        <f t="shared" si="367"/>
        <v>660</v>
      </c>
      <c r="W265" s="33">
        <f t="shared" si="368"/>
        <v>1053</v>
      </c>
      <c r="X265" s="4"/>
      <c r="Y265" s="4"/>
      <c r="Z265" s="4"/>
      <c r="AA265" s="4"/>
      <c r="AB265" s="4"/>
      <c r="AC265" s="4"/>
      <c r="AD265" s="4"/>
      <c r="AE265" s="4"/>
      <c r="AF265" s="38"/>
      <c r="AG265" s="24"/>
      <c r="AH265" s="30"/>
      <c r="AI265" s="26"/>
      <c r="AJ265" s="37"/>
      <c r="AK265" s="24"/>
      <c r="AL265" s="25"/>
      <c r="AM265" s="26"/>
      <c r="AN265" s="37"/>
      <c r="AO265" s="47"/>
      <c r="AP265" s="48"/>
      <c r="AQ265" s="49"/>
      <c r="AR265" s="37"/>
      <c r="AS265" s="4"/>
      <c r="AT265" s="4"/>
      <c r="AU265" s="4"/>
      <c r="AV265" s="4"/>
      <c r="AW265" s="4"/>
      <c r="AX265" s="4"/>
      <c r="AY265" s="4"/>
      <c r="AZ265" s="38"/>
      <c r="BA265" s="24"/>
      <c r="BB265" s="30"/>
      <c r="BC265" s="26"/>
      <c r="BD265" s="27"/>
      <c r="BE265" s="28">
        <f t="shared" si="281"/>
        <v>3.3186856085443139E-4</v>
      </c>
    </row>
    <row r="266" spans="1:57" ht="14" x14ac:dyDescent="0.35">
      <c r="A266" s="4">
        <f t="shared" si="362"/>
        <v>264</v>
      </c>
      <c r="B266" s="24"/>
      <c r="C266" s="30"/>
      <c r="D266" s="26"/>
      <c r="E266" s="27"/>
      <c r="F266" s="28"/>
      <c r="G266" s="39"/>
      <c r="H266" s="40"/>
      <c r="I266" s="24"/>
      <c r="J266" s="25"/>
      <c r="K266" s="26"/>
      <c r="L266" s="27"/>
      <c r="M266" s="28">
        <f t="shared" ref="M266:N266" si="375">S266-S265</f>
        <v>9.9560568256329418E-6</v>
      </c>
      <c r="N266" s="29">
        <f t="shared" si="375"/>
        <v>7.1130552025411298E-4</v>
      </c>
      <c r="O266" s="47"/>
      <c r="P266" s="48"/>
      <c r="Q266" s="49"/>
      <c r="R266" s="27"/>
      <c r="S266" s="28">
        <f t="shared" si="364"/>
        <v>0.9996780874959712</v>
      </c>
      <c r="T266" s="29">
        <f t="shared" si="365"/>
        <v>0.92958075349483849</v>
      </c>
      <c r="U266" s="31">
        <f t="shared" si="366"/>
        <v>268</v>
      </c>
      <c r="V266" s="32">
        <f t="shared" si="367"/>
        <v>662.5</v>
      </c>
      <c r="W266" s="33">
        <f t="shared" si="368"/>
        <v>1057</v>
      </c>
      <c r="X266" s="4"/>
      <c r="Y266" s="4"/>
      <c r="Z266" s="4"/>
      <c r="AA266" s="4"/>
      <c r="AB266" s="4"/>
      <c r="AC266" s="4"/>
      <c r="AD266" s="4"/>
      <c r="AE266" s="4"/>
      <c r="AF266" s="38"/>
      <c r="AG266" s="24"/>
      <c r="AH266" s="30"/>
      <c r="AI266" s="26"/>
      <c r="AJ266" s="37"/>
      <c r="AK266" s="24"/>
      <c r="AL266" s="25"/>
      <c r="AM266" s="26"/>
      <c r="AN266" s="37"/>
      <c r="AO266" s="47"/>
      <c r="AP266" s="48"/>
      <c r="AQ266" s="49"/>
      <c r="AR266" s="37"/>
      <c r="AS266" s="4"/>
      <c r="AT266" s="4"/>
      <c r="AU266" s="4"/>
      <c r="AV266" s="4"/>
      <c r="AW266" s="4"/>
      <c r="AX266" s="4"/>
      <c r="AY266" s="4"/>
      <c r="AZ266" s="38"/>
      <c r="BA266" s="24"/>
      <c r="BB266" s="30"/>
      <c r="BC266" s="26"/>
      <c r="BD266" s="27"/>
      <c r="BE266" s="28">
        <f t="shared" si="281"/>
        <v>3.2191250402879845E-4</v>
      </c>
    </row>
    <row r="267" spans="1:57" ht="14" x14ac:dyDescent="0.35">
      <c r="A267" s="4">
        <f t="shared" si="362"/>
        <v>265</v>
      </c>
      <c r="B267" s="24"/>
      <c r="C267" s="30"/>
      <c r="D267" s="26"/>
      <c r="E267" s="27"/>
      <c r="F267" s="28"/>
      <c r="G267" s="39"/>
      <c r="H267" s="40"/>
      <c r="I267" s="24"/>
      <c r="J267" s="25"/>
      <c r="K267" s="26"/>
      <c r="L267" s="27"/>
      <c r="M267" s="28">
        <f t="shared" ref="M267:N267" si="376">S267-S266</f>
        <v>9.6573751208195446E-6</v>
      </c>
      <c r="N267" s="29">
        <f t="shared" si="376"/>
        <v>7.0419246505160071E-4</v>
      </c>
      <c r="O267" s="47"/>
      <c r="P267" s="48"/>
      <c r="Q267" s="49"/>
      <c r="R267" s="51"/>
      <c r="S267" s="28">
        <f t="shared" si="364"/>
        <v>0.99968774487109202</v>
      </c>
      <c r="T267" s="29">
        <f t="shared" si="365"/>
        <v>0.93028494595989009</v>
      </c>
      <c r="U267" s="31">
        <f t="shared" si="366"/>
        <v>269</v>
      </c>
      <c r="V267" s="32">
        <f t="shared" si="367"/>
        <v>665</v>
      </c>
      <c r="W267" s="33">
        <f t="shared" si="368"/>
        <v>1061</v>
      </c>
      <c r="X267" s="4"/>
      <c r="Y267" s="4"/>
      <c r="Z267" s="4"/>
      <c r="AA267" s="4"/>
      <c r="AB267" s="4"/>
      <c r="AC267" s="4"/>
      <c r="AD267" s="4"/>
      <c r="AE267" s="4"/>
      <c r="AF267" s="38"/>
      <c r="AG267" s="24"/>
      <c r="AH267" s="30"/>
      <c r="AI267" s="26"/>
      <c r="AJ267" s="37"/>
      <c r="AK267" s="24"/>
      <c r="AL267" s="25"/>
      <c r="AM267" s="26"/>
      <c r="AN267" s="37"/>
      <c r="AO267" s="47"/>
      <c r="AP267" s="48"/>
      <c r="AQ267" s="49"/>
      <c r="AR267" s="52"/>
      <c r="AS267" s="4"/>
      <c r="AT267" s="4"/>
      <c r="AU267" s="4"/>
      <c r="AV267" s="4"/>
      <c r="AW267" s="4"/>
      <c r="AX267" s="4"/>
      <c r="AY267" s="4"/>
      <c r="AZ267" s="38"/>
      <c r="BA267" s="24"/>
      <c r="BB267" s="30"/>
      <c r="BC267" s="26"/>
      <c r="BD267" s="27"/>
      <c r="BE267" s="28">
        <f t="shared" si="281"/>
        <v>3.1225512890797891E-4</v>
      </c>
    </row>
    <row r="268" spans="1:57" ht="14" x14ac:dyDescent="0.35">
      <c r="A268" s="4">
        <f t="shared" si="362"/>
        <v>266</v>
      </c>
      <c r="B268" s="24"/>
      <c r="C268" s="30"/>
      <c r="D268" s="26"/>
      <c r="E268" s="27"/>
      <c r="F268" s="28"/>
      <c r="G268" s="39"/>
      <c r="H268" s="40"/>
      <c r="I268" s="24"/>
      <c r="J268" s="25"/>
      <c r="K268" s="26"/>
      <c r="L268" s="27"/>
      <c r="M268" s="28">
        <f t="shared" ref="M268:N268" si="377">S268-S267</f>
        <v>9.3676538672760046E-6</v>
      </c>
      <c r="N268" s="29">
        <f t="shared" si="377"/>
        <v>6.9715054040109248E-4</v>
      </c>
      <c r="O268" s="47"/>
      <c r="P268" s="48"/>
      <c r="Q268" s="49"/>
      <c r="R268" s="51"/>
      <c r="S268" s="28">
        <f t="shared" si="364"/>
        <v>0.9996971125249593</v>
      </c>
      <c r="T268" s="29">
        <f t="shared" si="365"/>
        <v>0.93098209650029118</v>
      </c>
      <c r="U268" s="31">
        <f t="shared" si="366"/>
        <v>270</v>
      </c>
      <c r="V268" s="32">
        <f t="shared" si="367"/>
        <v>667.5</v>
      </c>
      <c r="W268" s="33">
        <f t="shared" si="368"/>
        <v>1065</v>
      </c>
      <c r="X268" s="4"/>
      <c r="Y268" s="4"/>
      <c r="Z268" s="4"/>
      <c r="AA268" s="4"/>
      <c r="AB268" s="4"/>
      <c r="AC268" s="4"/>
      <c r="AD268" s="4"/>
      <c r="AE268" s="4"/>
      <c r="AF268" s="38"/>
      <c r="AG268" s="24"/>
      <c r="AH268" s="30"/>
      <c r="AI268" s="26"/>
      <c r="AJ268" s="37"/>
      <c r="AK268" s="24"/>
      <c r="AL268" s="25"/>
      <c r="AM268" s="26"/>
      <c r="AN268" s="37"/>
      <c r="AO268" s="47"/>
      <c r="AP268" s="48"/>
      <c r="AQ268" s="49"/>
      <c r="AR268" s="52"/>
      <c r="AS268" s="4"/>
      <c r="AT268" s="4"/>
      <c r="AU268" s="4"/>
      <c r="AV268" s="4"/>
      <c r="AW268" s="4"/>
      <c r="AX268" s="4"/>
      <c r="AY268" s="4"/>
      <c r="AZ268" s="38"/>
      <c r="BA268" s="24"/>
      <c r="BB268" s="30"/>
      <c r="BC268" s="26"/>
      <c r="BD268" s="27"/>
      <c r="BE268" s="28">
        <f t="shared" si="281"/>
        <v>3.028874750407029E-4</v>
      </c>
    </row>
    <row r="269" spans="1:57" ht="14" x14ac:dyDescent="0.35">
      <c r="A269" s="4">
        <f t="shared" si="362"/>
        <v>267</v>
      </c>
      <c r="B269" s="24"/>
      <c r="C269" s="30"/>
      <c r="D269" s="26"/>
      <c r="E269" s="27"/>
      <c r="F269" s="28"/>
      <c r="G269" s="39"/>
      <c r="H269" s="40"/>
      <c r="I269" s="24"/>
      <c r="J269" s="25"/>
      <c r="K269" s="26"/>
      <c r="L269" s="27"/>
      <c r="M269" s="28">
        <f t="shared" ref="M269:N269" si="378">S269-S268</f>
        <v>9.0866242512532835E-6</v>
      </c>
      <c r="N269" s="29">
        <f t="shared" si="378"/>
        <v>6.9017903499712929E-4</v>
      </c>
      <c r="O269" s="47"/>
      <c r="P269" s="48"/>
      <c r="Q269" s="49"/>
      <c r="R269" s="51"/>
      <c r="S269" s="28">
        <f t="shared" si="364"/>
        <v>0.99970619914921055</v>
      </c>
      <c r="T269" s="29">
        <f t="shared" si="365"/>
        <v>0.93167227553528831</v>
      </c>
      <c r="U269" s="31">
        <f t="shared" si="366"/>
        <v>271</v>
      </c>
      <c r="V269" s="32">
        <f t="shared" si="367"/>
        <v>670</v>
      </c>
      <c r="W269" s="33">
        <f t="shared" si="368"/>
        <v>1069</v>
      </c>
      <c r="X269" s="4"/>
      <c r="Y269" s="4"/>
      <c r="Z269" s="4"/>
      <c r="AA269" s="4"/>
      <c r="AB269" s="4"/>
      <c r="AC269" s="4"/>
      <c r="AD269" s="4"/>
      <c r="AE269" s="4"/>
      <c r="AF269" s="38"/>
      <c r="AG269" s="24"/>
      <c r="AH269" s="30"/>
      <c r="AI269" s="26"/>
      <c r="AJ269" s="37"/>
      <c r="AK269" s="24"/>
      <c r="AL269" s="25"/>
      <c r="AM269" s="26"/>
      <c r="AN269" s="37"/>
      <c r="AO269" s="47"/>
      <c r="AP269" s="48"/>
      <c r="AQ269" s="49"/>
      <c r="AR269" s="52"/>
      <c r="AS269" s="4"/>
      <c r="AT269" s="4"/>
      <c r="AU269" s="4"/>
      <c r="AV269" s="4"/>
      <c r="AW269" s="4"/>
      <c r="AX269" s="4"/>
      <c r="AY269" s="4"/>
      <c r="AZ269" s="38"/>
      <c r="BA269" s="24"/>
      <c r="BB269" s="30"/>
      <c r="BC269" s="26"/>
      <c r="BD269" s="27"/>
      <c r="BE269" s="28">
        <f t="shared" si="281"/>
        <v>2.9380085078944962E-4</v>
      </c>
    </row>
    <row r="270" spans="1:57" ht="14" x14ac:dyDescent="0.35">
      <c r="A270" s="4">
        <f t="shared" si="362"/>
        <v>268</v>
      </c>
      <c r="B270" s="24"/>
      <c r="C270" s="30"/>
      <c r="D270" s="26"/>
      <c r="E270" s="27"/>
      <c r="F270" s="28"/>
      <c r="G270" s="39"/>
      <c r="H270" s="40"/>
      <c r="I270" s="24"/>
      <c r="J270" s="25"/>
      <c r="K270" s="26"/>
      <c r="L270" s="27"/>
      <c r="M270" s="28">
        <f t="shared" ref="M270:N270" si="379">S270-S269</f>
        <v>8.8140255236623943E-6</v>
      </c>
      <c r="N270" s="29">
        <f t="shared" si="379"/>
        <v>6.8327724464711803E-4</v>
      </c>
      <c r="O270" s="47"/>
      <c r="P270" s="48"/>
      <c r="Q270" s="49"/>
      <c r="R270" s="51"/>
      <c r="S270" s="28">
        <f t="shared" si="364"/>
        <v>0.99971501317473421</v>
      </c>
      <c r="T270" s="29">
        <f t="shared" si="365"/>
        <v>0.93235555277993543</v>
      </c>
      <c r="U270" s="31">
        <f t="shared" si="366"/>
        <v>272</v>
      </c>
      <c r="V270" s="32">
        <f t="shared" si="367"/>
        <v>672.5</v>
      </c>
      <c r="W270" s="33">
        <f t="shared" si="368"/>
        <v>1073</v>
      </c>
      <c r="X270" s="4"/>
      <c r="Y270" s="4"/>
      <c r="Z270" s="4"/>
      <c r="AA270" s="4"/>
      <c r="AB270" s="4"/>
      <c r="AC270" s="4"/>
      <c r="AD270" s="4"/>
      <c r="AE270" s="4"/>
      <c r="AF270" s="38"/>
      <c r="AG270" s="24"/>
      <c r="AH270" s="30"/>
      <c r="AI270" s="26"/>
      <c r="AJ270" s="37"/>
      <c r="AK270" s="24"/>
      <c r="AL270" s="25"/>
      <c r="AM270" s="26"/>
      <c r="AN270" s="37"/>
      <c r="AO270" s="47"/>
      <c r="AP270" s="48"/>
      <c r="AQ270" s="49"/>
      <c r="AR270" s="52"/>
      <c r="AS270" s="4"/>
      <c r="AT270" s="4"/>
      <c r="AU270" s="4"/>
      <c r="AV270" s="4"/>
      <c r="AW270" s="4"/>
      <c r="AX270" s="4"/>
      <c r="AY270" s="4"/>
      <c r="AZ270" s="38"/>
      <c r="BA270" s="24"/>
      <c r="BB270" s="30"/>
      <c r="BC270" s="26"/>
      <c r="BD270" s="27"/>
      <c r="BE270" s="28">
        <f t="shared" si="281"/>
        <v>2.8498682526578722E-4</v>
      </c>
    </row>
    <row r="271" spans="1:57" ht="14" x14ac:dyDescent="0.35">
      <c r="A271" s="4">
        <f t="shared" si="362"/>
        <v>269</v>
      </c>
      <c r="B271" s="24"/>
      <c r="C271" s="30"/>
      <c r="D271" s="26"/>
      <c r="E271" s="27"/>
      <c r="F271" s="28"/>
      <c r="G271" s="39"/>
      <c r="H271" s="40"/>
      <c r="I271" s="24"/>
      <c r="J271" s="25"/>
      <c r="K271" s="26"/>
      <c r="L271" s="27"/>
      <c r="M271" s="28">
        <f t="shared" ref="M271:N271" si="380">S271-S270</f>
        <v>8.5496047579347589E-6</v>
      </c>
      <c r="N271" s="29">
        <f t="shared" si="380"/>
        <v>6.7644447220061021E-4</v>
      </c>
      <c r="O271" s="47"/>
      <c r="P271" s="48"/>
      <c r="Q271" s="49"/>
      <c r="R271" s="51"/>
      <c r="S271" s="28">
        <f t="shared" si="364"/>
        <v>0.99972356277949215</v>
      </c>
      <c r="T271" s="29">
        <f t="shared" si="365"/>
        <v>0.93303199725213604</v>
      </c>
      <c r="U271" s="31">
        <f t="shared" si="366"/>
        <v>273</v>
      </c>
      <c r="V271" s="32">
        <f t="shared" si="367"/>
        <v>675</v>
      </c>
      <c r="W271" s="33">
        <f t="shared" si="368"/>
        <v>1077</v>
      </c>
      <c r="X271" s="4"/>
      <c r="Y271" s="4"/>
      <c r="Z271" s="4"/>
      <c r="AA271" s="4"/>
      <c r="AB271" s="4"/>
      <c r="AC271" s="4"/>
      <c r="AD271" s="4"/>
      <c r="AE271" s="4"/>
      <c r="AF271" s="38"/>
      <c r="AG271" s="24"/>
      <c r="AH271" s="30"/>
      <c r="AI271" s="26"/>
      <c r="AJ271" s="37"/>
      <c r="AK271" s="24"/>
      <c r="AL271" s="25"/>
      <c r="AM271" s="26"/>
      <c r="AN271" s="37"/>
      <c r="AO271" s="47"/>
      <c r="AP271" s="48"/>
      <c r="AQ271" s="49"/>
      <c r="AR271" s="52"/>
      <c r="AS271" s="4"/>
      <c r="AT271" s="4"/>
      <c r="AU271" s="4"/>
      <c r="AV271" s="4"/>
      <c r="AW271" s="4"/>
      <c r="AX271" s="4"/>
      <c r="AY271" s="4"/>
      <c r="AZ271" s="38"/>
      <c r="BA271" s="24"/>
      <c r="BB271" s="30"/>
      <c r="BC271" s="26"/>
      <c r="BD271" s="27"/>
      <c r="BE271" s="28">
        <f t="shared" si="281"/>
        <v>2.7643722050785247E-4</v>
      </c>
    </row>
    <row r="272" spans="1:57" ht="14" x14ac:dyDescent="0.35">
      <c r="A272" s="4">
        <f t="shared" si="362"/>
        <v>270</v>
      </c>
      <c r="B272" s="24"/>
      <c r="C272" s="30"/>
      <c r="D272" s="26"/>
      <c r="E272" s="27"/>
      <c r="F272" s="28"/>
      <c r="G272" s="39"/>
      <c r="H272" s="40"/>
      <c r="I272" s="24"/>
      <c r="J272" s="25"/>
      <c r="K272" s="26"/>
      <c r="L272" s="27"/>
      <c r="M272" s="28">
        <f t="shared" ref="M272:N272" si="381">S272-S271</f>
        <v>8.2931166152100388E-6</v>
      </c>
      <c r="N272" s="29">
        <f t="shared" si="381"/>
        <v>6.6968002747869182E-4</v>
      </c>
      <c r="O272" s="47"/>
      <c r="P272" s="48"/>
      <c r="Q272" s="49"/>
      <c r="R272" s="51"/>
      <c r="S272" s="28">
        <f t="shared" si="364"/>
        <v>0.99973185589610736</v>
      </c>
      <c r="T272" s="29">
        <f t="shared" si="365"/>
        <v>0.93370167727961473</v>
      </c>
      <c r="U272" s="31">
        <f t="shared" si="366"/>
        <v>274</v>
      </c>
      <c r="V272" s="32">
        <f t="shared" si="367"/>
        <v>677.5</v>
      </c>
      <c r="W272" s="33">
        <f t="shared" si="368"/>
        <v>1081</v>
      </c>
      <c r="X272" s="4"/>
      <c r="Y272" s="4"/>
      <c r="Z272" s="4"/>
      <c r="AA272" s="4"/>
      <c r="AB272" s="4"/>
      <c r="AC272" s="4"/>
      <c r="AD272" s="4"/>
      <c r="AE272" s="4"/>
      <c r="AF272" s="38"/>
      <c r="AG272" s="24"/>
      <c r="AH272" s="30"/>
      <c r="AI272" s="26"/>
      <c r="AJ272" s="37"/>
      <c r="AK272" s="24"/>
      <c r="AL272" s="25"/>
      <c r="AM272" s="26"/>
      <c r="AN272" s="37"/>
      <c r="AO272" s="47"/>
      <c r="AP272" s="48"/>
      <c r="AQ272" s="49"/>
      <c r="AR272" s="52"/>
      <c r="AS272" s="4"/>
      <c r="AT272" s="4"/>
      <c r="AU272" s="4"/>
      <c r="AV272" s="4"/>
      <c r="AW272" s="4"/>
      <c r="AX272" s="4"/>
      <c r="AY272" s="4"/>
      <c r="AZ272" s="38"/>
      <c r="BA272" s="24"/>
      <c r="BB272" s="30"/>
      <c r="BC272" s="26"/>
      <c r="BD272" s="27"/>
      <c r="BE272" s="28">
        <f t="shared" si="281"/>
        <v>2.6814410389264243E-4</v>
      </c>
    </row>
    <row r="273" spans="1:57" ht="14" x14ac:dyDescent="0.35">
      <c r="A273" s="4">
        <f t="shared" si="362"/>
        <v>271</v>
      </c>
      <c r="B273" s="24"/>
      <c r="C273" s="30"/>
      <c r="D273" s="26"/>
      <c r="E273" s="27"/>
      <c r="F273" s="28"/>
      <c r="G273" s="39"/>
      <c r="H273" s="40"/>
      <c r="I273" s="24"/>
      <c r="J273" s="25"/>
      <c r="K273" s="26"/>
      <c r="L273" s="27"/>
      <c r="M273" s="28">
        <f t="shared" ref="M273:N273" si="382">S273-S272</f>
        <v>8.044323116740415E-6</v>
      </c>
      <c r="N273" s="29">
        <f t="shared" si="382"/>
        <v>6.6298322720381719E-4</v>
      </c>
      <c r="O273" s="47"/>
      <c r="P273" s="48"/>
      <c r="Q273" s="49"/>
      <c r="R273" s="51"/>
      <c r="S273" s="28">
        <f t="shared" si="364"/>
        <v>0.9997399002192241</v>
      </c>
      <c r="T273" s="29">
        <f t="shared" si="365"/>
        <v>0.93436466050681855</v>
      </c>
      <c r="U273" s="31">
        <f t="shared" si="366"/>
        <v>275</v>
      </c>
      <c r="V273" s="32">
        <f t="shared" si="367"/>
        <v>680</v>
      </c>
      <c r="W273" s="33">
        <f t="shared" si="368"/>
        <v>1085</v>
      </c>
      <c r="X273" s="4"/>
      <c r="Y273" s="4"/>
      <c r="Z273" s="4"/>
      <c r="AA273" s="4"/>
      <c r="AB273" s="4"/>
      <c r="AC273" s="4"/>
      <c r="AD273" s="4"/>
      <c r="AE273" s="4"/>
      <c r="AF273" s="38"/>
      <c r="AG273" s="24"/>
      <c r="AH273" s="30"/>
      <c r="AI273" s="26"/>
      <c r="AJ273" s="37"/>
      <c r="AK273" s="24"/>
      <c r="AL273" s="25"/>
      <c r="AM273" s="26"/>
      <c r="AN273" s="37"/>
      <c r="AO273" s="47"/>
      <c r="AP273" s="48"/>
      <c r="AQ273" s="49"/>
      <c r="AR273" s="52"/>
      <c r="AS273" s="4"/>
      <c r="AT273" s="4"/>
      <c r="AU273" s="4"/>
      <c r="AV273" s="4"/>
      <c r="AW273" s="4"/>
      <c r="AX273" s="4"/>
      <c r="AY273" s="4"/>
      <c r="AZ273" s="38"/>
      <c r="BA273" s="24"/>
      <c r="BB273" s="30"/>
      <c r="BC273" s="26"/>
      <c r="BD273" s="27"/>
      <c r="BE273" s="28">
        <f t="shared" si="281"/>
        <v>2.6009978077590201E-4</v>
      </c>
    </row>
    <row r="274" spans="1:57" ht="14" x14ac:dyDescent="0.35">
      <c r="A274" s="4">
        <f t="shared" si="362"/>
        <v>272</v>
      </c>
      <c r="B274" s="24"/>
      <c r="C274" s="30"/>
      <c r="D274" s="26"/>
      <c r="E274" s="27"/>
      <c r="F274" s="28"/>
      <c r="G274" s="39"/>
      <c r="H274" s="40"/>
      <c r="I274" s="24"/>
      <c r="J274" s="25"/>
      <c r="K274" s="26"/>
      <c r="L274" s="27"/>
      <c r="M274" s="28">
        <f t="shared" ref="M274:N274" si="383">S274-S273</f>
        <v>7.8029934232892728E-6</v>
      </c>
      <c r="N274" s="29">
        <f t="shared" si="383"/>
        <v>6.563533949318634E-4</v>
      </c>
      <c r="O274" s="47"/>
      <c r="P274" s="48"/>
      <c r="Q274" s="49"/>
      <c r="R274" s="51"/>
      <c r="S274" s="28">
        <f t="shared" si="364"/>
        <v>0.99974770321264739</v>
      </c>
      <c r="T274" s="29">
        <f t="shared" si="365"/>
        <v>0.93502101390175041</v>
      </c>
      <c r="U274" s="31">
        <f t="shared" si="366"/>
        <v>276</v>
      </c>
      <c r="V274" s="32">
        <f t="shared" si="367"/>
        <v>682.5</v>
      </c>
      <c r="W274" s="33">
        <f t="shared" si="368"/>
        <v>1089</v>
      </c>
      <c r="X274" s="4"/>
      <c r="Y274" s="4"/>
      <c r="Z274" s="4"/>
      <c r="AA274" s="4"/>
      <c r="AB274" s="4"/>
      <c r="AC274" s="4"/>
      <c r="AD274" s="4"/>
      <c r="AE274" s="4"/>
      <c r="AF274" s="38"/>
      <c r="AG274" s="24"/>
      <c r="AH274" s="30"/>
      <c r="AI274" s="26"/>
      <c r="AJ274" s="37"/>
      <c r="AK274" s="24"/>
      <c r="AL274" s="25"/>
      <c r="AM274" s="26"/>
      <c r="AN274" s="37"/>
      <c r="AO274" s="47"/>
      <c r="AP274" s="48"/>
      <c r="AQ274" s="49"/>
      <c r="AR274" s="52"/>
      <c r="AS274" s="4"/>
      <c r="AT274" s="4"/>
      <c r="AU274" s="4"/>
      <c r="AV274" s="4"/>
      <c r="AW274" s="4"/>
      <c r="AX274" s="4"/>
      <c r="AY274" s="4"/>
      <c r="AZ274" s="38"/>
      <c r="BA274" s="24"/>
      <c r="BB274" s="30"/>
      <c r="BC274" s="26"/>
      <c r="BD274" s="27"/>
      <c r="BE274" s="28">
        <f t="shared" si="281"/>
        <v>2.5229678735261274E-4</v>
      </c>
    </row>
    <row r="275" spans="1:57" ht="14" x14ac:dyDescent="0.35">
      <c r="A275" s="4">
        <f t="shared" si="362"/>
        <v>273</v>
      </c>
      <c r="B275" s="24"/>
      <c r="C275" s="30"/>
      <c r="D275" s="26"/>
      <c r="E275" s="27"/>
      <c r="F275" s="28"/>
      <c r="G275" s="39"/>
      <c r="H275" s="40"/>
      <c r="I275" s="24"/>
      <c r="J275" s="25"/>
      <c r="K275" s="26"/>
      <c r="L275" s="27"/>
      <c r="M275" s="28">
        <f t="shared" ref="M275:N275" si="384">S275-S274</f>
        <v>7.5689036205250915E-6</v>
      </c>
      <c r="N275" s="29">
        <f t="shared" si="384"/>
        <v>6.4978986098251923E-4</v>
      </c>
      <c r="O275" s="47"/>
      <c r="P275" s="48"/>
      <c r="Q275" s="49"/>
      <c r="R275" s="51"/>
      <c r="S275" s="28">
        <f t="shared" si="364"/>
        <v>0.99975527211626791</v>
      </c>
      <c r="T275" s="29">
        <f t="shared" si="365"/>
        <v>0.93567080376273293</v>
      </c>
      <c r="U275" s="31">
        <f t="shared" si="366"/>
        <v>277</v>
      </c>
      <c r="V275" s="32">
        <f t="shared" si="367"/>
        <v>685</v>
      </c>
      <c r="W275" s="33">
        <f t="shared" si="368"/>
        <v>1093</v>
      </c>
      <c r="X275" s="4"/>
      <c r="Y275" s="4"/>
      <c r="Z275" s="4"/>
      <c r="AA275" s="4"/>
      <c r="AB275" s="4"/>
      <c r="AC275" s="4"/>
      <c r="AD275" s="4"/>
      <c r="AE275" s="4"/>
      <c r="AF275" s="38"/>
      <c r="AG275" s="24"/>
      <c r="AH275" s="30"/>
      <c r="AI275" s="26"/>
      <c r="AJ275" s="37"/>
      <c r="AK275" s="24"/>
      <c r="AL275" s="25"/>
      <c r="AM275" s="26"/>
      <c r="AN275" s="37"/>
      <c r="AO275" s="47"/>
      <c r="AP275" s="48"/>
      <c r="AQ275" s="49"/>
      <c r="AR275" s="52"/>
      <c r="AS275" s="4"/>
      <c r="AT275" s="4"/>
      <c r="AU275" s="4"/>
      <c r="AV275" s="4"/>
      <c r="AW275" s="4"/>
      <c r="AX275" s="4"/>
      <c r="AY275" s="4"/>
      <c r="AZ275" s="38"/>
      <c r="BA275" s="24"/>
      <c r="BB275" s="30"/>
      <c r="BC275" s="26"/>
      <c r="BD275" s="27"/>
      <c r="BE275" s="28">
        <f t="shared" si="281"/>
        <v>2.4472788373208765E-4</v>
      </c>
    </row>
    <row r="276" spans="1:57" ht="14" x14ac:dyDescent="0.35">
      <c r="A276" s="4">
        <f t="shared" si="362"/>
        <v>274</v>
      </c>
      <c r="B276" s="24"/>
      <c r="C276" s="30"/>
      <c r="D276" s="26"/>
      <c r="E276" s="27"/>
      <c r="F276" s="28"/>
      <c r="G276" s="39"/>
      <c r="H276" s="40"/>
      <c r="I276" s="24"/>
      <c r="J276" s="25"/>
      <c r="K276" s="26"/>
      <c r="L276" s="27"/>
      <c r="M276" s="28">
        <f t="shared" ref="M276:N276" si="385">S276-S275</f>
        <v>7.3418365119648499E-6</v>
      </c>
      <c r="N276" s="29">
        <f t="shared" si="385"/>
        <v>6.4329196237267183E-4</v>
      </c>
      <c r="O276" s="47"/>
      <c r="P276" s="48"/>
      <c r="Q276" s="49"/>
      <c r="R276" s="51"/>
      <c r="S276" s="28">
        <f t="shared" si="364"/>
        <v>0.99976261395277988</v>
      </c>
      <c r="T276" s="29">
        <f t="shared" si="365"/>
        <v>0.9363140957251056</v>
      </c>
      <c r="U276" s="31">
        <f t="shared" si="366"/>
        <v>278</v>
      </c>
      <c r="V276" s="32">
        <f t="shared" si="367"/>
        <v>687.5</v>
      </c>
      <c r="W276" s="33">
        <f t="shared" si="368"/>
        <v>1097</v>
      </c>
      <c r="X276" s="4"/>
      <c r="Y276" s="4"/>
      <c r="Z276" s="4"/>
      <c r="AA276" s="4"/>
      <c r="AB276" s="4"/>
      <c r="AC276" s="4"/>
      <c r="AD276" s="4"/>
      <c r="AE276" s="4"/>
      <c r="AF276" s="38"/>
      <c r="AG276" s="24"/>
      <c r="AH276" s="30"/>
      <c r="AI276" s="26"/>
      <c r="AJ276" s="37"/>
      <c r="AK276" s="24"/>
      <c r="AL276" s="25"/>
      <c r="AM276" s="26"/>
      <c r="AN276" s="37"/>
      <c r="AO276" s="47"/>
      <c r="AP276" s="48"/>
      <c r="AQ276" s="49"/>
      <c r="AR276" s="52"/>
      <c r="AS276" s="4"/>
      <c r="AT276" s="4"/>
      <c r="AU276" s="4"/>
      <c r="AV276" s="4"/>
      <c r="AW276" s="4"/>
      <c r="AX276" s="4"/>
      <c r="AY276" s="4"/>
      <c r="AZ276" s="38"/>
      <c r="BA276" s="24"/>
      <c r="BB276" s="30"/>
      <c r="BC276" s="26"/>
      <c r="BD276" s="27"/>
      <c r="BE276" s="28">
        <f t="shared" si="281"/>
        <v>2.373860472201228E-4</v>
      </c>
    </row>
    <row r="277" spans="1:57" ht="14" x14ac:dyDescent="0.35">
      <c r="A277" s="4">
        <f t="shared" si="362"/>
        <v>275</v>
      </c>
      <c r="B277" s="24"/>
      <c r="C277" s="30"/>
      <c r="D277" s="26"/>
      <c r="E277" s="27"/>
      <c r="F277" s="28"/>
      <c r="G277" s="39"/>
      <c r="H277" s="40"/>
      <c r="I277" s="24"/>
      <c r="J277" s="25"/>
      <c r="K277" s="26"/>
      <c r="L277" s="27"/>
      <c r="M277" s="28">
        <f t="shared" ref="M277:N277" si="386">S277-S276</f>
        <v>7.1215814165803693E-6</v>
      </c>
      <c r="N277" s="29">
        <f t="shared" si="386"/>
        <v>6.3685904274890515E-4</v>
      </c>
      <c r="O277" s="47"/>
      <c r="P277" s="48"/>
      <c r="Q277" s="49"/>
      <c r="R277" s="51"/>
      <c r="S277" s="28">
        <f t="shared" si="364"/>
        <v>0.99976973553419646</v>
      </c>
      <c r="T277" s="29">
        <f t="shared" si="365"/>
        <v>0.9369509547678545</v>
      </c>
      <c r="U277" s="31">
        <f t="shared" si="366"/>
        <v>279</v>
      </c>
      <c r="V277" s="32">
        <f t="shared" si="367"/>
        <v>690</v>
      </c>
      <c r="W277" s="33">
        <f t="shared" si="368"/>
        <v>1101</v>
      </c>
      <c r="X277" s="4"/>
      <c r="Y277" s="4"/>
      <c r="Z277" s="4"/>
      <c r="AA277" s="4"/>
      <c r="AB277" s="4"/>
      <c r="AC277" s="4"/>
      <c r="AD277" s="4"/>
      <c r="AE277" s="4"/>
      <c r="AF277" s="38"/>
      <c r="AG277" s="24"/>
      <c r="AH277" s="30"/>
      <c r="AI277" s="26"/>
      <c r="AJ277" s="37"/>
      <c r="AK277" s="24"/>
      <c r="AL277" s="25"/>
      <c r="AM277" s="26"/>
      <c r="AN277" s="37"/>
      <c r="AO277" s="47"/>
      <c r="AP277" s="48"/>
      <c r="AQ277" s="49"/>
      <c r="AR277" s="52"/>
      <c r="AS277" s="4"/>
      <c r="AT277" s="4"/>
      <c r="AU277" s="4"/>
      <c r="AV277" s="4"/>
      <c r="AW277" s="4"/>
      <c r="AX277" s="4"/>
      <c r="AY277" s="4"/>
      <c r="AZ277" s="38"/>
      <c r="BA277" s="24"/>
      <c r="BB277" s="30"/>
      <c r="BC277" s="26"/>
      <c r="BD277" s="27"/>
      <c r="BE277" s="28">
        <f t="shared" si="281"/>
        <v>2.3026446580354243E-4</v>
      </c>
    </row>
    <row r="278" spans="1:57" ht="14" x14ac:dyDescent="0.35">
      <c r="A278" s="4">
        <f t="shared" si="362"/>
        <v>276</v>
      </c>
      <c r="B278" s="24"/>
      <c r="C278" s="30"/>
      <c r="D278" s="26"/>
      <c r="E278" s="27"/>
      <c r="F278" s="28"/>
      <c r="G278" s="39"/>
      <c r="H278" s="40"/>
      <c r="I278" s="24"/>
      <c r="J278" s="25"/>
      <c r="K278" s="26"/>
      <c r="L278" s="27"/>
      <c r="M278" s="28">
        <f t="shared" ref="M278:N278" si="387">S278-S277</f>
        <v>6.9079339740651946E-6</v>
      </c>
      <c r="N278" s="29">
        <f t="shared" si="387"/>
        <v>6.3049045232144163E-4</v>
      </c>
      <c r="O278" s="47"/>
      <c r="P278" s="48"/>
      <c r="Q278" s="49"/>
      <c r="R278" s="51"/>
      <c r="S278" s="28">
        <f t="shared" si="364"/>
        <v>0.99977664346817052</v>
      </c>
      <c r="T278" s="29">
        <f t="shared" si="365"/>
        <v>0.93758144522017595</v>
      </c>
      <c r="U278" s="31">
        <f t="shared" si="366"/>
        <v>280</v>
      </c>
      <c r="V278" s="32">
        <f t="shared" si="367"/>
        <v>692.5</v>
      </c>
      <c r="W278" s="33">
        <f t="shared" si="368"/>
        <v>1105</v>
      </c>
      <c r="X278" s="4"/>
      <c r="Y278" s="4"/>
      <c r="Z278" s="4"/>
      <c r="AA278" s="4"/>
      <c r="AB278" s="4"/>
      <c r="AC278" s="4"/>
      <c r="AD278" s="4"/>
      <c r="AE278" s="4"/>
      <c r="AF278" s="38"/>
      <c r="AG278" s="24"/>
      <c r="AH278" s="30"/>
      <c r="AI278" s="26"/>
      <c r="AJ278" s="37"/>
      <c r="AK278" s="24"/>
      <c r="AL278" s="25"/>
      <c r="AM278" s="26"/>
      <c r="AN278" s="37"/>
      <c r="AO278" s="47"/>
      <c r="AP278" s="48"/>
      <c r="AQ278" s="49"/>
      <c r="AR278" s="52"/>
      <c r="AS278" s="4"/>
      <c r="AT278" s="4"/>
      <c r="AU278" s="4"/>
      <c r="AV278" s="4"/>
      <c r="AW278" s="4"/>
      <c r="AX278" s="4"/>
      <c r="AY278" s="4"/>
      <c r="AZ278" s="38"/>
      <c r="BA278" s="24"/>
      <c r="BB278" s="30"/>
      <c r="BC278" s="26"/>
      <c r="BD278" s="27"/>
      <c r="BE278" s="28">
        <f t="shared" si="281"/>
        <v>2.2335653182947723E-4</v>
      </c>
    </row>
    <row r="279" spans="1:57" ht="14" x14ac:dyDescent="0.35">
      <c r="A279" s="4">
        <f t="shared" si="362"/>
        <v>277</v>
      </c>
      <c r="B279" s="24"/>
      <c r="C279" s="30"/>
      <c r="D279" s="26"/>
      <c r="E279" s="27"/>
      <c r="F279" s="28"/>
      <c r="G279" s="39"/>
      <c r="H279" s="40"/>
      <c r="I279" s="24"/>
      <c r="J279" s="25"/>
      <c r="K279" s="26"/>
      <c r="L279" s="27"/>
      <c r="M279" s="28">
        <f t="shared" ref="M279:N279" si="388">S279-S278</f>
        <v>6.7006959548754352E-6</v>
      </c>
      <c r="N279" s="29">
        <f t="shared" si="388"/>
        <v>6.2418554779819502E-4</v>
      </c>
      <c r="O279" s="47"/>
      <c r="P279" s="48"/>
      <c r="Q279" s="49"/>
      <c r="R279" s="51"/>
      <c r="S279" s="28">
        <f t="shared" si="364"/>
        <v>0.9997833441641254</v>
      </c>
      <c r="T279" s="29">
        <f t="shared" si="365"/>
        <v>0.93820563076797414</v>
      </c>
      <c r="U279" s="31">
        <f t="shared" si="366"/>
        <v>281</v>
      </c>
      <c r="V279" s="32">
        <f t="shared" si="367"/>
        <v>695</v>
      </c>
      <c r="W279" s="33">
        <f t="shared" si="368"/>
        <v>1109</v>
      </c>
      <c r="X279" s="4"/>
      <c r="Y279" s="4"/>
      <c r="Z279" s="4"/>
      <c r="AA279" s="4"/>
      <c r="AB279" s="4"/>
      <c r="AC279" s="4"/>
      <c r="AD279" s="4"/>
      <c r="AE279" s="4"/>
      <c r="AF279" s="38"/>
      <c r="AG279" s="24"/>
      <c r="AH279" s="30"/>
      <c r="AI279" s="26"/>
      <c r="AJ279" s="37"/>
      <c r="AK279" s="24"/>
      <c r="AL279" s="25"/>
      <c r="AM279" s="26"/>
      <c r="AN279" s="37"/>
      <c r="AO279" s="47"/>
      <c r="AP279" s="48"/>
      <c r="AQ279" s="49"/>
      <c r="AR279" s="52"/>
      <c r="AS279" s="4"/>
      <c r="AT279" s="4"/>
      <c r="AU279" s="4"/>
      <c r="AV279" s="4"/>
      <c r="AW279" s="4"/>
      <c r="AX279" s="4"/>
      <c r="AY279" s="4"/>
      <c r="AZ279" s="38"/>
      <c r="BA279" s="24"/>
      <c r="BB279" s="30"/>
      <c r="BC279" s="26"/>
      <c r="BD279" s="27"/>
      <c r="BE279" s="28">
        <f t="shared" si="281"/>
        <v>2.166558358746018E-4</v>
      </c>
    </row>
    <row r="280" spans="1:57" ht="14" x14ac:dyDescent="0.35">
      <c r="A280" s="4">
        <f t="shared" si="362"/>
        <v>278</v>
      </c>
      <c r="B280" s="24"/>
      <c r="C280" s="30"/>
      <c r="D280" s="26"/>
      <c r="E280" s="27"/>
      <c r="F280" s="28"/>
      <c r="G280" s="39"/>
      <c r="H280" s="40"/>
      <c r="I280" s="24"/>
      <c r="J280" s="25"/>
      <c r="K280" s="26"/>
      <c r="L280" s="27"/>
      <c r="M280" s="28">
        <f t="shared" ref="M280:N280" si="389">S280-S279</f>
        <v>6.4996750762658095E-6</v>
      </c>
      <c r="N280" s="29">
        <f t="shared" si="389"/>
        <v>6.1794369232026636E-4</v>
      </c>
      <c r="O280" s="47"/>
      <c r="P280" s="48"/>
      <c r="Q280" s="49"/>
      <c r="R280" s="51"/>
      <c r="S280" s="28">
        <f t="shared" si="364"/>
        <v>0.99978984383920166</v>
      </c>
      <c r="T280" s="29">
        <f t="shared" si="365"/>
        <v>0.93882357446029441</v>
      </c>
      <c r="U280" s="31">
        <f t="shared" si="366"/>
        <v>282</v>
      </c>
      <c r="V280" s="32">
        <f t="shared" si="367"/>
        <v>697.5</v>
      </c>
      <c r="W280" s="33">
        <f t="shared" si="368"/>
        <v>1113</v>
      </c>
      <c r="X280" s="4"/>
      <c r="Y280" s="4"/>
      <c r="Z280" s="4"/>
      <c r="AA280" s="4"/>
      <c r="AB280" s="4"/>
      <c r="AC280" s="4"/>
      <c r="AD280" s="4"/>
      <c r="AE280" s="4"/>
      <c r="AF280" s="38"/>
      <c r="AG280" s="24"/>
      <c r="AH280" s="30"/>
      <c r="AI280" s="26"/>
      <c r="AJ280" s="37"/>
      <c r="AK280" s="24"/>
      <c r="AL280" s="25"/>
      <c r="AM280" s="26"/>
      <c r="AN280" s="37"/>
      <c r="AO280" s="47"/>
      <c r="AP280" s="48"/>
      <c r="AQ280" s="49"/>
      <c r="AR280" s="52"/>
      <c r="AS280" s="4"/>
      <c r="AT280" s="4"/>
      <c r="AU280" s="4"/>
      <c r="AV280" s="4"/>
      <c r="AW280" s="4"/>
      <c r="AX280" s="4"/>
      <c r="AY280" s="4"/>
      <c r="AZ280" s="38"/>
      <c r="BA280" s="24"/>
      <c r="BB280" s="30"/>
      <c r="BC280" s="26"/>
      <c r="BD280" s="27"/>
      <c r="BE280" s="28">
        <f t="shared" si="281"/>
        <v>2.1015616079833599E-4</v>
      </c>
    </row>
    <row r="281" spans="1:57" ht="14" x14ac:dyDescent="0.35">
      <c r="A281" s="4">
        <f t="shared" si="362"/>
        <v>279</v>
      </c>
      <c r="B281" s="24"/>
      <c r="C281" s="30"/>
      <c r="D281" s="26"/>
      <c r="E281" s="27"/>
      <c r="F281" s="28"/>
      <c r="G281" s="39"/>
      <c r="H281" s="40"/>
      <c r="I281" s="24"/>
      <c r="J281" s="25"/>
      <c r="K281" s="26"/>
      <c r="L281" s="27"/>
      <c r="M281" s="28">
        <f t="shared" ref="M281:N281" si="390">S281-S280</f>
        <v>6.3046848239878273E-6</v>
      </c>
      <c r="N281" s="29">
        <f t="shared" si="390"/>
        <v>6.1176425539710699E-4</v>
      </c>
      <c r="O281" s="47"/>
      <c r="P281" s="48"/>
      <c r="Q281" s="49"/>
      <c r="R281" s="51"/>
      <c r="S281" s="28">
        <f t="shared" si="364"/>
        <v>0.99979614852402565</v>
      </c>
      <c r="T281" s="29">
        <f t="shared" si="365"/>
        <v>0.93943533871569151</v>
      </c>
      <c r="U281" s="31">
        <f t="shared" si="366"/>
        <v>283</v>
      </c>
      <c r="V281" s="32">
        <f t="shared" si="367"/>
        <v>700</v>
      </c>
      <c r="W281" s="33">
        <f t="shared" si="368"/>
        <v>1117</v>
      </c>
      <c r="X281" s="4"/>
      <c r="Y281" s="4"/>
      <c r="Z281" s="4"/>
      <c r="AA281" s="4"/>
      <c r="AB281" s="4"/>
      <c r="AC281" s="4"/>
      <c r="AD281" s="4"/>
      <c r="AE281" s="4"/>
      <c r="AF281" s="38"/>
      <c r="AG281" s="24"/>
      <c r="AH281" s="30"/>
      <c r="AI281" s="26"/>
      <c r="AJ281" s="37"/>
      <c r="AK281" s="24"/>
      <c r="AL281" s="25"/>
      <c r="AM281" s="26"/>
      <c r="AN281" s="37"/>
      <c r="AO281" s="47"/>
      <c r="AP281" s="48"/>
      <c r="AQ281" s="49"/>
      <c r="AR281" s="52"/>
      <c r="AS281" s="4"/>
      <c r="AT281" s="4"/>
      <c r="AU281" s="4"/>
      <c r="AV281" s="4"/>
      <c r="AW281" s="4"/>
      <c r="AX281" s="4"/>
      <c r="AY281" s="4"/>
      <c r="AZ281" s="38"/>
      <c r="BA281" s="24"/>
      <c r="BB281" s="30"/>
      <c r="BC281" s="26"/>
      <c r="BD281" s="27"/>
      <c r="BE281" s="28">
        <f t="shared" si="281"/>
        <v>2.0385147597434816E-4</v>
      </c>
    </row>
    <row r="282" spans="1:57" ht="14" x14ac:dyDescent="0.35">
      <c r="A282" s="4">
        <f t="shared" si="362"/>
        <v>280</v>
      </c>
      <c r="B282" s="24"/>
      <c r="C282" s="30"/>
      <c r="D282" s="26"/>
      <c r="E282" s="27"/>
      <c r="F282" s="28"/>
      <c r="G282" s="39"/>
      <c r="H282" s="40"/>
      <c r="I282" s="24"/>
      <c r="J282" s="25"/>
      <c r="K282" s="26"/>
      <c r="L282" s="27"/>
      <c r="M282" s="28">
        <f t="shared" ref="M282:N282" si="391">S282-S281</f>
        <v>6.11554427920602E-6</v>
      </c>
      <c r="N282" s="29">
        <f t="shared" si="391"/>
        <v>6.0564661284312482E-4</v>
      </c>
      <c r="O282" s="47"/>
      <c r="P282" s="48"/>
      <c r="Q282" s="49"/>
      <c r="R282" s="51"/>
      <c r="S282" s="28">
        <f t="shared" si="364"/>
        <v>0.99980226406830486</v>
      </c>
      <c r="T282" s="29">
        <f t="shared" si="365"/>
        <v>0.94004098532853464</v>
      </c>
      <c r="U282" s="31">
        <f t="shared" si="366"/>
        <v>284</v>
      </c>
      <c r="V282" s="32">
        <f t="shared" si="367"/>
        <v>702.5</v>
      </c>
      <c r="W282" s="33">
        <f t="shared" si="368"/>
        <v>1121</v>
      </c>
      <c r="X282" s="4"/>
      <c r="Y282" s="4"/>
      <c r="Z282" s="4"/>
      <c r="AA282" s="4"/>
      <c r="AB282" s="4"/>
      <c r="AC282" s="4"/>
      <c r="AD282" s="4"/>
      <c r="AE282" s="4"/>
      <c r="AF282" s="38"/>
      <c r="AG282" s="24"/>
      <c r="AH282" s="30"/>
      <c r="AI282" s="26"/>
      <c r="AJ282" s="37"/>
      <c r="AK282" s="24"/>
      <c r="AL282" s="25"/>
      <c r="AM282" s="26"/>
      <c r="AN282" s="37"/>
      <c r="AO282" s="47"/>
      <c r="AP282" s="48"/>
      <c r="AQ282" s="49"/>
      <c r="AR282" s="52"/>
      <c r="AS282" s="4"/>
      <c r="AT282" s="4"/>
      <c r="AU282" s="4"/>
      <c r="AV282" s="4"/>
      <c r="AW282" s="4"/>
      <c r="AX282" s="4"/>
      <c r="AY282" s="4"/>
      <c r="AZ282" s="38"/>
      <c r="BA282" s="24"/>
      <c r="BB282" s="30"/>
      <c r="BC282" s="26"/>
      <c r="BD282" s="27"/>
      <c r="BE282" s="28">
        <f t="shared" si="281"/>
        <v>1.9773593169514214E-4</v>
      </c>
    </row>
    <row r="283" spans="1:57" ht="14" x14ac:dyDescent="0.35">
      <c r="A283" s="4">
        <f t="shared" si="362"/>
        <v>281</v>
      </c>
      <c r="B283" s="24"/>
      <c r="C283" s="30"/>
      <c r="D283" s="26"/>
      <c r="E283" s="27"/>
      <c r="F283" s="28"/>
      <c r="G283" s="39"/>
      <c r="H283" s="40"/>
      <c r="I283" s="24"/>
      <c r="J283" s="25"/>
      <c r="K283" s="26"/>
      <c r="L283" s="27"/>
      <c r="M283" s="28">
        <f t="shared" ref="M283:N283" si="392">S283-S282</f>
        <v>5.9320779508542643E-6</v>
      </c>
      <c r="N283" s="29">
        <f t="shared" si="392"/>
        <v>5.9959014671462363E-4</v>
      </c>
      <c r="O283" s="47"/>
      <c r="P283" s="48"/>
      <c r="Q283" s="49"/>
      <c r="R283" s="51"/>
      <c r="S283" s="28">
        <f t="shared" si="364"/>
        <v>0.99980819614625571</v>
      </c>
      <c r="T283" s="29">
        <f t="shared" si="365"/>
        <v>0.94064057547524926</v>
      </c>
      <c r="U283" s="31">
        <f t="shared" si="366"/>
        <v>285</v>
      </c>
      <c r="V283" s="32">
        <f t="shared" si="367"/>
        <v>705</v>
      </c>
      <c r="W283" s="33">
        <f t="shared" si="368"/>
        <v>1125</v>
      </c>
      <c r="X283" s="4"/>
      <c r="Y283" s="4"/>
      <c r="Z283" s="4"/>
      <c r="AA283" s="4"/>
      <c r="AB283" s="4"/>
      <c r="AC283" s="4"/>
      <c r="AD283" s="4"/>
      <c r="AE283" s="4"/>
      <c r="AF283" s="38"/>
      <c r="AG283" s="24"/>
      <c r="AH283" s="30"/>
      <c r="AI283" s="26"/>
      <c r="AJ283" s="37"/>
      <c r="AK283" s="24"/>
      <c r="AL283" s="25"/>
      <c r="AM283" s="26"/>
      <c r="AN283" s="37"/>
      <c r="AO283" s="47"/>
      <c r="AP283" s="48"/>
      <c r="AQ283" s="49"/>
      <c r="AR283" s="52"/>
      <c r="AS283" s="4"/>
      <c r="AT283" s="4"/>
      <c r="AU283" s="4"/>
      <c r="AV283" s="4"/>
      <c r="AW283" s="4"/>
      <c r="AX283" s="4"/>
      <c r="AY283" s="4"/>
      <c r="AZ283" s="38"/>
      <c r="BA283" s="24"/>
      <c r="BB283" s="30"/>
      <c r="BC283" s="26"/>
      <c r="BD283" s="27"/>
      <c r="BE283" s="28">
        <f t="shared" si="281"/>
        <v>1.9180385374428788E-4</v>
      </c>
    </row>
    <row r="284" spans="1:57" ht="14" x14ac:dyDescent="0.35">
      <c r="A284" s="4">
        <f t="shared" si="362"/>
        <v>282</v>
      </c>
      <c r="B284" s="24"/>
      <c r="C284" s="30"/>
      <c r="D284" s="26"/>
      <c r="E284" s="27"/>
      <c r="F284" s="28"/>
      <c r="G284" s="39"/>
      <c r="H284" s="40"/>
      <c r="I284" s="24"/>
      <c r="J284" s="25"/>
      <c r="K284" s="26"/>
      <c r="L284" s="27"/>
      <c r="M284" s="28">
        <f t="shared" ref="M284:N284" si="393">S284-S283</f>
        <v>5.754115612321975E-6</v>
      </c>
      <c r="N284" s="29">
        <f t="shared" si="393"/>
        <v>5.9359424524751958E-4</v>
      </c>
      <c r="O284" s="47"/>
      <c r="P284" s="48"/>
      <c r="Q284" s="49"/>
      <c r="R284" s="51"/>
      <c r="S284" s="28">
        <f t="shared" si="364"/>
        <v>0.99981395026186803</v>
      </c>
      <c r="T284" s="29">
        <f t="shared" si="365"/>
        <v>0.94123416972049678</v>
      </c>
      <c r="U284" s="31">
        <f t="shared" si="366"/>
        <v>286</v>
      </c>
      <c r="V284" s="32">
        <f t="shared" si="367"/>
        <v>707.5</v>
      </c>
      <c r="W284" s="33">
        <f t="shared" si="368"/>
        <v>1129</v>
      </c>
      <c r="X284" s="4"/>
      <c r="Y284" s="4"/>
      <c r="Z284" s="4"/>
      <c r="AA284" s="4"/>
      <c r="AB284" s="4"/>
      <c r="AC284" s="4"/>
      <c r="AD284" s="4"/>
      <c r="AE284" s="4"/>
      <c r="AF284" s="38"/>
      <c r="AG284" s="24"/>
      <c r="AH284" s="30"/>
      <c r="AI284" s="26"/>
      <c r="AJ284" s="37"/>
      <c r="AK284" s="24"/>
      <c r="AL284" s="25"/>
      <c r="AM284" s="26"/>
      <c r="AN284" s="37"/>
      <c r="AO284" s="47"/>
      <c r="AP284" s="48"/>
      <c r="AQ284" s="49"/>
      <c r="AR284" s="52"/>
      <c r="AS284" s="4"/>
      <c r="AT284" s="4"/>
      <c r="AU284" s="4"/>
      <c r="AV284" s="4"/>
      <c r="AW284" s="4"/>
      <c r="AX284" s="4"/>
      <c r="AY284" s="4"/>
      <c r="AZ284" s="38"/>
      <c r="BA284" s="24"/>
      <c r="BB284" s="30"/>
      <c r="BC284" s="26"/>
      <c r="BD284" s="27"/>
      <c r="BE284" s="28">
        <f t="shared" si="281"/>
        <v>1.860497381319659E-4</v>
      </c>
    </row>
    <row r="285" spans="1:57" ht="14" x14ac:dyDescent="0.35">
      <c r="A285" s="4">
        <f t="shared" si="362"/>
        <v>283</v>
      </c>
      <c r="B285" s="24"/>
      <c r="C285" s="30"/>
      <c r="D285" s="26"/>
      <c r="E285" s="27"/>
      <c r="F285" s="28"/>
      <c r="G285" s="39"/>
      <c r="H285" s="40"/>
      <c r="I285" s="24"/>
      <c r="J285" s="25"/>
      <c r="K285" s="26"/>
      <c r="L285" s="27"/>
      <c r="M285" s="28">
        <f t="shared" ref="M285:N285" si="394">S285-S284</f>
        <v>5.5814921439134579E-6</v>
      </c>
      <c r="N285" s="29">
        <f t="shared" si="394"/>
        <v>5.8765830279505771E-4</v>
      </c>
      <c r="O285" s="47"/>
      <c r="P285" s="48"/>
      <c r="Q285" s="49"/>
      <c r="R285" s="51"/>
      <c r="S285" s="28">
        <f t="shared" si="364"/>
        <v>0.99981953175401195</v>
      </c>
      <c r="T285" s="29">
        <f t="shared" si="365"/>
        <v>0.94182182802329184</v>
      </c>
      <c r="U285" s="31">
        <f t="shared" si="366"/>
        <v>287</v>
      </c>
      <c r="V285" s="32">
        <f t="shared" si="367"/>
        <v>710</v>
      </c>
      <c r="W285" s="33">
        <f t="shared" si="368"/>
        <v>1133</v>
      </c>
      <c r="X285" s="4"/>
      <c r="Y285" s="4"/>
      <c r="Z285" s="4"/>
      <c r="AA285" s="4"/>
      <c r="AB285" s="4"/>
      <c r="AC285" s="4"/>
      <c r="AD285" s="4"/>
      <c r="AE285" s="4"/>
      <c r="AF285" s="38"/>
      <c r="AG285" s="24"/>
      <c r="AH285" s="30"/>
      <c r="AI285" s="26"/>
      <c r="AJ285" s="37"/>
      <c r="AK285" s="24"/>
      <c r="AL285" s="25"/>
      <c r="AM285" s="26"/>
      <c r="AN285" s="37"/>
      <c r="AO285" s="47"/>
      <c r="AP285" s="48"/>
      <c r="AQ285" s="49"/>
      <c r="AR285" s="52"/>
      <c r="AS285" s="4"/>
      <c r="AT285" s="4"/>
      <c r="AU285" s="4"/>
      <c r="AV285" s="4"/>
      <c r="AW285" s="4"/>
      <c r="AX285" s="4"/>
      <c r="AY285" s="4"/>
      <c r="AZ285" s="38"/>
      <c r="BA285" s="24"/>
      <c r="BB285" s="30"/>
      <c r="BC285" s="26"/>
      <c r="BD285" s="27"/>
      <c r="BE285" s="28">
        <f t="shared" si="281"/>
        <v>1.8046824598805244E-4</v>
      </c>
    </row>
    <row r="286" spans="1:57" ht="14" x14ac:dyDescent="0.35">
      <c r="A286" s="4">
        <f t="shared" si="362"/>
        <v>284</v>
      </c>
      <c r="B286" s="24"/>
      <c r="C286" s="30"/>
      <c r="D286" s="26"/>
      <c r="E286" s="27"/>
      <c r="F286" s="28"/>
      <c r="G286" s="39"/>
      <c r="H286" s="40"/>
      <c r="I286" s="24"/>
      <c r="J286" s="25"/>
      <c r="K286" s="26"/>
      <c r="L286" s="27"/>
      <c r="M286" s="28">
        <f t="shared" ref="M286:N286" si="395">S286-S285</f>
        <v>5.4140473796371325E-6</v>
      </c>
      <c r="N286" s="29">
        <f t="shared" si="395"/>
        <v>5.8178171976708271E-4</v>
      </c>
      <c r="O286" s="47"/>
      <c r="P286" s="48"/>
      <c r="Q286" s="49"/>
      <c r="R286" s="51"/>
      <c r="S286" s="28">
        <f t="shared" si="364"/>
        <v>0.99982494580139158</v>
      </c>
      <c r="T286" s="29">
        <f t="shared" si="365"/>
        <v>0.94240360974305892</v>
      </c>
      <c r="U286" s="31">
        <f t="shared" si="366"/>
        <v>288</v>
      </c>
      <c r="V286" s="32">
        <f t="shared" si="367"/>
        <v>712.5</v>
      </c>
      <c r="W286" s="33">
        <f t="shared" si="368"/>
        <v>1137</v>
      </c>
      <c r="X286" s="4"/>
      <c r="Y286" s="4"/>
      <c r="Z286" s="4"/>
      <c r="AA286" s="4"/>
      <c r="AB286" s="4"/>
      <c r="AC286" s="4"/>
      <c r="AD286" s="4"/>
      <c r="AE286" s="4"/>
      <c r="AF286" s="38"/>
      <c r="AG286" s="24"/>
      <c r="AH286" s="30"/>
      <c r="AI286" s="26"/>
      <c r="AJ286" s="37"/>
      <c r="AK286" s="24"/>
      <c r="AL286" s="25"/>
      <c r="AM286" s="26"/>
      <c r="AN286" s="37"/>
      <c r="AO286" s="47"/>
      <c r="AP286" s="48"/>
      <c r="AQ286" s="49"/>
      <c r="AR286" s="52"/>
      <c r="AS286" s="4"/>
      <c r="AT286" s="4"/>
      <c r="AU286" s="4"/>
      <c r="AV286" s="4"/>
      <c r="AW286" s="4"/>
      <c r="AX286" s="4"/>
      <c r="AY286" s="4"/>
      <c r="AZ286" s="38"/>
      <c r="BA286" s="24"/>
      <c r="BB286" s="30"/>
      <c r="BC286" s="26"/>
      <c r="BD286" s="27"/>
      <c r="BE286" s="28">
        <f t="shared" si="281"/>
        <v>1.7505419860841531E-4</v>
      </c>
    </row>
    <row r="287" spans="1:57" ht="14" x14ac:dyDescent="0.35">
      <c r="A287" s="4">
        <f t="shared" si="362"/>
        <v>285</v>
      </c>
      <c r="B287" s="24"/>
      <c r="C287" s="30"/>
      <c r="D287" s="26"/>
      <c r="E287" s="27"/>
      <c r="F287" s="28"/>
      <c r="G287" s="39"/>
      <c r="H287" s="40"/>
      <c r="I287" s="24"/>
      <c r="J287" s="25"/>
      <c r="K287" s="26"/>
      <c r="L287" s="27"/>
      <c r="M287" s="28">
        <f t="shared" ref="M287:N287" si="396">S287-S286</f>
        <v>5.2516259582136016E-6</v>
      </c>
      <c r="N287" s="29">
        <f t="shared" si="396"/>
        <v>5.7596390256942076E-4</v>
      </c>
      <c r="O287" s="47"/>
      <c r="P287" s="48"/>
      <c r="Q287" s="49"/>
      <c r="R287" s="51"/>
      <c r="S287" s="28">
        <f t="shared" si="364"/>
        <v>0.9998301974273498</v>
      </c>
      <c r="T287" s="29">
        <f t="shared" si="365"/>
        <v>0.94297957364562834</v>
      </c>
      <c r="U287" s="31">
        <f t="shared" si="366"/>
        <v>289</v>
      </c>
      <c r="V287" s="32">
        <f t="shared" si="367"/>
        <v>715</v>
      </c>
      <c r="W287" s="33">
        <f t="shared" si="368"/>
        <v>1141</v>
      </c>
      <c r="X287" s="4"/>
      <c r="Y287" s="4"/>
      <c r="Z287" s="4"/>
      <c r="AA287" s="4"/>
      <c r="AB287" s="4"/>
      <c r="AC287" s="4"/>
      <c r="AD287" s="4"/>
      <c r="AE287" s="4"/>
      <c r="AF287" s="38"/>
      <c r="AG287" s="24"/>
      <c r="AH287" s="30"/>
      <c r="AI287" s="26"/>
      <c r="AJ287" s="37"/>
      <c r="AK287" s="24"/>
      <c r="AL287" s="25"/>
      <c r="AM287" s="26"/>
      <c r="AN287" s="37"/>
      <c r="AO287" s="47"/>
      <c r="AP287" s="48"/>
      <c r="AQ287" s="49"/>
      <c r="AR287" s="52"/>
      <c r="AS287" s="4"/>
      <c r="AT287" s="4"/>
      <c r="AU287" s="4"/>
      <c r="AV287" s="4"/>
      <c r="AW287" s="4"/>
      <c r="AX287" s="4"/>
      <c r="AY287" s="4"/>
      <c r="AZ287" s="38"/>
      <c r="BA287" s="24"/>
      <c r="BB287" s="30"/>
      <c r="BC287" s="26"/>
      <c r="BD287" s="27"/>
      <c r="BE287" s="28">
        <f t="shared" si="281"/>
        <v>1.6980257265020171E-4</v>
      </c>
    </row>
    <row r="288" spans="1:57" ht="14" x14ac:dyDescent="0.35">
      <c r="A288" s="4">
        <f t="shared" si="362"/>
        <v>286</v>
      </c>
      <c r="B288" s="24"/>
      <c r="C288" s="30"/>
      <c r="D288" s="26"/>
      <c r="E288" s="27"/>
      <c r="F288" s="28"/>
      <c r="G288" s="39"/>
      <c r="H288" s="40"/>
      <c r="I288" s="24"/>
      <c r="J288" s="25"/>
      <c r="K288" s="26"/>
      <c r="L288" s="27"/>
      <c r="M288" s="28">
        <f t="shared" ref="M288:N288" si="397">S288-S287</f>
        <v>5.0940771795238149E-6</v>
      </c>
      <c r="N288" s="29">
        <f t="shared" si="397"/>
        <v>5.7020426354370546E-4</v>
      </c>
      <c r="O288" s="47"/>
      <c r="P288" s="48"/>
      <c r="Q288" s="49"/>
      <c r="R288" s="51"/>
      <c r="S288" s="28">
        <f t="shared" si="364"/>
        <v>0.99983529150452932</v>
      </c>
      <c r="T288" s="29">
        <f t="shared" si="365"/>
        <v>0.94354977790917205</v>
      </c>
      <c r="U288" s="31">
        <f t="shared" si="366"/>
        <v>290</v>
      </c>
      <c r="V288" s="32">
        <f t="shared" si="367"/>
        <v>717.5</v>
      </c>
      <c r="W288" s="33">
        <f t="shared" si="368"/>
        <v>1145</v>
      </c>
      <c r="X288" s="4"/>
      <c r="Y288" s="4"/>
      <c r="Z288" s="4"/>
      <c r="AA288" s="4"/>
      <c r="AB288" s="4"/>
      <c r="AC288" s="4"/>
      <c r="AD288" s="4"/>
      <c r="AE288" s="4"/>
      <c r="AF288" s="38"/>
      <c r="AG288" s="24"/>
      <c r="AH288" s="30"/>
      <c r="AI288" s="26"/>
      <c r="AJ288" s="37"/>
      <c r="AK288" s="24"/>
      <c r="AL288" s="25"/>
      <c r="AM288" s="26"/>
      <c r="AN288" s="37"/>
      <c r="AO288" s="47"/>
      <c r="AP288" s="48"/>
      <c r="AQ288" s="49"/>
      <c r="AR288" s="52"/>
      <c r="AS288" s="4"/>
      <c r="AT288" s="4"/>
      <c r="AU288" s="4"/>
      <c r="AV288" s="4"/>
      <c r="AW288" s="4"/>
      <c r="AX288" s="4"/>
      <c r="AY288" s="4"/>
      <c r="AZ288" s="38"/>
      <c r="BA288" s="24"/>
      <c r="BB288" s="30"/>
      <c r="BC288" s="26"/>
      <c r="BD288" s="27"/>
      <c r="BE288" s="28">
        <f t="shared" si="281"/>
        <v>1.647084954706779E-4</v>
      </c>
    </row>
    <row r="289" spans="1:57" ht="14" x14ac:dyDescent="0.35">
      <c r="A289" s="4">
        <f t="shared" si="362"/>
        <v>287</v>
      </c>
      <c r="B289" s="24"/>
      <c r="C289" s="30"/>
      <c r="D289" s="26"/>
      <c r="E289" s="27"/>
      <c r="F289" s="28"/>
      <c r="G289" s="39"/>
      <c r="H289" s="40"/>
      <c r="I289" s="24"/>
      <c r="J289" s="25"/>
      <c r="K289" s="26"/>
      <c r="L289" s="27"/>
      <c r="M289" s="28">
        <f t="shared" ref="M289:N289" si="398">S289-S288</f>
        <v>4.941254864165856E-6</v>
      </c>
      <c r="N289" s="29">
        <f t="shared" si="398"/>
        <v>5.6450222090831392E-4</v>
      </c>
      <c r="O289" s="47"/>
      <c r="P289" s="48"/>
      <c r="Q289" s="49"/>
      <c r="R289" s="51"/>
      <c r="S289" s="28">
        <f t="shared" si="364"/>
        <v>0.99984023275939349</v>
      </c>
      <c r="T289" s="29">
        <f t="shared" si="365"/>
        <v>0.94411428013008036</v>
      </c>
      <c r="U289" s="31">
        <f t="shared" si="366"/>
        <v>291</v>
      </c>
      <c r="V289" s="32">
        <f t="shared" si="367"/>
        <v>720</v>
      </c>
      <c r="W289" s="33">
        <f t="shared" si="368"/>
        <v>1149</v>
      </c>
      <c r="X289" s="4"/>
      <c r="Y289" s="4"/>
      <c r="Z289" s="4"/>
      <c r="AA289" s="4"/>
      <c r="AB289" s="4"/>
      <c r="AC289" s="4"/>
      <c r="AD289" s="4"/>
      <c r="AE289" s="4"/>
      <c r="AF289" s="38"/>
      <c r="AG289" s="24"/>
      <c r="AH289" s="30"/>
      <c r="AI289" s="26"/>
      <c r="AJ289" s="37"/>
      <c r="AK289" s="24"/>
      <c r="AL289" s="25"/>
      <c r="AM289" s="26"/>
      <c r="AN289" s="37"/>
      <c r="AO289" s="47"/>
      <c r="AP289" s="48"/>
      <c r="AQ289" s="49"/>
      <c r="AR289" s="52"/>
      <c r="AS289" s="4"/>
      <c r="AT289" s="4"/>
      <c r="AU289" s="4"/>
      <c r="AV289" s="4"/>
      <c r="AW289" s="4"/>
      <c r="AX289" s="4"/>
      <c r="AY289" s="4"/>
      <c r="AZ289" s="38"/>
      <c r="BA289" s="24"/>
      <c r="BB289" s="30"/>
      <c r="BC289" s="26"/>
      <c r="BD289" s="27"/>
      <c r="BE289" s="28">
        <f t="shared" si="281"/>
        <v>1.5976724060651204E-4</v>
      </c>
    </row>
    <row r="290" spans="1:57" ht="14" x14ac:dyDescent="0.35">
      <c r="A290" s="4">
        <f t="shared" si="362"/>
        <v>288</v>
      </c>
      <c r="B290" s="24"/>
      <c r="C290" s="30"/>
      <c r="D290" s="26"/>
      <c r="E290" s="27"/>
      <c r="F290" s="28"/>
      <c r="G290" s="39"/>
      <c r="H290" s="40"/>
      <c r="I290" s="24"/>
      <c r="J290" s="25"/>
      <c r="K290" s="26"/>
      <c r="L290" s="27"/>
      <c r="M290" s="28">
        <f t="shared" ref="M290:N290" si="399">S290-S289</f>
        <v>4.7930172182297781E-6</v>
      </c>
      <c r="N290" s="29">
        <f t="shared" si="399"/>
        <v>5.5885719869919193E-4</v>
      </c>
      <c r="O290" s="47"/>
      <c r="P290" s="48"/>
      <c r="Q290" s="49"/>
      <c r="R290" s="51"/>
      <c r="S290" s="28">
        <f t="shared" si="364"/>
        <v>0.99984502577661172</v>
      </c>
      <c r="T290" s="29">
        <f t="shared" si="365"/>
        <v>0.94467313732877956</v>
      </c>
      <c r="U290" s="31">
        <f t="shared" si="366"/>
        <v>292</v>
      </c>
      <c r="V290" s="32">
        <f t="shared" si="367"/>
        <v>722.5</v>
      </c>
      <c r="W290" s="33">
        <f t="shared" si="368"/>
        <v>1153</v>
      </c>
      <c r="X290" s="4"/>
      <c r="Y290" s="4"/>
      <c r="Z290" s="4"/>
      <c r="AA290" s="4"/>
      <c r="AB290" s="4"/>
      <c r="AC290" s="4"/>
      <c r="AD290" s="4"/>
      <c r="AE290" s="4"/>
      <c r="AF290" s="38"/>
      <c r="AG290" s="24"/>
      <c r="AH290" s="30"/>
      <c r="AI290" s="26"/>
      <c r="AJ290" s="37"/>
      <c r="AK290" s="24"/>
      <c r="AL290" s="25"/>
      <c r="AM290" s="26"/>
      <c r="AN290" s="37"/>
      <c r="AO290" s="47"/>
      <c r="AP290" s="48"/>
      <c r="AQ290" s="49"/>
      <c r="AR290" s="52"/>
      <c r="AS290" s="4"/>
      <c r="AT290" s="4"/>
      <c r="AU290" s="4"/>
      <c r="AV290" s="4"/>
      <c r="AW290" s="4"/>
      <c r="AX290" s="4"/>
      <c r="AY290" s="4"/>
      <c r="AZ290" s="38"/>
      <c r="BA290" s="24"/>
      <c r="BB290" s="30"/>
      <c r="BC290" s="26"/>
      <c r="BD290" s="27"/>
      <c r="BE290" s="28">
        <f t="shared" si="281"/>
        <v>1.5497422338828226E-4</v>
      </c>
    </row>
    <row r="291" spans="1:57" ht="14" x14ac:dyDescent="0.35">
      <c r="A291" s="4">
        <f t="shared" si="362"/>
        <v>289</v>
      </c>
      <c r="B291" s="24"/>
      <c r="C291" s="30"/>
      <c r="D291" s="26"/>
      <c r="E291" s="27"/>
      <c r="F291" s="28"/>
      <c r="G291" s="39"/>
      <c r="H291" s="40"/>
      <c r="I291" s="24"/>
      <c r="J291" s="25"/>
      <c r="K291" s="26"/>
      <c r="L291" s="27"/>
      <c r="M291" s="28">
        <f t="shared" ref="M291:N291" si="400">S291-S290</f>
        <v>4.6492267016251532E-6</v>
      </c>
      <c r="N291" s="29">
        <f t="shared" si="400"/>
        <v>5.5326862671223331E-4</v>
      </c>
      <c r="O291" s="47"/>
      <c r="P291" s="48"/>
      <c r="Q291" s="49"/>
      <c r="R291" s="51"/>
      <c r="S291" s="28">
        <f t="shared" si="364"/>
        <v>0.99984967500331334</v>
      </c>
      <c r="T291" s="29">
        <f t="shared" si="365"/>
        <v>0.94522640595549179</v>
      </c>
      <c r="U291" s="31">
        <f t="shared" si="366"/>
        <v>293</v>
      </c>
      <c r="V291" s="32">
        <f t="shared" si="367"/>
        <v>725</v>
      </c>
      <c r="W291" s="33">
        <f t="shared" si="368"/>
        <v>1157</v>
      </c>
      <c r="X291" s="4"/>
      <c r="Y291" s="4"/>
      <c r="Z291" s="4"/>
      <c r="AA291" s="4"/>
      <c r="AB291" s="4"/>
      <c r="AC291" s="4"/>
      <c r="AD291" s="4"/>
      <c r="AE291" s="4"/>
      <c r="AF291" s="38"/>
      <c r="AG291" s="24"/>
      <c r="AH291" s="30"/>
      <c r="AI291" s="26"/>
      <c r="AJ291" s="37"/>
      <c r="AK291" s="24"/>
      <c r="AL291" s="25"/>
      <c r="AM291" s="26"/>
      <c r="AN291" s="37"/>
      <c r="AO291" s="47"/>
      <c r="AP291" s="48"/>
      <c r="AQ291" s="49"/>
      <c r="AR291" s="52"/>
      <c r="AS291" s="4"/>
      <c r="AT291" s="4"/>
      <c r="AU291" s="4"/>
      <c r="AV291" s="4"/>
      <c r="AW291" s="4"/>
      <c r="AX291" s="4"/>
      <c r="AY291" s="4"/>
      <c r="AZ291" s="38"/>
      <c r="BA291" s="24"/>
      <c r="BB291" s="30"/>
      <c r="BC291" s="26"/>
      <c r="BD291" s="27"/>
      <c r="BE291" s="28">
        <f t="shared" si="281"/>
        <v>1.5032499668665711E-4</v>
      </c>
    </row>
    <row r="292" spans="1:57" ht="14" x14ac:dyDescent="0.35">
      <c r="A292" s="4">
        <f t="shared" si="362"/>
        <v>290</v>
      </c>
      <c r="B292" s="24"/>
      <c r="C292" s="30"/>
      <c r="D292" s="26"/>
      <c r="E292" s="27"/>
      <c r="F292" s="28"/>
      <c r="G292" s="39"/>
      <c r="H292" s="40"/>
      <c r="I292" s="24"/>
      <c r="J292" s="25"/>
      <c r="K292" s="26"/>
      <c r="L292" s="27"/>
      <c r="M292" s="28">
        <f t="shared" ref="M292:N292" si="401">S292-S291</f>
        <v>4.5097499006274688E-6</v>
      </c>
      <c r="N292" s="29">
        <f t="shared" si="401"/>
        <v>5.4773594044510432E-4</v>
      </c>
      <c r="O292" s="47"/>
      <c r="P292" s="48"/>
      <c r="Q292" s="49"/>
      <c r="R292" s="51"/>
      <c r="S292" s="28">
        <f t="shared" si="364"/>
        <v>0.99985418475321397</v>
      </c>
      <c r="T292" s="29">
        <f t="shared" si="365"/>
        <v>0.94577414189593689</v>
      </c>
      <c r="U292" s="31">
        <f t="shared" si="366"/>
        <v>294</v>
      </c>
      <c r="V292" s="32">
        <f t="shared" si="367"/>
        <v>727.5</v>
      </c>
      <c r="W292" s="33">
        <f t="shared" si="368"/>
        <v>1161</v>
      </c>
      <c r="X292" s="4"/>
      <c r="Y292" s="4"/>
      <c r="Z292" s="4"/>
      <c r="AA292" s="4"/>
      <c r="AB292" s="4"/>
      <c r="AC292" s="4"/>
      <c r="AD292" s="4"/>
      <c r="AE292" s="4"/>
      <c r="AF292" s="38"/>
      <c r="AG292" s="24"/>
      <c r="AH292" s="30"/>
      <c r="AI292" s="26"/>
      <c r="AJ292" s="37"/>
      <c r="AK292" s="24"/>
      <c r="AL292" s="25"/>
      <c r="AM292" s="26"/>
      <c r="AN292" s="37"/>
      <c r="AO292" s="47"/>
      <c r="AP292" s="48"/>
      <c r="AQ292" s="49"/>
      <c r="AR292" s="52"/>
      <c r="AS292" s="4"/>
      <c r="AT292" s="4"/>
      <c r="AU292" s="4"/>
      <c r="AV292" s="4"/>
      <c r="AW292" s="4"/>
      <c r="AX292" s="4"/>
      <c r="AY292" s="4"/>
      <c r="AZ292" s="38"/>
      <c r="BA292" s="24"/>
      <c r="BB292" s="30"/>
      <c r="BC292" s="26"/>
      <c r="BD292" s="27"/>
      <c r="BE292" s="28">
        <f t="shared" si="281"/>
        <v>1.4581524678602964E-4</v>
      </c>
    </row>
    <row r="293" spans="1:57" ht="14" x14ac:dyDescent="0.35">
      <c r="A293" s="4">
        <f t="shared" si="362"/>
        <v>291</v>
      </c>
      <c r="B293" s="24"/>
      <c r="C293" s="30"/>
      <c r="D293" s="26"/>
      <c r="E293" s="27"/>
      <c r="F293" s="28"/>
      <c r="G293" s="39"/>
      <c r="H293" s="40"/>
      <c r="I293" s="24"/>
      <c r="J293" s="25"/>
      <c r="K293" s="26"/>
      <c r="L293" s="27"/>
      <c r="M293" s="28">
        <f t="shared" ref="M293:N293" si="402">S293-S292</f>
        <v>4.3744574035331496E-6</v>
      </c>
      <c r="N293" s="29">
        <f t="shared" si="402"/>
        <v>5.4225858104062219E-4</v>
      </c>
      <c r="O293" s="47"/>
      <c r="P293" s="48"/>
      <c r="Q293" s="49"/>
      <c r="R293" s="51"/>
      <c r="S293" s="28">
        <f t="shared" si="364"/>
        <v>0.9998585592106175</v>
      </c>
      <c r="T293" s="29">
        <f t="shared" si="365"/>
        <v>0.94631640047697752</v>
      </c>
      <c r="U293" s="31">
        <f t="shared" si="366"/>
        <v>295</v>
      </c>
      <c r="V293" s="32">
        <f t="shared" si="367"/>
        <v>730</v>
      </c>
      <c r="W293" s="33">
        <f t="shared" si="368"/>
        <v>1165</v>
      </c>
      <c r="X293" s="4"/>
      <c r="Y293" s="4"/>
      <c r="Z293" s="4"/>
      <c r="AA293" s="4"/>
      <c r="AB293" s="4"/>
      <c r="AC293" s="4"/>
      <c r="AD293" s="4"/>
      <c r="AE293" s="4"/>
      <c r="AF293" s="38"/>
      <c r="AG293" s="24"/>
      <c r="AH293" s="30"/>
      <c r="AI293" s="26"/>
      <c r="AJ293" s="37"/>
      <c r="AK293" s="24"/>
      <c r="AL293" s="25"/>
      <c r="AM293" s="26"/>
      <c r="AN293" s="37"/>
      <c r="AO293" s="47"/>
      <c r="AP293" s="48"/>
      <c r="AQ293" s="49"/>
      <c r="AR293" s="52"/>
      <c r="AS293" s="4"/>
      <c r="AT293" s="4"/>
      <c r="AU293" s="4"/>
      <c r="AV293" s="4"/>
      <c r="AW293" s="4"/>
      <c r="AX293" s="4"/>
      <c r="AY293" s="4"/>
      <c r="AZ293" s="38"/>
      <c r="BA293" s="24"/>
      <c r="BB293" s="30"/>
      <c r="BC293" s="26"/>
      <c r="BD293" s="27"/>
      <c r="BE293" s="28">
        <f t="shared" si="281"/>
        <v>1.4144078938249649E-4</v>
      </c>
    </row>
    <row r="294" spans="1:57" ht="14" x14ac:dyDescent="0.35">
      <c r="A294" s="4">
        <f t="shared" si="362"/>
        <v>292</v>
      </c>
      <c r="B294" s="24"/>
      <c r="C294" s="30"/>
      <c r="D294" s="26"/>
      <c r="E294" s="27"/>
      <c r="F294" s="28"/>
      <c r="G294" s="39"/>
      <c r="H294" s="40"/>
      <c r="I294" s="24"/>
      <c r="J294" s="25"/>
      <c r="K294" s="26"/>
      <c r="L294" s="27"/>
      <c r="M294" s="28">
        <f t="shared" ref="M294:N294" si="403">S294-S293</f>
        <v>4.243223681421604E-6</v>
      </c>
      <c r="N294" s="29">
        <f t="shared" si="403"/>
        <v>5.3683599523024483E-4</v>
      </c>
      <c r="O294" s="47"/>
      <c r="P294" s="48"/>
      <c r="Q294" s="49"/>
      <c r="R294" s="51"/>
      <c r="S294" s="28">
        <f t="shared" si="364"/>
        <v>0.99986280243429893</v>
      </c>
      <c r="T294" s="29">
        <f t="shared" si="365"/>
        <v>0.94685323647220776</v>
      </c>
      <c r="U294" s="31">
        <f t="shared" si="366"/>
        <v>296</v>
      </c>
      <c r="V294" s="32">
        <f t="shared" si="367"/>
        <v>732.5</v>
      </c>
      <c r="W294" s="33">
        <f t="shared" si="368"/>
        <v>1169</v>
      </c>
      <c r="X294" s="4"/>
      <c r="Y294" s="4"/>
      <c r="Z294" s="4"/>
      <c r="AA294" s="4"/>
      <c r="AB294" s="4"/>
      <c r="AC294" s="4"/>
      <c r="AD294" s="4"/>
      <c r="AE294" s="4"/>
      <c r="AF294" s="38"/>
      <c r="AG294" s="24"/>
      <c r="AH294" s="30"/>
      <c r="AI294" s="26"/>
      <c r="AJ294" s="37"/>
      <c r="AK294" s="24"/>
      <c r="AL294" s="25"/>
      <c r="AM294" s="26"/>
      <c r="AN294" s="37"/>
      <c r="AO294" s="47"/>
      <c r="AP294" s="48"/>
      <c r="AQ294" s="49"/>
      <c r="AR294" s="52"/>
      <c r="AS294" s="4"/>
      <c r="AT294" s="4"/>
      <c r="AU294" s="4"/>
      <c r="AV294" s="4"/>
      <c r="AW294" s="4"/>
      <c r="AX294" s="4"/>
      <c r="AY294" s="4"/>
      <c r="AZ294" s="38"/>
      <c r="BA294" s="24"/>
      <c r="BB294" s="30"/>
      <c r="BC294" s="26"/>
      <c r="BD294" s="27"/>
      <c r="BE294" s="28">
        <f t="shared" si="281"/>
        <v>1.3719756570107489E-4</v>
      </c>
    </row>
    <row r="295" spans="1:57" ht="14" x14ac:dyDescent="0.35">
      <c r="A295" s="4">
        <f t="shared" si="362"/>
        <v>293</v>
      </c>
      <c r="B295" s="24"/>
      <c r="C295" s="30"/>
      <c r="D295" s="26"/>
      <c r="E295" s="27"/>
      <c r="F295" s="28"/>
      <c r="G295" s="39"/>
      <c r="H295" s="40"/>
      <c r="I295" s="24"/>
      <c r="J295" s="25"/>
      <c r="K295" s="26"/>
      <c r="L295" s="27"/>
      <c r="M295" s="28">
        <f t="shared" ref="M295:N295" si="404">S295-S294</f>
        <v>4.1159269710266955E-6</v>
      </c>
      <c r="N295" s="29">
        <f t="shared" si="404"/>
        <v>5.3146763527789354E-4</v>
      </c>
      <c r="O295" s="47"/>
      <c r="P295" s="48"/>
      <c r="Q295" s="49"/>
      <c r="R295" s="51"/>
      <c r="S295" s="28">
        <f t="shared" si="364"/>
        <v>0.99986691836126995</v>
      </c>
      <c r="T295" s="29">
        <f t="shared" si="365"/>
        <v>0.94738470410748565</v>
      </c>
      <c r="U295" s="31">
        <f t="shared" si="366"/>
        <v>297</v>
      </c>
      <c r="V295" s="32">
        <f t="shared" si="367"/>
        <v>735</v>
      </c>
      <c r="W295" s="33">
        <f t="shared" si="368"/>
        <v>1173</v>
      </c>
      <c r="X295" s="4"/>
      <c r="Y295" s="4"/>
      <c r="Z295" s="4"/>
      <c r="AA295" s="4"/>
      <c r="AB295" s="4"/>
      <c r="AC295" s="4"/>
      <c r="AD295" s="4"/>
      <c r="AE295" s="4"/>
      <c r="AF295" s="38"/>
      <c r="AG295" s="24"/>
      <c r="AH295" s="30"/>
      <c r="AI295" s="26"/>
      <c r="AJ295" s="37"/>
      <c r="AK295" s="24"/>
      <c r="AL295" s="25"/>
      <c r="AM295" s="26"/>
      <c r="AN295" s="37"/>
      <c r="AO295" s="47"/>
      <c r="AP295" s="48"/>
      <c r="AQ295" s="49"/>
      <c r="AR295" s="52"/>
      <c r="AS295" s="4"/>
      <c r="AT295" s="4"/>
      <c r="AU295" s="4"/>
      <c r="AV295" s="4"/>
      <c r="AW295" s="4"/>
      <c r="AX295" s="4"/>
      <c r="AY295" s="4"/>
      <c r="AZ295" s="38"/>
      <c r="BA295" s="24"/>
      <c r="BB295" s="30"/>
      <c r="BC295" s="26"/>
      <c r="BD295" s="27"/>
      <c r="BE295" s="28">
        <f t="shared" si="281"/>
        <v>1.3308163873004819E-4</v>
      </c>
    </row>
    <row r="296" spans="1:57" ht="14" x14ac:dyDescent="0.35">
      <c r="A296" s="4">
        <f t="shared" si="362"/>
        <v>294</v>
      </c>
      <c r="B296" s="24"/>
      <c r="C296" s="30"/>
      <c r="D296" s="26"/>
      <c r="E296" s="27"/>
      <c r="F296" s="28"/>
      <c r="G296" s="39"/>
      <c r="H296" s="40"/>
      <c r="I296" s="24"/>
      <c r="J296" s="25"/>
      <c r="K296" s="26"/>
      <c r="L296" s="27"/>
      <c r="M296" s="28">
        <f t="shared" ref="M296:N296" si="405">S296-S295</f>
        <v>3.9924491619380831E-6</v>
      </c>
      <c r="N296" s="29">
        <f t="shared" si="405"/>
        <v>5.2615295892510794E-4</v>
      </c>
      <c r="O296" s="47"/>
      <c r="P296" s="48"/>
      <c r="Q296" s="49"/>
      <c r="R296" s="51"/>
      <c r="S296" s="28">
        <f t="shared" si="364"/>
        <v>0.99987091081043189</v>
      </c>
      <c r="T296" s="29">
        <f t="shared" si="365"/>
        <v>0.94791085706641076</v>
      </c>
      <c r="U296" s="31">
        <f t="shared" si="366"/>
        <v>298</v>
      </c>
      <c r="V296" s="32">
        <f t="shared" si="367"/>
        <v>737.5</v>
      </c>
      <c r="W296" s="33">
        <f t="shared" si="368"/>
        <v>1177</v>
      </c>
      <c r="X296" s="4"/>
      <c r="Y296" s="4"/>
      <c r="Z296" s="4"/>
      <c r="AA296" s="4"/>
      <c r="AB296" s="4"/>
      <c r="AC296" s="4"/>
      <c r="AD296" s="4"/>
      <c r="AE296" s="4"/>
      <c r="AF296" s="38"/>
      <c r="AG296" s="24"/>
      <c r="AH296" s="30"/>
      <c r="AI296" s="26"/>
      <c r="AJ296" s="37"/>
      <c r="AK296" s="24"/>
      <c r="AL296" s="25"/>
      <c r="AM296" s="26"/>
      <c r="AN296" s="37"/>
      <c r="AO296" s="47"/>
      <c r="AP296" s="48"/>
      <c r="AQ296" s="49"/>
      <c r="AR296" s="52"/>
      <c r="AS296" s="4"/>
      <c r="AT296" s="4"/>
      <c r="AU296" s="4"/>
      <c r="AV296" s="4"/>
      <c r="AW296" s="4"/>
      <c r="AX296" s="4"/>
      <c r="AY296" s="4"/>
      <c r="AZ296" s="38"/>
      <c r="BA296" s="24"/>
      <c r="BB296" s="30"/>
      <c r="BC296" s="26"/>
      <c r="BD296" s="27"/>
      <c r="BE296" s="28">
        <f t="shared" si="281"/>
        <v>1.2908918956811011E-4</v>
      </c>
    </row>
    <row r="297" spans="1:57" ht="14" x14ac:dyDescent="0.35">
      <c r="A297" s="4">
        <f t="shared" si="362"/>
        <v>295</v>
      </c>
      <c r="B297" s="24"/>
      <c r="C297" s="30"/>
      <c r="D297" s="26"/>
      <c r="E297" s="27"/>
      <c r="F297" s="28"/>
      <c r="G297" s="39"/>
      <c r="H297" s="40"/>
      <c r="I297" s="24"/>
      <c r="J297" s="25"/>
      <c r="K297" s="26"/>
      <c r="L297" s="27"/>
      <c r="M297" s="28">
        <f t="shared" ref="M297:N297" si="406">S297-S296</f>
        <v>3.872675687022209E-6</v>
      </c>
      <c r="N297" s="29">
        <f t="shared" si="406"/>
        <v>5.2089142933586796E-4</v>
      </c>
      <c r="O297" s="47"/>
      <c r="P297" s="48"/>
      <c r="Q297" s="49"/>
      <c r="R297" s="51"/>
      <c r="S297" s="28">
        <f t="shared" si="364"/>
        <v>0.99987478348611891</v>
      </c>
      <c r="T297" s="29">
        <f t="shared" si="365"/>
        <v>0.94843174849574663</v>
      </c>
      <c r="U297" s="31">
        <f t="shared" si="366"/>
        <v>299</v>
      </c>
      <c r="V297" s="32">
        <f t="shared" si="367"/>
        <v>740</v>
      </c>
      <c r="W297" s="33">
        <f t="shared" si="368"/>
        <v>1181</v>
      </c>
      <c r="X297" s="4"/>
      <c r="Y297" s="4"/>
      <c r="Z297" s="4"/>
      <c r="AA297" s="4"/>
      <c r="AB297" s="4"/>
      <c r="AC297" s="4"/>
      <c r="AD297" s="4"/>
      <c r="AE297" s="4"/>
      <c r="AF297" s="38"/>
      <c r="AG297" s="24"/>
      <c r="AH297" s="30"/>
      <c r="AI297" s="26"/>
      <c r="AJ297" s="37"/>
      <c r="AK297" s="24"/>
      <c r="AL297" s="25"/>
      <c r="AM297" s="26"/>
      <c r="AN297" s="37"/>
      <c r="AO297" s="47"/>
      <c r="AP297" s="48"/>
      <c r="AQ297" s="49"/>
      <c r="AR297" s="52"/>
      <c r="AS297" s="4"/>
      <c r="AT297" s="4"/>
      <c r="AU297" s="4"/>
      <c r="AV297" s="4"/>
      <c r="AW297" s="4"/>
      <c r="AX297" s="4"/>
      <c r="AY297" s="4"/>
      <c r="AZ297" s="38"/>
      <c r="BA297" s="24"/>
      <c r="BB297" s="30"/>
      <c r="BC297" s="26"/>
      <c r="BD297" s="27"/>
      <c r="BE297" s="28">
        <f t="shared" si="281"/>
        <v>1.252165138810879E-4</v>
      </c>
    </row>
    <row r="298" spans="1:57" ht="14" x14ac:dyDescent="0.35">
      <c r="A298" s="4">
        <f t="shared" si="362"/>
        <v>296</v>
      </c>
      <c r="B298" s="24"/>
      <c r="C298" s="30"/>
      <c r="D298" s="26"/>
      <c r="E298" s="27"/>
      <c r="F298" s="28"/>
      <c r="G298" s="39"/>
      <c r="H298" s="40"/>
      <c r="I298" s="24"/>
      <c r="J298" s="25"/>
      <c r="K298" s="26"/>
      <c r="L298" s="27"/>
      <c r="M298" s="28">
        <f t="shared" ref="M298:N298" si="407">S298-S297</f>
        <v>3.7564954163959996E-6</v>
      </c>
      <c r="N298" s="29">
        <f t="shared" si="407"/>
        <v>5.1568251504252594E-4</v>
      </c>
      <c r="O298" s="47"/>
      <c r="P298" s="48"/>
      <c r="Q298" s="49"/>
      <c r="R298" s="51"/>
      <c r="S298" s="28">
        <f t="shared" si="364"/>
        <v>0.99987853998153531</v>
      </c>
      <c r="T298" s="29">
        <f t="shared" si="365"/>
        <v>0.94894743101078916</v>
      </c>
      <c r="U298" s="31">
        <f t="shared" si="366"/>
        <v>300</v>
      </c>
      <c r="V298" s="32">
        <f t="shared" si="367"/>
        <v>742.5</v>
      </c>
      <c r="W298" s="33">
        <f t="shared" si="368"/>
        <v>1185</v>
      </c>
      <c r="X298" s="4"/>
      <c r="Y298" s="4"/>
      <c r="Z298" s="4"/>
      <c r="AA298" s="4"/>
      <c r="AB298" s="4"/>
      <c r="AC298" s="4"/>
      <c r="AD298" s="4"/>
      <c r="AE298" s="4"/>
      <c r="AF298" s="38"/>
      <c r="AG298" s="24"/>
      <c r="AH298" s="30"/>
      <c r="AI298" s="26"/>
      <c r="AJ298" s="37"/>
      <c r="AK298" s="24"/>
      <c r="AL298" s="25"/>
      <c r="AM298" s="26"/>
      <c r="AN298" s="37"/>
      <c r="AO298" s="47"/>
      <c r="AP298" s="48"/>
      <c r="AQ298" s="49"/>
      <c r="AR298" s="52"/>
      <c r="AS298" s="4"/>
      <c r="AT298" s="4"/>
      <c r="AU298" s="4"/>
      <c r="AV298" s="4"/>
      <c r="AW298" s="4"/>
      <c r="AX298" s="4"/>
      <c r="AY298" s="4"/>
      <c r="AZ298" s="38"/>
      <c r="BA298" s="24"/>
      <c r="BB298" s="30"/>
      <c r="BC298" s="26"/>
      <c r="BD298" s="27"/>
      <c r="BE298" s="28">
        <f t="shared" si="281"/>
        <v>1.214600184646919E-4</v>
      </c>
    </row>
    <row r="299" spans="1:57" ht="14" x14ac:dyDescent="0.35">
      <c r="A299" s="4">
        <f t="shared" si="362"/>
        <v>297</v>
      </c>
      <c r="B299" s="24"/>
      <c r="C299" s="30"/>
      <c r="D299" s="26"/>
      <c r="E299" s="27"/>
      <c r="F299" s="28"/>
      <c r="G299" s="39"/>
      <c r="H299" s="40"/>
      <c r="I299" s="24"/>
      <c r="J299" s="25"/>
      <c r="K299" s="26"/>
      <c r="L299" s="27"/>
      <c r="M299" s="28">
        <f t="shared" ref="M299:N299" si="408">S299-S298</f>
        <v>3.6438005539540796E-6</v>
      </c>
      <c r="N299" s="29">
        <f t="shared" si="408"/>
        <v>5.1052568989207181E-4</v>
      </c>
      <c r="O299" s="47"/>
      <c r="P299" s="48"/>
      <c r="Q299" s="49"/>
      <c r="R299" s="51"/>
      <c r="S299" s="28">
        <f t="shared" si="364"/>
        <v>0.99988218378208926</v>
      </c>
      <c r="T299" s="29">
        <f t="shared" si="365"/>
        <v>0.94945795670068123</v>
      </c>
      <c r="U299" s="31">
        <f t="shared" si="366"/>
        <v>301</v>
      </c>
      <c r="V299" s="32">
        <f t="shared" si="367"/>
        <v>745</v>
      </c>
      <c r="W299" s="33">
        <f t="shared" si="368"/>
        <v>1189</v>
      </c>
      <c r="X299" s="4"/>
      <c r="Y299" s="4"/>
      <c r="Z299" s="4"/>
      <c r="AA299" s="4"/>
      <c r="AB299" s="4"/>
      <c r="AC299" s="4"/>
      <c r="AD299" s="4"/>
      <c r="AE299" s="4"/>
      <c r="AF299" s="38"/>
      <c r="AG299" s="24"/>
      <c r="AH299" s="30"/>
      <c r="AI299" s="26"/>
      <c r="AJ299" s="37"/>
      <c r="AK299" s="24"/>
      <c r="AL299" s="25"/>
      <c r="AM299" s="26"/>
      <c r="AN299" s="37"/>
      <c r="AO299" s="47"/>
      <c r="AP299" s="48"/>
      <c r="AQ299" s="49"/>
      <c r="AR299" s="52"/>
      <c r="AS299" s="4"/>
      <c r="AT299" s="4"/>
      <c r="AU299" s="4"/>
      <c r="AV299" s="4"/>
      <c r="AW299" s="4"/>
      <c r="AX299" s="4"/>
      <c r="AY299" s="4"/>
      <c r="AZ299" s="38"/>
      <c r="BA299" s="24"/>
      <c r="BB299" s="30"/>
      <c r="BC299" s="26"/>
      <c r="BD299" s="27"/>
      <c r="BE299" s="28">
        <f t="shared" si="281"/>
        <v>1.1781621791073782E-4</v>
      </c>
    </row>
    <row r="300" spans="1:57" ht="14" x14ac:dyDescent="0.35">
      <c r="A300" s="4">
        <f t="shared" si="362"/>
        <v>298</v>
      </c>
      <c r="B300" s="24"/>
      <c r="C300" s="30"/>
      <c r="D300" s="26"/>
      <c r="E300" s="27"/>
      <c r="F300" s="28"/>
      <c r="G300" s="39"/>
      <c r="H300" s="40"/>
      <c r="I300" s="24"/>
      <c r="J300" s="25"/>
      <c r="K300" s="26"/>
      <c r="L300" s="27"/>
      <c r="M300" s="28">
        <f t="shared" ref="M300:N300" si="409">S300-S299</f>
        <v>3.5344865373376777E-6</v>
      </c>
      <c r="N300" s="29">
        <f t="shared" si="409"/>
        <v>5.0542043299317552E-4</v>
      </c>
      <c r="O300" s="47"/>
      <c r="P300" s="48"/>
      <c r="Q300" s="49"/>
      <c r="R300" s="51"/>
      <c r="S300" s="28">
        <f t="shared" si="364"/>
        <v>0.9998857182686266</v>
      </c>
      <c r="T300" s="29">
        <f t="shared" si="365"/>
        <v>0.9499633771336744</v>
      </c>
      <c r="U300" s="31">
        <f t="shared" si="366"/>
        <v>302</v>
      </c>
      <c r="V300" s="32">
        <f t="shared" si="367"/>
        <v>747.5</v>
      </c>
      <c r="W300" s="33">
        <f t="shared" si="368"/>
        <v>1193</v>
      </c>
      <c r="X300" s="4"/>
      <c r="Y300" s="4"/>
      <c r="Z300" s="4"/>
      <c r="AA300" s="4"/>
      <c r="AB300" s="4"/>
      <c r="AC300" s="4"/>
      <c r="AD300" s="4"/>
      <c r="AE300" s="4"/>
      <c r="AF300" s="38"/>
      <c r="AG300" s="24"/>
      <c r="AH300" s="30"/>
      <c r="AI300" s="26"/>
      <c r="AJ300" s="37"/>
      <c r="AK300" s="24"/>
      <c r="AL300" s="25"/>
      <c r="AM300" s="26"/>
      <c r="AN300" s="37"/>
      <c r="AO300" s="47"/>
      <c r="AP300" s="48"/>
      <c r="AQ300" s="49"/>
      <c r="AR300" s="52"/>
      <c r="AS300" s="4"/>
      <c r="AT300" s="4"/>
      <c r="AU300" s="4"/>
      <c r="AV300" s="4"/>
      <c r="AW300" s="4"/>
      <c r="AX300" s="4"/>
      <c r="AY300" s="4"/>
      <c r="AZ300" s="38"/>
      <c r="BA300" s="24"/>
      <c r="BB300" s="30"/>
      <c r="BC300" s="26"/>
      <c r="BD300" s="27"/>
      <c r="BE300" s="28">
        <f t="shared" si="281"/>
        <v>1.1428173137340014E-4</v>
      </c>
    </row>
    <row r="301" spans="1:57" ht="14" x14ac:dyDescent="0.35">
      <c r="A301" s="4">
        <f t="shared" si="362"/>
        <v>299</v>
      </c>
      <c r="B301" s="24"/>
      <c r="C301" s="30"/>
      <c r="D301" s="26"/>
      <c r="E301" s="27"/>
      <c r="F301" s="28"/>
      <c r="G301" s="39"/>
      <c r="H301" s="40"/>
      <c r="I301" s="24"/>
      <c r="J301" s="25"/>
      <c r="K301" s="26"/>
      <c r="L301" s="27"/>
      <c r="M301" s="28">
        <f t="shared" ref="M301:N301" si="410">S301-S300</f>
        <v>3.4284519412342007E-6</v>
      </c>
      <c r="N301" s="29">
        <f t="shared" si="410"/>
        <v>5.0036622866322933E-4</v>
      </c>
      <c r="O301" s="47"/>
      <c r="P301" s="48"/>
      <c r="Q301" s="49"/>
      <c r="R301" s="51"/>
      <c r="S301" s="28">
        <f t="shared" si="364"/>
        <v>0.99988914672056783</v>
      </c>
      <c r="T301" s="29">
        <f t="shared" si="365"/>
        <v>0.95046374336233763</v>
      </c>
      <c r="U301" s="31">
        <f t="shared" si="366"/>
        <v>303</v>
      </c>
      <c r="V301" s="32">
        <f t="shared" si="367"/>
        <v>750</v>
      </c>
      <c r="W301" s="33">
        <f t="shared" si="368"/>
        <v>1197</v>
      </c>
      <c r="X301" s="4"/>
      <c r="Y301" s="4"/>
      <c r="Z301" s="4"/>
      <c r="AA301" s="4"/>
      <c r="AB301" s="4"/>
      <c r="AC301" s="4"/>
      <c r="AD301" s="4"/>
      <c r="AE301" s="4"/>
      <c r="AF301" s="38"/>
      <c r="AG301" s="24"/>
      <c r="AH301" s="30"/>
      <c r="AI301" s="26"/>
      <c r="AJ301" s="37"/>
      <c r="AK301" s="24"/>
      <c r="AL301" s="25"/>
      <c r="AM301" s="26"/>
      <c r="AN301" s="37"/>
      <c r="AO301" s="47"/>
      <c r="AP301" s="48"/>
      <c r="AQ301" s="49"/>
      <c r="AR301" s="52"/>
      <c r="AS301" s="4"/>
      <c r="AT301" s="4"/>
      <c r="AU301" s="4"/>
      <c r="AV301" s="4"/>
      <c r="AW301" s="4"/>
      <c r="AX301" s="4"/>
      <c r="AY301" s="4"/>
      <c r="AZ301" s="38"/>
      <c r="BA301" s="24"/>
      <c r="BB301" s="30"/>
      <c r="BC301" s="26"/>
      <c r="BD301" s="27"/>
      <c r="BE301" s="28">
        <f t="shared" si="281"/>
        <v>1.1085327943216594E-4</v>
      </c>
    </row>
    <row r="302" spans="1:57" ht="14" x14ac:dyDescent="0.35">
      <c r="A302" s="4">
        <f t="shared" si="362"/>
        <v>300</v>
      </c>
      <c r="B302" s="24"/>
      <c r="C302" s="30"/>
      <c r="D302" s="26"/>
      <c r="E302" s="27"/>
      <c r="F302" s="28"/>
      <c r="G302" s="39"/>
      <c r="H302" s="40"/>
      <c r="I302" s="24"/>
      <c r="J302" s="25"/>
      <c r="K302" s="26"/>
      <c r="L302" s="27"/>
      <c r="M302" s="28">
        <f t="shared" ref="M302:N302" si="411">S302-S301</f>
        <v>3.3255983830082769E-6</v>
      </c>
      <c r="N302" s="29">
        <f t="shared" si="411"/>
        <v>4.9536256637661147E-4</v>
      </c>
      <c r="O302" s="47"/>
      <c r="P302" s="48"/>
      <c r="Q302" s="49"/>
      <c r="R302" s="51"/>
      <c r="S302" s="28">
        <f t="shared" si="364"/>
        <v>0.99989247231895084</v>
      </c>
      <c r="T302" s="29">
        <f t="shared" si="365"/>
        <v>0.95095910592871424</v>
      </c>
      <c r="U302" s="31">
        <f t="shared" si="366"/>
        <v>304</v>
      </c>
      <c r="V302" s="32">
        <f t="shared" si="367"/>
        <v>752.5</v>
      </c>
      <c r="W302" s="33">
        <f t="shared" si="368"/>
        <v>1201</v>
      </c>
      <c r="X302" s="4"/>
      <c r="Y302" s="4"/>
      <c r="Z302" s="4"/>
      <c r="AA302" s="4"/>
      <c r="AB302" s="4"/>
      <c r="AC302" s="4"/>
      <c r="AD302" s="4"/>
      <c r="AE302" s="4"/>
      <c r="AF302" s="38"/>
      <c r="AG302" s="24"/>
      <c r="AH302" s="30"/>
      <c r="AI302" s="26"/>
      <c r="AJ302" s="37"/>
      <c r="AK302" s="24"/>
      <c r="AL302" s="25"/>
      <c r="AM302" s="26"/>
      <c r="AN302" s="37"/>
      <c r="AO302" s="47"/>
      <c r="AP302" s="48"/>
      <c r="AQ302" s="49"/>
      <c r="AR302" s="52"/>
      <c r="AS302" s="4"/>
      <c r="AT302" s="4"/>
      <c r="AU302" s="4"/>
      <c r="AV302" s="4"/>
      <c r="AW302" s="4"/>
      <c r="AX302" s="4"/>
      <c r="AY302" s="4"/>
      <c r="AZ302" s="38"/>
      <c r="BA302" s="24"/>
      <c r="BB302" s="30"/>
      <c r="BC302" s="26"/>
      <c r="BD302" s="27"/>
      <c r="BE302" s="28">
        <f t="shared" si="281"/>
        <v>1.0752768104915766E-4</v>
      </c>
    </row>
    <row r="303" spans="1:57" ht="14" x14ac:dyDescent="0.35">
      <c r="A303" s="4">
        <f t="shared" si="362"/>
        <v>301</v>
      </c>
      <c r="B303" s="24"/>
      <c r="C303" s="30"/>
      <c r="D303" s="26"/>
      <c r="E303" s="27"/>
      <c r="F303" s="28"/>
      <c r="G303" s="39"/>
      <c r="H303" s="40"/>
      <c r="I303" s="24"/>
      <c r="J303" s="25"/>
      <c r="K303" s="26"/>
      <c r="L303" s="27"/>
      <c r="M303" s="28">
        <f t="shared" ref="M303:N303" si="412">S303-S302</f>
        <v>3.2258304314414232E-6</v>
      </c>
      <c r="N303" s="29">
        <f t="shared" si="412"/>
        <v>4.9040894071283869E-4</v>
      </c>
      <c r="O303" s="47"/>
      <c r="P303" s="48"/>
      <c r="Q303" s="49"/>
      <c r="R303" s="51"/>
      <c r="S303" s="28">
        <f t="shared" si="364"/>
        <v>0.99989569814938228</v>
      </c>
      <c r="T303" s="29">
        <f t="shared" si="365"/>
        <v>0.95144951486942708</v>
      </c>
      <c r="U303" s="31">
        <f t="shared" si="366"/>
        <v>305</v>
      </c>
      <c r="V303" s="32">
        <f t="shared" si="367"/>
        <v>755</v>
      </c>
      <c r="W303" s="33">
        <f t="shared" si="368"/>
        <v>1205</v>
      </c>
      <c r="X303" s="4"/>
      <c r="Y303" s="4"/>
      <c r="Z303" s="4"/>
      <c r="AA303" s="4"/>
      <c r="AB303" s="4"/>
      <c r="AC303" s="4"/>
      <c r="AD303" s="4"/>
      <c r="AE303" s="4"/>
      <c r="AF303" s="38"/>
      <c r="AG303" s="24"/>
      <c r="AH303" s="30"/>
      <c r="AI303" s="26"/>
      <c r="AJ303" s="37"/>
      <c r="AK303" s="24"/>
      <c r="AL303" s="25"/>
      <c r="AM303" s="26"/>
      <c r="AN303" s="37"/>
      <c r="AO303" s="47"/>
      <c r="AP303" s="48"/>
      <c r="AQ303" s="49"/>
      <c r="AR303" s="52"/>
      <c r="AS303" s="4"/>
      <c r="AT303" s="4"/>
      <c r="AU303" s="4"/>
      <c r="AV303" s="4"/>
      <c r="AW303" s="4"/>
      <c r="AX303" s="4"/>
      <c r="AY303" s="4"/>
      <c r="AZ303" s="38"/>
      <c r="BA303" s="24"/>
      <c r="BB303" s="30"/>
      <c r="BC303" s="26"/>
      <c r="BD303" s="27"/>
      <c r="BE303" s="28">
        <f t="shared" si="281"/>
        <v>1.0430185061771624E-4</v>
      </c>
    </row>
    <row r="304" spans="1:57" ht="14" x14ac:dyDescent="0.35">
      <c r="A304" s="4">
        <f t="shared" si="362"/>
        <v>302</v>
      </c>
      <c r="B304" s="24"/>
      <c r="C304" s="30"/>
      <c r="D304" s="26"/>
      <c r="E304" s="27"/>
      <c r="F304" s="28"/>
      <c r="G304" s="39"/>
      <c r="H304" s="40"/>
      <c r="I304" s="24"/>
      <c r="J304" s="25"/>
      <c r="K304" s="26"/>
      <c r="L304" s="27"/>
      <c r="M304" s="28">
        <f t="shared" ref="M304:N304" si="413">S304-S303</f>
        <v>3.129055518580337E-6</v>
      </c>
      <c r="N304" s="29">
        <f t="shared" si="413"/>
        <v>4.8550485130571808E-4</v>
      </c>
      <c r="O304" s="47"/>
      <c r="P304" s="48"/>
      <c r="Q304" s="49"/>
      <c r="R304" s="51"/>
      <c r="S304" s="28">
        <f t="shared" si="364"/>
        <v>0.99989882720490086</v>
      </c>
      <c r="T304" s="29">
        <f t="shared" si="365"/>
        <v>0.9519350197207328</v>
      </c>
      <c r="U304" s="31">
        <f t="shared" si="366"/>
        <v>306</v>
      </c>
      <c r="V304" s="32">
        <f t="shared" si="367"/>
        <v>757.5</v>
      </c>
      <c r="W304" s="33">
        <f t="shared" si="368"/>
        <v>1209</v>
      </c>
      <c r="X304" s="4"/>
      <c r="Y304" s="4"/>
      <c r="Z304" s="4"/>
      <c r="AA304" s="4"/>
      <c r="AB304" s="4"/>
      <c r="AC304" s="4"/>
      <c r="AD304" s="4"/>
      <c r="AE304" s="4"/>
      <c r="AF304" s="38"/>
      <c r="AG304" s="24"/>
      <c r="AH304" s="30"/>
      <c r="AI304" s="26"/>
      <c r="AJ304" s="37"/>
      <c r="AK304" s="24"/>
      <c r="AL304" s="25"/>
      <c r="AM304" s="26"/>
      <c r="AN304" s="37"/>
      <c r="AO304" s="47"/>
      <c r="AP304" s="48"/>
      <c r="AQ304" s="49"/>
      <c r="AR304" s="52"/>
      <c r="AS304" s="4"/>
      <c r="AT304" s="4"/>
      <c r="AU304" s="4"/>
      <c r="AV304" s="4"/>
      <c r="AW304" s="4"/>
      <c r="AX304" s="4"/>
      <c r="AY304" s="4"/>
      <c r="AZ304" s="38"/>
      <c r="BA304" s="24"/>
      <c r="BB304" s="30"/>
      <c r="BC304" s="26"/>
      <c r="BD304" s="27"/>
      <c r="BE304" s="28">
        <f t="shared" si="281"/>
        <v>1.011727950991359E-4</v>
      </c>
    </row>
    <row r="305" spans="1:57" ht="14" x14ac:dyDescent="0.35">
      <c r="A305" s="4">
        <f t="shared" si="362"/>
        <v>303</v>
      </c>
      <c r="B305" s="24"/>
      <c r="C305" s="30"/>
      <c r="D305" s="26"/>
      <c r="E305" s="27"/>
      <c r="F305" s="28"/>
      <c r="G305" s="39"/>
      <c r="H305" s="40"/>
      <c r="I305" s="24"/>
      <c r="J305" s="25"/>
      <c r="K305" s="26"/>
      <c r="L305" s="27"/>
      <c r="M305" s="28">
        <f t="shared" ref="M305:N305" si="414">S305-S304</f>
        <v>3.035183853028478E-6</v>
      </c>
      <c r="N305" s="29">
        <f t="shared" si="414"/>
        <v>4.8064980279272085E-4</v>
      </c>
      <c r="O305" s="47"/>
      <c r="P305" s="48"/>
      <c r="Q305" s="49"/>
      <c r="R305" s="51"/>
      <c r="S305" s="28">
        <f t="shared" si="364"/>
        <v>0.99990186238875389</v>
      </c>
      <c r="T305" s="29">
        <f t="shared" si="365"/>
        <v>0.95241566952352552</v>
      </c>
      <c r="U305" s="31">
        <f t="shared" si="366"/>
        <v>307</v>
      </c>
      <c r="V305" s="32">
        <f t="shared" si="367"/>
        <v>760</v>
      </c>
      <c r="W305" s="33">
        <f t="shared" si="368"/>
        <v>1213</v>
      </c>
      <c r="X305" s="4"/>
      <c r="Y305" s="4"/>
      <c r="Z305" s="4"/>
      <c r="AA305" s="4"/>
      <c r="AB305" s="4"/>
      <c r="AC305" s="4"/>
      <c r="AD305" s="4"/>
      <c r="AE305" s="4"/>
      <c r="AF305" s="38"/>
      <c r="AG305" s="24"/>
      <c r="AH305" s="30"/>
      <c r="AI305" s="26"/>
      <c r="AJ305" s="37"/>
      <c r="AK305" s="24"/>
      <c r="AL305" s="25"/>
      <c r="AM305" s="26"/>
      <c r="AN305" s="37"/>
      <c r="AO305" s="47"/>
      <c r="AP305" s="48"/>
      <c r="AQ305" s="49"/>
      <c r="AR305" s="52"/>
      <c r="AS305" s="4"/>
      <c r="AT305" s="4"/>
      <c r="AU305" s="4"/>
      <c r="AV305" s="4"/>
      <c r="AW305" s="4"/>
      <c r="AX305" s="4"/>
      <c r="AY305" s="4"/>
      <c r="AZ305" s="38"/>
      <c r="BA305" s="24"/>
      <c r="BB305" s="30"/>
      <c r="BC305" s="26"/>
      <c r="BD305" s="27"/>
      <c r="BE305" s="28">
        <f t="shared" si="281"/>
        <v>9.8137611246107426E-5</v>
      </c>
    </row>
    <row r="306" spans="1:57" ht="14" x14ac:dyDescent="0.35">
      <c r="A306" s="4">
        <f t="shared" si="362"/>
        <v>304</v>
      </c>
      <c r="B306" s="24"/>
      <c r="C306" s="30"/>
      <c r="D306" s="26"/>
      <c r="E306" s="27"/>
      <c r="F306" s="28"/>
      <c r="G306" s="39"/>
      <c r="H306" s="40"/>
      <c r="I306" s="24"/>
      <c r="J306" s="25"/>
      <c r="K306" s="26"/>
      <c r="L306" s="27"/>
      <c r="M306" s="28">
        <f t="shared" ref="M306:N306" si="415">S306-S305</f>
        <v>2.9441283373454752E-6</v>
      </c>
      <c r="N306" s="29">
        <f t="shared" si="415"/>
        <v>4.7584330476468928E-4</v>
      </c>
      <c r="O306" s="47"/>
      <c r="P306" s="48"/>
      <c r="Q306" s="49"/>
      <c r="R306" s="51"/>
      <c r="S306" s="28">
        <f t="shared" si="364"/>
        <v>0.99990480651709124</v>
      </c>
      <c r="T306" s="29">
        <f t="shared" si="365"/>
        <v>0.95289151282829021</v>
      </c>
      <c r="U306" s="31">
        <f t="shared" si="366"/>
        <v>308</v>
      </c>
      <c r="V306" s="32">
        <f t="shared" si="367"/>
        <v>762.5</v>
      </c>
      <c r="W306" s="33">
        <f t="shared" si="368"/>
        <v>1217</v>
      </c>
      <c r="X306" s="4"/>
      <c r="Y306" s="4"/>
      <c r="Z306" s="4"/>
      <c r="AA306" s="4"/>
      <c r="AB306" s="4"/>
      <c r="AC306" s="4"/>
      <c r="AD306" s="4"/>
      <c r="AE306" s="4"/>
      <c r="AF306" s="38"/>
      <c r="AG306" s="24"/>
      <c r="AH306" s="30"/>
      <c r="AI306" s="26"/>
      <c r="AJ306" s="37"/>
      <c r="AK306" s="24"/>
      <c r="AL306" s="25"/>
      <c r="AM306" s="26"/>
      <c r="AN306" s="37"/>
      <c r="AO306" s="47"/>
      <c r="AP306" s="48"/>
      <c r="AQ306" s="49"/>
      <c r="AR306" s="52"/>
      <c r="AS306" s="4"/>
      <c r="AT306" s="4"/>
      <c r="AU306" s="4"/>
      <c r="AV306" s="4"/>
      <c r="AW306" s="4"/>
      <c r="AX306" s="4"/>
      <c r="AY306" s="4"/>
      <c r="AZ306" s="38"/>
      <c r="BA306" s="24"/>
      <c r="BB306" s="30"/>
      <c r="BC306" s="26"/>
      <c r="BD306" s="27"/>
      <c r="BE306" s="28">
        <f t="shared" si="281"/>
        <v>9.5193482908761951E-5</v>
      </c>
    </row>
    <row r="307" spans="1:57" ht="14" x14ac:dyDescent="0.35">
      <c r="A307" s="4">
        <f t="shared" si="362"/>
        <v>305</v>
      </c>
      <c r="B307" s="24"/>
      <c r="C307" s="30"/>
      <c r="D307" s="26"/>
      <c r="E307" s="27"/>
      <c r="F307" s="28"/>
      <c r="G307" s="39"/>
      <c r="H307" s="40"/>
      <c r="I307" s="24"/>
      <c r="J307" s="25"/>
      <c r="K307" s="26"/>
      <c r="L307" s="27"/>
      <c r="M307" s="28">
        <f t="shared" ref="M307:N307" si="416">S307-S306</f>
        <v>2.8558044872228905E-6</v>
      </c>
      <c r="N307" s="29">
        <f t="shared" si="416"/>
        <v>4.710848717170979E-4</v>
      </c>
      <c r="O307" s="47"/>
      <c r="P307" s="48"/>
      <c r="Q307" s="49"/>
      <c r="R307" s="51"/>
      <c r="S307" s="28">
        <f t="shared" si="364"/>
        <v>0.99990766232157846</v>
      </c>
      <c r="T307" s="29">
        <f t="shared" si="365"/>
        <v>0.95336259770000731</v>
      </c>
      <c r="U307" s="31">
        <f t="shared" si="366"/>
        <v>309</v>
      </c>
      <c r="V307" s="32">
        <f t="shared" si="367"/>
        <v>765</v>
      </c>
      <c r="W307" s="33">
        <f t="shared" si="368"/>
        <v>1221</v>
      </c>
      <c r="X307" s="4"/>
      <c r="Y307" s="4"/>
      <c r="Z307" s="4"/>
      <c r="AA307" s="4"/>
      <c r="AB307" s="4"/>
      <c r="AC307" s="4"/>
      <c r="AD307" s="4"/>
      <c r="AE307" s="4"/>
      <c r="AF307" s="38"/>
      <c r="AG307" s="24"/>
      <c r="AH307" s="30"/>
      <c r="AI307" s="26"/>
      <c r="AJ307" s="37"/>
      <c r="AK307" s="24"/>
      <c r="AL307" s="25"/>
      <c r="AM307" s="26"/>
      <c r="AN307" s="37"/>
      <c r="AO307" s="47"/>
      <c r="AP307" s="48"/>
      <c r="AQ307" s="49"/>
      <c r="AR307" s="52"/>
      <c r="AS307" s="4"/>
      <c r="AT307" s="4"/>
      <c r="AU307" s="4"/>
      <c r="AV307" s="4"/>
      <c r="AW307" s="4"/>
      <c r="AX307" s="4"/>
      <c r="AY307" s="4"/>
      <c r="AZ307" s="38"/>
      <c r="BA307" s="24"/>
      <c r="BB307" s="30"/>
      <c r="BC307" s="26"/>
      <c r="BD307" s="27"/>
      <c r="BE307" s="28">
        <f t="shared" si="281"/>
        <v>9.233767842153906E-5</v>
      </c>
    </row>
    <row r="308" spans="1:57" ht="14" x14ac:dyDescent="0.35">
      <c r="A308" s="4">
        <f t="shared" si="362"/>
        <v>306</v>
      </c>
      <c r="B308" s="24"/>
      <c r="C308" s="30"/>
      <c r="D308" s="26"/>
      <c r="E308" s="27"/>
      <c r="F308" s="28"/>
      <c r="G308" s="39"/>
      <c r="H308" s="40"/>
      <c r="I308" s="24"/>
      <c r="J308" s="25"/>
      <c r="K308" s="26"/>
      <c r="L308" s="27"/>
      <c r="M308" s="28">
        <f t="shared" ref="M308:N308" si="417">S308-S307</f>
        <v>2.7701303526583843E-6</v>
      </c>
      <c r="N308" s="29">
        <f t="shared" si="417"/>
        <v>4.6637402299998243E-4</v>
      </c>
      <c r="O308" s="47"/>
      <c r="P308" s="48"/>
      <c r="Q308" s="49"/>
      <c r="R308" s="51"/>
      <c r="S308" s="28">
        <f t="shared" si="364"/>
        <v>0.99991043245193112</v>
      </c>
      <c r="T308" s="29">
        <f t="shared" si="365"/>
        <v>0.95382897172300729</v>
      </c>
      <c r="U308" s="31">
        <f t="shared" si="366"/>
        <v>310</v>
      </c>
      <c r="V308" s="32">
        <f t="shared" si="367"/>
        <v>767.5</v>
      </c>
      <c r="W308" s="33">
        <f t="shared" si="368"/>
        <v>1225</v>
      </c>
      <c r="X308" s="4"/>
      <c r="Y308" s="4"/>
      <c r="Z308" s="4"/>
      <c r="AA308" s="4"/>
      <c r="AB308" s="4"/>
      <c r="AC308" s="4"/>
      <c r="AD308" s="4"/>
      <c r="AE308" s="4"/>
      <c r="AF308" s="38"/>
      <c r="AG308" s="24"/>
      <c r="AH308" s="30"/>
      <c r="AI308" s="26"/>
      <c r="AJ308" s="37"/>
      <c r="AK308" s="24"/>
      <c r="AL308" s="25"/>
      <c r="AM308" s="26"/>
      <c r="AN308" s="37"/>
      <c r="AO308" s="47"/>
      <c r="AP308" s="48"/>
      <c r="AQ308" s="49"/>
      <c r="AR308" s="52"/>
      <c r="AS308" s="4"/>
      <c r="AT308" s="4"/>
      <c r="AU308" s="4"/>
      <c r="AV308" s="4"/>
      <c r="AW308" s="4"/>
      <c r="AX308" s="4"/>
      <c r="AY308" s="4"/>
      <c r="AZ308" s="38"/>
      <c r="BA308" s="24"/>
      <c r="BB308" s="30"/>
      <c r="BC308" s="26"/>
      <c r="BD308" s="27"/>
      <c r="BE308" s="28">
        <f t="shared" si="281"/>
        <v>8.9567548068880676E-5</v>
      </c>
    </row>
    <row r="309" spans="1:57" ht="14" x14ac:dyDescent="0.35">
      <c r="A309" s="4">
        <f t="shared" si="362"/>
        <v>307</v>
      </c>
      <c r="B309" s="24"/>
      <c r="C309" s="30"/>
      <c r="D309" s="26"/>
      <c r="E309" s="27"/>
      <c r="F309" s="28"/>
      <c r="G309" s="39"/>
      <c r="H309" s="40"/>
      <c r="I309" s="24"/>
      <c r="J309" s="25"/>
      <c r="K309" s="26"/>
      <c r="L309" s="27"/>
      <c r="M309" s="28">
        <f t="shared" ref="M309:N309" si="418">S309-S308</f>
        <v>2.6870264420164602E-6</v>
      </c>
      <c r="N309" s="29">
        <f t="shared" si="418"/>
        <v>4.6171028276997816E-4</v>
      </c>
      <c r="O309" s="47"/>
      <c r="P309" s="48"/>
      <c r="Q309" s="49"/>
      <c r="R309" s="51"/>
      <c r="S309" s="28">
        <f t="shared" si="364"/>
        <v>0.99991311947837314</v>
      </c>
      <c r="T309" s="29">
        <f t="shared" si="365"/>
        <v>0.95429068200577727</v>
      </c>
      <c r="U309" s="31">
        <f t="shared" si="366"/>
        <v>311</v>
      </c>
      <c r="V309" s="32">
        <f t="shared" si="367"/>
        <v>770</v>
      </c>
      <c r="W309" s="33">
        <f t="shared" si="368"/>
        <v>1229</v>
      </c>
      <c r="X309" s="4"/>
      <c r="Y309" s="4"/>
      <c r="Z309" s="4"/>
      <c r="AA309" s="4"/>
      <c r="AB309" s="4"/>
      <c r="AC309" s="4"/>
      <c r="AD309" s="4"/>
      <c r="AE309" s="4"/>
      <c r="AF309" s="38"/>
      <c r="AG309" s="24"/>
      <c r="AH309" s="30"/>
      <c r="AI309" s="26"/>
      <c r="AJ309" s="37"/>
      <c r="AK309" s="24"/>
      <c r="AL309" s="25"/>
      <c r="AM309" s="26"/>
      <c r="AN309" s="37"/>
      <c r="AO309" s="47"/>
      <c r="AP309" s="48"/>
      <c r="AQ309" s="49"/>
      <c r="AR309" s="52"/>
      <c r="AS309" s="4"/>
      <c r="AT309" s="4"/>
      <c r="AU309" s="4"/>
      <c r="AV309" s="4"/>
      <c r="AW309" s="4"/>
      <c r="AX309" s="4"/>
      <c r="AY309" s="4"/>
      <c r="AZ309" s="38"/>
      <c r="BA309" s="24"/>
      <c r="BB309" s="30"/>
      <c r="BC309" s="26"/>
      <c r="BD309" s="27"/>
      <c r="BE309" s="28">
        <f t="shared" si="281"/>
        <v>8.6880521626864216E-5</v>
      </c>
    </row>
    <row r="310" spans="1:57" ht="14" x14ac:dyDescent="0.35">
      <c r="A310" s="4">
        <f t="shared" si="362"/>
        <v>308</v>
      </c>
      <c r="B310" s="24"/>
      <c r="C310" s="30"/>
      <c r="D310" s="26"/>
      <c r="E310" s="27"/>
      <c r="F310" s="28"/>
      <c r="G310" s="39"/>
      <c r="H310" s="40"/>
      <c r="I310" s="24"/>
      <c r="J310" s="25"/>
      <c r="K310" s="26"/>
      <c r="L310" s="27"/>
      <c r="M310" s="28">
        <f t="shared" ref="M310:N310" si="419">S310-S309</f>
        <v>2.606415648753746E-6</v>
      </c>
      <c r="N310" s="29">
        <f t="shared" si="419"/>
        <v>4.570931799422473E-4</v>
      </c>
      <c r="O310" s="47"/>
      <c r="P310" s="48"/>
      <c r="Q310" s="49"/>
      <c r="R310" s="51"/>
      <c r="S310" s="28">
        <f t="shared" si="364"/>
        <v>0.99991572589402189</v>
      </c>
      <c r="T310" s="29">
        <f t="shared" si="365"/>
        <v>0.95474777518571952</v>
      </c>
      <c r="U310" s="31">
        <f t="shared" si="366"/>
        <v>312</v>
      </c>
      <c r="V310" s="32">
        <f t="shared" si="367"/>
        <v>772.5</v>
      </c>
      <c r="W310" s="33">
        <f t="shared" si="368"/>
        <v>1233</v>
      </c>
      <c r="X310" s="4"/>
      <c r="Y310" s="4"/>
      <c r="Z310" s="4"/>
      <c r="AA310" s="4"/>
      <c r="AB310" s="4"/>
      <c r="AC310" s="4"/>
      <c r="AD310" s="4"/>
      <c r="AE310" s="4"/>
      <c r="AF310" s="38"/>
      <c r="AG310" s="24"/>
      <c r="AH310" s="30"/>
      <c r="AI310" s="26"/>
      <c r="AJ310" s="37"/>
      <c r="AK310" s="24"/>
      <c r="AL310" s="25"/>
      <c r="AM310" s="26"/>
      <c r="AN310" s="37"/>
      <c r="AO310" s="47"/>
      <c r="AP310" s="48"/>
      <c r="AQ310" s="49"/>
      <c r="AR310" s="52"/>
      <c r="AS310" s="4"/>
      <c r="AT310" s="4"/>
      <c r="AU310" s="4"/>
      <c r="AV310" s="4"/>
      <c r="AW310" s="4"/>
      <c r="AX310" s="4"/>
      <c r="AY310" s="4"/>
      <c r="AZ310" s="38"/>
      <c r="BA310" s="24"/>
      <c r="BB310" s="30"/>
      <c r="BC310" s="26"/>
      <c r="BD310" s="27"/>
      <c r="BE310" s="28">
        <f t="shared" si="281"/>
        <v>8.427410597811047E-5</v>
      </c>
    </row>
    <row r="311" spans="1:57" ht="14" x14ac:dyDescent="0.35">
      <c r="A311" s="4">
        <f t="shared" si="362"/>
        <v>309</v>
      </c>
      <c r="B311" s="24"/>
      <c r="C311" s="30"/>
      <c r="D311" s="26"/>
      <c r="E311" s="27"/>
      <c r="F311" s="28"/>
      <c r="G311" s="39"/>
      <c r="H311" s="40"/>
      <c r="I311" s="24"/>
      <c r="J311" s="25"/>
      <c r="K311" s="26"/>
      <c r="L311" s="27"/>
      <c r="M311" s="28">
        <f t="shared" ref="M311:N311" si="420">S311-S310</f>
        <v>2.5282231793655185E-6</v>
      </c>
      <c r="N311" s="29">
        <f t="shared" si="420"/>
        <v>4.5252224814285036E-4</v>
      </c>
      <c r="O311" s="47"/>
      <c r="P311" s="48"/>
      <c r="Q311" s="49"/>
      <c r="R311" s="51"/>
      <c r="S311" s="28">
        <f t="shared" si="364"/>
        <v>0.99991825411720126</v>
      </c>
      <c r="T311" s="29">
        <f t="shared" si="365"/>
        <v>0.95520029743386237</v>
      </c>
      <c r="U311" s="31">
        <f t="shared" si="366"/>
        <v>313</v>
      </c>
      <c r="V311" s="32">
        <f t="shared" si="367"/>
        <v>775</v>
      </c>
      <c r="W311" s="33">
        <f t="shared" si="368"/>
        <v>1237</v>
      </c>
      <c r="X311" s="4"/>
      <c r="Y311" s="4"/>
      <c r="Z311" s="4"/>
      <c r="AA311" s="4"/>
      <c r="AB311" s="4"/>
      <c r="AC311" s="4"/>
      <c r="AD311" s="4"/>
      <c r="AE311" s="4"/>
      <c r="AF311" s="38"/>
      <c r="AG311" s="24"/>
      <c r="AH311" s="30"/>
      <c r="AI311" s="26"/>
      <c r="AJ311" s="37"/>
      <c r="AK311" s="24"/>
      <c r="AL311" s="25"/>
      <c r="AM311" s="26"/>
      <c r="AN311" s="37"/>
      <c r="AO311" s="47"/>
      <c r="AP311" s="48"/>
      <c r="AQ311" s="49"/>
      <c r="AR311" s="52"/>
      <c r="AS311" s="4"/>
      <c r="AT311" s="4"/>
      <c r="AU311" s="4"/>
      <c r="AV311" s="4"/>
      <c r="AW311" s="4"/>
      <c r="AX311" s="4"/>
      <c r="AY311" s="4"/>
      <c r="AZ311" s="38"/>
      <c r="BA311" s="24"/>
      <c r="BB311" s="30"/>
      <c r="BC311" s="26"/>
      <c r="BD311" s="27"/>
      <c r="BE311" s="28">
        <f t="shared" si="281"/>
        <v>8.1745882798744951E-5</v>
      </c>
    </row>
    <row r="312" spans="1:57" ht="14" x14ac:dyDescent="0.35">
      <c r="A312" s="4">
        <f t="shared" si="362"/>
        <v>310</v>
      </c>
      <c r="B312" s="24"/>
      <c r="C312" s="30"/>
      <c r="D312" s="26"/>
      <c r="E312" s="27"/>
      <c r="F312" s="28"/>
      <c r="G312" s="39"/>
      <c r="H312" s="40"/>
      <c r="I312" s="24"/>
      <c r="J312" s="25"/>
      <c r="K312" s="26"/>
      <c r="L312" s="27"/>
      <c r="M312" s="28">
        <f t="shared" ref="M312:N312" si="421">S312-S311</f>
        <v>2.4523764839967654E-6</v>
      </c>
      <c r="N312" s="29">
        <f t="shared" si="421"/>
        <v>4.479970256613397E-4</v>
      </c>
      <c r="O312" s="47"/>
      <c r="P312" s="48"/>
      <c r="Q312" s="49"/>
      <c r="R312" s="51"/>
      <c r="S312" s="28">
        <f t="shared" si="364"/>
        <v>0.99992070649368525</v>
      </c>
      <c r="T312" s="29">
        <f t="shared" si="365"/>
        <v>0.95564829445952371</v>
      </c>
      <c r="U312" s="31">
        <f t="shared" si="366"/>
        <v>314</v>
      </c>
      <c r="V312" s="32">
        <f t="shared" si="367"/>
        <v>777.5</v>
      </c>
      <c r="W312" s="33">
        <f t="shared" si="368"/>
        <v>1241</v>
      </c>
      <c r="X312" s="4"/>
      <c r="Y312" s="4"/>
      <c r="Z312" s="4"/>
      <c r="AA312" s="4"/>
      <c r="AB312" s="4"/>
      <c r="AC312" s="4"/>
      <c r="AD312" s="4"/>
      <c r="AE312" s="4"/>
      <c r="AF312" s="38"/>
      <c r="AG312" s="24"/>
      <c r="AH312" s="30"/>
      <c r="AI312" s="26"/>
      <c r="AJ312" s="37"/>
      <c r="AK312" s="24"/>
      <c r="AL312" s="25"/>
      <c r="AM312" s="26"/>
      <c r="AN312" s="37"/>
      <c r="AO312" s="47"/>
      <c r="AP312" s="48"/>
      <c r="AQ312" s="49"/>
      <c r="AR312" s="52"/>
      <c r="AS312" s="4"/>
      <c r="AT312" s="4"/>
      <c r="AU312" s="4"/>
      <c r="AV312" s="4"/>
      <c r="AW312" s="4"/>
      <c r="AX312" s="4"/>
      <c r="AY312" s="4"/>
      <c r="AZ312" s="38"/>
      <c r="BA312" s="24"/>
      <c r="BB312" s="30"/>
      <c r="BC312" s="26"/>
      <c r="BD312" s="27"/>
      <c r="BE312" s="28">
        <f t="shared" si="281"/>
        <v>7.9293506314748186E-5</v>
      </c>
    </row>
    <row r="313" spans="1:57" ht="14" x14ac:dyDescent="0.35">
      <c r="A313" s="4">
        <f t="shared" si="362"/>
        <v>311</v>
      </c>
      <c r="B313" s="24"/>
      <c r="C313" s="30"/>
      <c r="D313" s="26"/>
      <c r="E313" s="27"/>
      <c r="F313" s="28"/>
      <c r="G313" s="39"/>
      <c r="H313" s="40"/>
      <c r="I313" s="24"/>
      <c r="J313" s="25"/>
      <c r="K313" s="26"/>
      <c r="L313" s="27"/>
      <c r="M313" s="28">
        <f t="shared" ref="M313:N313" si="422">S313-S312</f>
        <v>2.3788051894957363E-6</v>
      </c>
      <c r="N313" s="29">
        <f t="shared" si="422"/>
        <v>4.4351705540479625E-4</v>
      </c>
      <c r="O313" s="47"/>
      <c r="P313" s="48"/>
      <c r="Q313" s="49"/>
      <c r="R313" s="51"/>
      <c r="S313" s="28">
        <f t="shared" si="364"/>
        <v>0.99992308529887475</v>
      </c>
      <c r="T313" s="29">
        <f t="shared" si="365"/>
        <v>0.9560918115149285</v>
      </c>
      <c r="U313" s="31">
        <f t="shared" si="366"/>
        <v>315</v>
      </c>
      <c r="V313" s="32">
        <f t="shared" si="367"/>
        <v>780</v>
      </c>
      <c r="W313" s="33">
        <f t="shared" si="368"/>
        <v>1245</v>
      </c>
      <c r="X313" s="4"/>
      <c r="Y313" s="4"/>
      <c r="Z313" s="4"/>
      <c r="AA313" s="4"/>
      <c r="AB313" s="4"/>
      <c r="AC313" s="4"/>
      <c r="AD313" s="4"/>
      <c r="AE313" s="4"/>
      <c r="AF313" s="38"/>
      <c r="AG313" s="24"/>
      <c r="AH313" s="30"/>
      <c r="AI313" s="26"/>
      <c r="AJ313" s="37"/>
      <c r="AK313" s="24"/>
      <c r="AL313" s="25"/>
      <c r="AM313" s="26"/>
      <c r="AN313" s="37"/>
      <c r="AO313" s="47"/>
      <c r="AP313" s="48"/>
      <c r="AQ313" s="49"/>
      <c r="AR313" s="52"/>
      <c r="AS313" s="4"/>
      <c r="AT313" s="4"/>
      <c r="AU313" s="4"/>
      <c r="AV313" s="4"/>
      <c r="AW313" s="4"/>
      <c r="AX313" s="4"/>
      <c r="AY313" s="4"/>
      <c r="AZ313" s="38"/>
      <c r="BA313" s="24"/>
      <c r="BB313" s="30"/>
      <c r="BC313" s="26"/>
      <c r="BD313" s="27"/>
      <c r="BE313" s="28">
        <f t="shared" si="281"/>
        <v>7.6914701125252449E-5</v>
      </c>
    </row>
    <row r="314" spans="1:57" ht="14" x14ac:dyDescent="0.35">
      <c r="A314" s="4">
        <f t="shared" si="362"/>
        <v>312</v>
      </c>
      <c r="B314" s="24"/>
      <c r="C314" s="30"/>
      <c r="D314" s="26"/>
      <c r="E314" s="27"/>
      <c r="F314" s="28"/>
      <c r="G314" s="39"/>
      <c r="H314" s="40"/>
      <c r="I314" s="24"/>
      <c r="J314" s="25"/>
      <c r="K314" s="26"/>
      <c r="L314" s="27"/>
      <c r="M314" s="28">
        <f t="shared" ref="M314:N314" si="423">S314-S313</f>
        <v>2.307441033799762E-6</v>
      </c>
      <c r="N314" s="29">
        <f t="shared" si="423"/>
        <v>4.3908188485075605E-4</v>
      </c>
      <c r="O314" s="47"/>
      <c r="P314" s="48"/>
      <c r="Q314" s="49"/>
      <c r="R314" s="51"/>
      <c r="S314" s="28">
        <f t="shared" si="364"/>
        <v>0.99992539273990855</v>
      </c>
      <c r="T314" s="29">
        <f t="shared" si="365"/>
        <v>0.95653089339977926</v>
      </c>
      <c r="U314" s="31">
        <f t="shared" si="366"/>
        <v>316</v>
      </c>
      <c r="V314" s="32">
        <f t="shared" si="367"/>
        <v>782.5</v>
      </c>
      <c r="W314" s="33">
        <f t="shared" si="368"/>
        <v>1249</v>
      </c>
      <c r="X314" s="4"/>
      <c r="Y314" s="4"/>
      <c r="Z314" s="4"/>
      <c r="AA314" s="4"/>
      <c r="AB314" s="4"/>
      <c r="AC314" s="4"/>
      <c r="AD314" s="4"/>
      <c r="AE314" s="4"/>
      <c r="AF314" s="38"/>
      <c r="AG314" s="24"/>
      <c r="AH314" s="30"/>
      <c r="AI314" s="26"/>
      <c r="AJ314" s="37"/>
      <c r="AK314" s="24"/>
      <c r="AL314" s="25"/>
      <c r="AM314" s="26"/>
      <c r="AN314" s="37"/>
      <c r="AO314" s="47"/>
      <c r="AP314" s="48"/>
      <c r="AQ314" s="49"/>
      <c r="AR314" s="52"/>
      <c r="AS314" s="4"/>
      <c r="AT314" s="4"/>
      <c r="AU314" s="4"/>
      <c r="AV314" s="4"/>
      <c r="AW314" s="4"/>
      <c r="AX314" s="4"/>
      <c r="AY314" s="4"/>
      <c r="AZ314" s="38"/>
      <c r="BA314" s="24"/>
      <c r="BB314" s="30"/>
      <c r="BC314" s="26"/>
      <c r="BD314" s="27"/>
      <c r="BE314" s="28">
        <f t="shared" si="281"/>
        <v>7.4607260091452687E-5</v>
      </c>
    </row>
    <row r="315" spans="1:57" ht="14" x14ac:dyDescent="0.35">
      <c r="A315" s="4">
        <f t="shared" si="362"/>
        <v>313</v>
      </c>
      <c r="B315" s="24"/>
      <c r="C315" s="30"/>
      <c r="D315" s="26"/>
      <c r="E315" s="27"/>
      <c r="F315" s="28"/>
      <c r="G315" s="39"/>
      <c r="H315" s="40"/>
      <c r="I315" s="24"/>
      <c r="J315" s="25"/>
      <c r="K315" s="26"/>
      <c r="L315" s="27"/>
      <c r="M315" s="28">
        <f t="shared" ref="M315:N315" si="424">S315-S314</f>
        <v>2.2382178027635646E-6</v>
      </c>
      <c r="N315" s="29">
        <f t="shared" si="424"/>
        <v>4.3469106600224627E-4</v>
      </c>
      <c r="O315" s="47"/>
      <c r="P315" s="48"/>
      <c r="Q315" s="49"/>
      <c r="R315" s="51"/>
      <c r="S315" s="28">
        <f t="shared" si="364"/>
        <v>0.99992763095771131</v>
      </c>
      <c r="T315" s="29">
        <f t="shared" si="365"/>
        <v>0.9569655844657815</v>
      </c>
      <c r="U315" s="31">
        <f t="shared" si="366"/>
        <v>317</v>
      </c>
      <c r="V315" s="32">
        <f t="shared" si="367"/>
        <v>785</v>
      </c>
      <c r="W315" s="33">
        <f t="shared" si="368"/>
        <v>1253</v>
      </c>
      <c r="X315" s="4"/>
      <c r="Y315" s="4"/>
      <c r="Z315" s="4"/>
      <c r="AA315" s="4"/>
      <c r="AB315" s="4"/>
      <c r="AC315" s="4"/>
      <c r="AD315" s="4"/>
      <c r="AE315" s="4"/>
      <c r="AF315" s="38"/>
      <c r="AG315" s="24"/>
      <c r="AH315" s="30"/>
      <c r="AI315" s="26"/>
      <c r="AJ315" s="37"/>
      <c r="AK315" s="24"/>
      <c r="AL315" s="25"/>
      <c r="AM315" s="26"/>
      <c r="AN315" s="37"/>
      <c r="AO315" s="47"/>
      <c r="AP315" s="48"/>
      <c r="AQ315" s="49"/>
      <c r="AR315" s="52"/>
      <c r="AS315" s="4"/>
      <c r="AT315" s="4"/>
      <c r="AU315" s="4"/>
      <c r="AV315" s="4"/>
      <c r="AW315" s="4"/>
      <c r="AX315" s="4"/>
      <c r="AY315" s="4"/>
      <c r="AZ315" s="38"/>
      <c r="BA315" s="24"/>
      <c r="BB315" s="30"/>
      <c r="BC315" s="26"/>
      <c r="BD315" s="27"/>
      <c r="BE315" s="28">
        <f t="shared" si="281"/>
        <v>7.2369042288689123E-5</v>
      </c>
    </row>
    <row r="316" spans="1:57" ht="14" x14ac:dyDescent="0.35">
      <c r="A316" s="4">
        <f t="shared" si="362"/>
        <v>314</v>
      </c>
      <c r="B316" s="24"/>
      <c r="C316" s="30"/>
      <c r="D316" s="26"/>
      <c r="E316" s="27"/>
      <c r="F316" s="28"/>
      <c r="G316" s="39"/>
      <c r="H316" s="40"/>
      <c r="I316" s="24"/>
      <c r="J316" s="25"/>
      <c r="K316" s="26"/>
      <c r="L316" s="27"/>
      <c r="M316" s="28">
        <f t="shared" ref="M316:N316" si="425">S316-S315</f>
        <v>2.1710712686529021E-6</v>
      </c>
      <c r="N316" s="29">
        <f t="shared" si="425"/>
        <v>4.3034415534215498E-4</v>
      </c>
      <c r="O316" s="47"/>
      <c r="P316" s="48"/>
      <c r="Q316" s="49"/>
      <c r="R316" s="51"/>
      <c r="S316" s="28">
        <f t="shared" si="364"/>
        <v>0.99992980202897996</v>
      </c>
      <c r="T316" s="29">
        <f t="shared" si="365"/>
        <v>0.95739592862112366</v>
      </c>
      <c r="U316" s="31">
        <f t="shared" si="366"/>
        <v>318</v>
      </c>
      <c r="V316" s="32">
        <f t="shared" si="367"/>
        <v>787.5</v>
      </c>
      <c r="W316" s="33">
        <f t="shared" si="368"/>
        <v>1257</v>
      </c>
      <c r="X316" s="4"/>
      <c r="Y316" s="4"/>
      <c r="Z316" s="4"/>
      <c r="AA316" s="4"/>
      <c r="AB316" s="4"/>
      <c r="AC316" s="4"/>
      <c r="AD316" s="4"/>
      <c r="AE316" s="4"/>
      <c r="AF316" s="38"/>
      <c r="AG316" s="24"/>
      <c r="AH316" s="30"/>
      <c r="AI316" s="26"/>
      <c r="AJ316" s="37"/>
      <c r="AK316" s="24"/>
      <c r="AL316" s="25"/>
      <c r="AM316" s="26"/>
      <c r="AN316" s="37"/>
      <c r="AO316" s="47"/>
      <c r="AP316" s="48"/>
      <c r="AQ316" s="49"/>
      <c r="AR316" s="52"/>
      <c r="AS316" s="4"/>
      <c r="AT316" s="4"/>
      <c r="AU316" s="4"/>
      <c r="AV316" s="4"/>
      <c r="AW316" s="4"/>
      <c r="AX316" s="4"/>
      <c r="AY316" s="4"/>
      <c r="AZ316" s="38"/>
      <c r="BA316" s="24"/>
      <c r="BB316" s="30"/>
      <c r="BC316" s="26"/>
      <c r="BD316" s="27"/>
      <c r="BE316" s="28">
        <f t="shared" si="281"/>
        <v>7.0197971020036221E-5</v>
      </c>
    </row>
    <row r="317" spans="1:57" ht="14" x14ac:dyDescent="0.35">
      <c r="A317" s="4">
        <f t="shared" si="362"/>
        <v>315</v>
      </c>
      <c r="B317" s="24"/>
      <c r="C317" s="30"/>
      <c r="D317" s="26"/>
      <c r="E317" s="27"/>
      <c r="F317" s="28"/>
      <c r="G317" s="39"/>
      <c r="H317" s="40"/>
      <c r="I317" s="24"/>
      <c r="J317" s="25"/>
      <c r="K317" s="26"/>
      <c r="L317" s="27"/>
      <c r="M317" s="28">
        <f t="shared" ref="M317:N317" si="426">S317-S316</f>
        <v>2.1059391306366138E-6</v>
      </c>
      <c r="N317" s="29">
        <f t="shared" si="426"/>
        <v>4.2604071378871122E-4</v>
      </c>
      <c r="O317" s="47"/>
      <c r="P317" s="48"/>
      <c r="Q317" s="49"/>
      <c r="R317" s="51"/>
      <c r="S317" s="28">
        <f t="shared" si="364"/>
        <v>0.9999319079681106</v>
      </c>
      <c r="T317" s="29">
        <f t="shared" si="365"/>
        <v>0.95782196933491237</v>
      </c>
      <c r="U317" s="31">
        <f t="shared" si="366"/>
        <v>319</v>
      </c>
      <c r="V317" s="32">
        <f t="shared" si="367"/>
        <v>790</v>
      </c>
      <c r="W317" s="33">
        <f t="shared" si="368"/>
        <v>1261</v>
      </c>
      <c r="X317" s="4"/>
      <c r="Y317" s="4"/>
      <c r="Z317" s="4"/>
      <c r="AA317" s="4"/>
      <c r="AB317" s="4"/>
      <c r="AC317" s="4"/>
      <c r="AD317" s="4"/>
      <c r="AE317" s="4"/>
      <c r="AF317" s="38"/>
      <c r="AG317" s="24"/>
      <c r="AH317" s="30"/>
      <c r="AI317" s="26"/>
      <c r="AJ317" s="37"/>
      <c r="AK317" s="24"/>
      <c r="AL317" s="25"/>
      <c r="AM317" s="26"/>
      <c r="AN317" s="37"/>
      <c r="AO317" s="47"/>
      <c r="AP317" s="48"/>
      <c r="AQ317" s="49"/>
      <c r="AR317" s="52"/>
      <c r="AS317" s="4"/>
      <c r="AT317" s="4"/>
      <c r="AU317" s="4"/>
      <c r="AV317" s="4"/>
      <c r="AW317" s="4"/>
      <c r="AX317" s="4"/>
      <c r="AY317" s="4"/>
      <c r="AZ317" s="38"/>
      <c r="BA317" s="24"/>
      <c r="BB317" s="30"/>
      <c r="BC317" s="26"/>
      <c r="BD317" s="27"/>
      <c r="BE317" s="28">
        <f t="shared" si="281"/>
        <v>6.8092031889399607E-5</v>
      </c>
    </row>
    <row r="318" spans="1:57" ht="14" x14ac:dyDescent="0.35">
      <c r="A318" s="4">
        <f t="shared" si="362"/>
        <v>316</v>
      </c>
      <c r="B318" s="24"/>
      <c r="C318" s="30"/>
      <c r="D318" s="26"/>
      <c r="E318" s="27"/>
      <c r="F318" s="28"/>
      <c r="G318" s="39"/>
      <c r="H318" s="40"/>
      <c r="I318" s="24"/>
      <c r="J318" s="25"/>
      <c r="K318" s="26"/>
      <c r="L318" s="27"/>
      <c r="M318" s="28">
        <f t="shared" ref="M318:N318" si="427">S318-S317</f>
        <v>2.0427609567219562E-6</v>
      </c>
      <c r="N318" s="29">
        <f t="shared" si="427"/>
        <v>4.2178030665085409E-4</v>
      </c>
      <c r="O318" s="47"/>
      <c r="P318" s="48"/>
      <c r="Q318" s="49"/>
      <c r="R318" s="51"/>
      <c r="S318" s="28">
        <f t="shared" si="364"/>
        <v>0.99993395072906732</v>
      </c>
      <c r="T318" s="29">
        <f t="shared" si="365"/>
        <v>0.95824374964156322</v>
      </c>
      <c r="U318" s="31">
        <f t="shared" si="366"/>
        <v>320</v>
      </c>
      <c r="V318" s="32">
        <f t="shared" si="367"/>
        <v>792.5</v>
      </c>
      <c r="W318" s="33">
        <f t="shared" si="368"/>
        <v>1265</v>
      </c>
      <c r="X318" s="4"/>
      <c r="Y318" s="4"/>
      <c r="Z318" s="4"/>
      <c r="AA318" s="4"/>
      <c r="AB318" s="4"/>
      <c r="AC318" s="4"/>
      <c r="AD318" s="4"/>
      <c r="AE318" s="4"/>
      <c r="AF318" s="38"/>
      <c r="AG318" s="24"/>
      <c r="AH318" s="30"/>
      <c r="AI318" s="26"/>
      <c r="AJ318" s="37"/>
      <c r="AK318" s="24"/>
      <c r="AL318" s="25"/>
      <c r="AM318" s="26"/>
      <c r="AN318" s="37"/>
      <c r="AO318" s="47"/>
      <c r="AP318" s="48"/>
      <c r="AQ318" s="49"/>
      <c r="AR318" s="52"/>
      <c r="AS318" s="4"/>
      <c r="AT318" s="4"/>
      <c r="AU318" s="4"/>
      <c r="AV318" s="4"/>
      <c r="AW318" s="4"/>
      <c r="AX318" s="4"/>
      <c r="AY318" s="4"/>
      <c r="AZ318" s="38"/>
      <c r="BA318" s="24"/>
      <c r="BB318" s="30"/>
      <c r="BC318" s="26"/>
      <c r="BD318" s="27"/>
      <c r="BE318" s="28">
        <f t="shared" si="281"/>
        <v>6.6049270932677651E-5</v>
      </c>
    </row>
    <row r="319" spans="1:57" ht="14" x14ac:dyDescent="0.35">
      <c r="A319" s="4">
        <f t="shared" si="362"/>
        <v>317</v>
      </c>
      <c r="B319" s="24"/>
      <c r="C319" s="30"/>
      <c r="D319" s="26"/>
      <c r="E319" s="27"/>
      <c r="F319" s="28"/>
      <c r="G319" s="39"/>
      <c r="H319" s="40"/>
      <c r="I319" s="24"/>
      <c r="J319" s="25"/>
      <c r="K319" s="26"/>
      <c r="L319" s="27"/>
      <c r="M319" s="28">
        <f t="shared" ref="M319:N319" si="428">S319-S318</f>
        <v>1.9814781280214078E-6</v>
      </c>
      <c r="N319" s="29">
        <f t="shared" si="428"/>
        <v>4.1756250358437885E-4</v>
      </c>
      <c r="O319" s="47"/>
      <c r="P319" s="48"/>
      <c r="Q319" s="49"/>
      <c r="R319" s="51"/>
      <c r="S319" s="28">
        <f t="shared" si="364"/>
        <v>0.99993593220719534</v>
      </c>
      <c r="T319" s="29">
        <f t="shared" si="365"/>
        <v>0.9586613121451476</v>
      </c>
      <c r="U319" s="31">
        <f t="shared" si="366"/>
        <v>321</v>
      </c>
      <c r="V319" s="32">
        <f t="shared" si="367"/>
        <v>795</v>
      </c>
      <c r="W319" s="33">
        <f t="shared" si="368"/>
        <v>1269</v>
      </c>
      <c r="X319" s="4"/>
      <c r="Y319" s="4"/>
      <c r="Z319" s="4"/>
      <c r="AA319" s="4"/>
      <c r="AB319" s="4"/>
      <c r="AC319" s="4"/>
      <c r="AD319" s="4"/>
      <c r="AE319" s="4"/>
      <c r="AF319" s="38"/>
      <c r="AG319" s="24"/>
      <c r="AH319" s="30"/>
      <c r="AI319" s="26"/>
      <c r="AJ319" s="37"/>
      <c r="AK319" s="24"/>
      <c r="AL319" s="25"/>
      <c r="AM319" s="26"/>
      <c r="AN319" s="37"/>
      <c r="AO319" s="47"/>
      <c r="AP319" s="48"/>
      <c r="AQ319" s="49"/>
      <c r="AR319" s="52"/>
      <c r="AS319" s="4"/>
      <c r="AT319" s="4"/>
      <c r="AU319" s="4"/>
      <c r="AV319" s="4"/>
      <c r="AW319" s="4"/>
      <c r="AX319" s="4"/>
      <c r="AY319" s="4"/>
      <c r="AZ319" s="38"/>
      <c r="BA319" s="24"/>
      <c r="BB319" s="30"/>
      <c r="BC319" s="26"/>
      <c r="BD319" s="27"/>
      <c r="BE319" s="28">
        <f t="shared" si="281"/>
        <v>6.4067792804656243E-5</v>
      </c>
    </row>
    <row r="320" spans="1:57" ht="14" x14ac:dyDescent="0.35">
      <c r="A320" s="4">
        <f t="shared" si="362"/>
        <v>318</v>
      </c>
      <c r="B320" s="24"/>
      <c r="C320" s="30"/>
      <c r="D320" s="26"/>
      <c r="E320" s="27"/>
      <c r="F320" s="28"/>
      <c r="G320" s="39"/>
      <c r="H320" s="40"/>
      <c r="I320" s="24"/>
      <c r="J320" s="25"/>
      <c r="K320" s="26"/>
      <c r="L320" s="27"/>
      <c r="M320" s="28">
        <f t="shared" ref="M320:N320" si="429">S320-S319</f>
        <v>1.9220337841296953E-6</v>
      </c>
      <c r="N320" s="29">
        <f t="shared" si="429"/>
        <v>4.1338687854852729E-4</v>
      </c>
      <c r="O320" s="47"/>
      <c r="P320" s="48"/>
      <c r="Q320" s="49"/>
      <c r="R320" s="51"/>
      <c r="S320" s="28">
        <f t="shared" si="364"/>
        <v>0.99993785424097947</v>
      </c>
      <c r="T320" s="29">
        <f t="shared" si="365"/>
        <v>0.95907469902369613</v>
      </c>
      <c r="U320" s="31">
        <f t="shared" si="366"/>
        <v>322</v>
      </c>
      <c r="V320" s="32">
        <f t="shared" si="367"/>
        <v>797.5</v>
      </c>
      <c r="W320" s="33">
        <f t="shared" si="368"/>
        <v>1273</v>
      </c>
      <c r="X320" s="4"/>
      <c r="Y320" s="4"/>
      <c r="Z320" s="4"/>
      <c r="AA320" s="4"/>
      <c r="AB320" s="4"/>
      <c r="AC320" s="4"/>
      <c r="AD320" s="4"/>
      <c r="AE320" s="4"/>
      <c r="AF320" s="38"/>
      <c r="AG320" s="24"/>
      <c r="AH320" s="30"/>
      <c r="AI320" s="26"/>
      <c r="AJ320" s="37"/>
      <c r="AK320" s="24"/>
      <c r="AL320" s="25"/>
      <c r="AM320" s="26"/>
      <c r="AN320" s="37"/>
      <c r="AO320" s="47"/>
      <c r="AP320" s="48"/>
      <c r="AQ320" s="49"/>
      <c r="AR320" s="52"/>
      <c r="AS320" s="4"/>
      <c r="AT320" s="4"/>
      <c r="AU320" s="4"/>
      <c r="AV320" s="4"/>
      <c r="AW320" s="4"/>
      <c r="AX320" s="4"/>
      <c r="AY320" s="4"/>
      <c r="AZ320" s="38"/>
      <c r="BA320" s="24"/>
      <c r="BB320" s="30"/>
      <c r="BC320" s="26"/>
      <c r="BD320" s="27"/>
      <c r="BE320" s="28">
        <f t="shared" si="281"/>
        <v>6.2145759020526548E-5</v>
      </c>
    </row>
    <row r="321" spans="1:57" ht="14" x14ac:dyDescent="0.35">
      <c r="A321" s="4">
        <f t="shared" si="362"/>
        <v>319</v>
      </c>
      <c r="B321" s="24"/>
      <c r="C321" s="30"/>
      <c r="D321" s="26"/>
      <c r="E321" s="27"/>
      <c r="F321" s="28"/>
      <c r="G321" s="39"/>
      <c r="H321" s="40"/>
      <c r="I321" s="24"/>
      <c r="J321" s="25"/>
      <c r="K321" s="26"/>
      <c r="L321" s="27"/>
      <c r="M321" s="28">
        <f t="shared" ref="M321:N321" si="430">S321-S320</f>
        <v>1.8643727706102453E-6</v>
      </c>
      <c r="N321" s="29">
        <f t="shared" si="430"/>
        <v>4.0925300976302204E-4</v>
      </c>
      <c r="O321" s="47"/>
      <c r="P321" s="48"/>
      <c r="Q321" s="49"/>
      <c r="R321" s="51"/>
      <c r="S321" s="28">
        <f t="shared" si="364"/>
        <v>0.99993971861375008</v>
      </c>
      <c r="T321" s="29">
        <f t="shared" si="365"/>
        <v>0.95948395203345915</v>
      </c>
      <c r="U321" s="31">
        <f t="shared" si="366"/>
        <v>323</v>
      </c>
      <c r="V321" s="32">
        <f t="shared" si="367"/>
        <v>800</v>
      </c>
      <c r="W321" s="33">
        <f t="shared" si="368"/>
        <v>1277</v>
      </c>
      <c r="X321" s="4"/>
      <c r="Y321" s="4"/>
      <c r="Z321" s="4"/>
      <c r="AA321" s="4"/>
      <c r="AB321" s="4"/>
      <c r="AC321" s="4"/>
      <c r="AD321" s="4"/>
      <c r="AE321" s="4"/>
      <c r="AF321" s="38"/>
      <c r="AG321" s="24"/>
      <c r="AH321" s="30"/>
      <c r="AI321" s="26"/>
      <c r="AJ321" s="37"/>
      <c r="AK321" s="24"/>
      <c r="AL321" s="25"/>
      <c r="AM321" s="26"/>
      <c r="AN321" s="37"/>
      <c r="AO321" s="47"/>
      <c r="AP321" s="48"/>
      <c r="AQ321" s="49"/>
      <c r="AR321" s="52"/>
      <c r="AS321" s="4"/>
      <c r="AT321" s="4"/>
      <c r="AU321" s="4"/>
      <c r="AV321" s="4"/>
      <c r="AW321" s="4"/>
      <c r="AX321" s="4"/>
      <c r="AY321" s="4"/>
      <c r="AZ321" s="38"/>
      <c r="BA321" s="24"/>
      <c r="BB321" s="30"/>
      <c r="BC321" s="26"/>
      <c r="BD321" s="27"/>
      <c r="BE321" s="28">
        <f t="shared" si="281"/>
        <v>6.0281386249916302E-5</v>
      </c>
    </row>
    <row r="322" spans="1:57" ht="14" x14ac:dyDescent="0.35">
      <c r="A322" s="4">
        <f t="shared" si="362"/>
        <v>320</v>
      </c>
      <c r="B322" s="24"/>
      <c r="C322" s="30"/>
      <c r="D322" s="26"/>
      <c r="E322" s="27"/>
      <c r="F322" s="28"/>
      <c r="G322" s="39"/>
      <c r="H322" s="40"/>
      <c r="I322" s="24"/>
      <c r="J322" s="25"/>
      <c r="K322" s="26"/>
      <c r="L322" s="27"/>
      <c r="M322" s="28">
        <f t="shared" ref="M322:N322" si="431">S322-S321</f>
        <v>1.8084415874808357E-6</v>
      </c>
      <c r="N322" s="29">
        <f t="shared" si="431"/>
        <v>4.05160479665434E-4</v>
      </c>
      <c r="O322" s="47"/>
      <c r="P322" s="48"/>
      <c r="Q322" s="49"/>
      <c r="R322" s="51"/>
      <c r="S322" s="28">
        <f t="shared" si="364"/>
        <v>0.99994152705533756</v>
      </c>
      <c r="T322" s="29">
        <f t="shared" si="365"/>
        <v>0.95988911251312459</v>
      </c>
      <c r="U322" s="31">
        <f t="shared" si="366"/>
        <v>324</v>
      </c>
      <c r="V322" s="32">
        <f t="shared" si="367"/>
        <v>802.5</v>
      </c>
      <c r="W322" s="33">
        <f t="shared" si="368"/>
        <v>1281</v>
      </c>
      <c r="X322" s="4"/>
      <c r="Y322" s="4"/>
      <c r="Z322" s="4"/>
      <c r="AA322" s="4"/>
      <c r="AB322" s="4"/>
      <c r="AC322" s="4"/>
      <c r="AD322" s="4"/>
      <c r="AE322" s="4"/>
      <c r="AF322" s="38"/>
      <c r="AG322" s="24"/>
      <c r="AH322" s="30"/>
      <c r="AI322" s="26"/>
      <c r="AJ322" s="37"/>
      <c r="AK322" s="24"/>
      <c r="AL322" s="25"/>
      <c r="AM322" s="26"/>
      <c r="AN322" s="37"/>
      <c r="AO322" s="47"/>
      <c r="AP322" s="48"/>
      <c r="AQ322" s="49"/>
      <c r="AR322" s="52"/>
      <c r="AS322" s="4"/>
      <c r="AT322" s="4"/>
      <c r="AU322" s="4"/>
      <c r="AV322" s="4"/>
      <c r="AW322" s="4"/>
      <c r="AX322" s="4"/>
      <c r="AY322" s="4"/>
      <c r="AZ322" s="38"/>
      <c r="BA322" s="24"/>
      <c r="BB322" s="30"/>
      <c r="BC322" s="26"/>
      <c r="BD322" s="27"/>
      <c r="BE322" s="28">
        <f t="shared" si="281"/>
        <v>5.8472944662435467E-5</v>
      </c>
    </row>
    <row r="323" spans="1:57" ht="14" x14ac:dyDescent="0.35">
      <c r="A323" s="4">
        <f t="shared" si="362"/>
        <v>321</v>
      </c>
      <c r="B323" s="24"/>
      <c r="C323" s="30"/>
      <c r="D323" s="26"/>
      <c r="E323" s="27"/>
      <c r="F323" s="28"/>
      <c r="G323" s="39"/>
      <c r="H323" s="40"/>
      <c r="I323" s="24"/>
      <c r="J323" s="25"/>
      <c r="K323" s="26"/>
      <c r="L323" s="27"/>
      <c r="M323" s="28">
        <f t="shared" ref="M323:N323" si="432">S323-S322</f>
        <v>1.7541883399196934E-6</v>
      </c>
      <c r="N323" s="29">
        <f t="shared" si="432"/>
        <v>4.0110887486877189E-4</v>
      </c>
      <c r="O323" s="47"/>
      <c r="P323" s="48"/>
      <c r="Q323" s="49"/>
      <c r="R323" s="51"/>
      <c r="S323" s="28">
        <f t="shared" si="364"/>
        <v>0.99994328124367748</v>
      </c>
      <c r="T323" s="29">
        <f t="shared" si="365"/>
        <v>0.96029022138799336</v>
      </c>
      <c r="U323" s="31">
        <f t="shared" si="366"/>
        <v>325</v>
      </c>
      <c r="V323" s="32">
        <f t="shared" si="367"/>
        <v>805</v>
      </c>
      <c r="W323" s="33">
        <f t="shared" si="368"/>
        <v>1285</v>
      </c>
      <c r="X323" s="4"/>
      <c r="Y323" s="4"/>
      <c r="Z323" s="4"/>
      <c r="AA323" s="4"/>
      <c r="AB323" s="4"/>
      <c r="AC323" s="4"/>
      <c r="AD323" s="4"/>
      <c r="AE323" s="4"/>
      <c r="AF323" s="38"/>
      <c r="AG323" s="24"/>
      <c r="AH323" s="30"/>
      <c r="AI323" s="26"/>
      <c r="AJ323" s="37"/>
      <c r="AK323" s="24"/>
      <c r="AL323" s="25"/>
      <c r="AM323" s="26"/>
      <c r="AN323" s="37"/>
      <c r="AO323" s="47"/>
      <c r="AP323" s="48"/>
      <c r="AQ323" s="49"/>
      <c r="AR323" s="52"/>
      <c r="AS323" s="4"/>
      <c r="AT323" s="4"/>
      <c r="AU323" s="4"/>
      <c r="AV323" s="4"/>
      <c r="AW323" s="4"/>
      <c r="AX323" s="4"/>
      <c r="AY323" s="4"/>
      <c r="AZ323" s="38"/>
      <c r="BA323" s="24"/>
      <c r="BB323" s="30"/>
      <c r="BC323" s="26"/>
      <c r="BD323" s="27"/>
      <c r="BE323" s="28">
        <f t="shared" si="281"/>
        <v>5.6718756322515773E-5</v>
      </c>
    </row>
    <row r="324" spans="1:57" ht="14" x14ac:dyDescent="0.35">
      <c r="A324" s="4">
        <f t="shared" si="362"/>
        <v>322</v>
      </c>
      <c r="B324" s="24"/>
      <c r="C324" s="30"/>
      <c r="D324" s="26"/>
      <c r="E324" s="27"/>
      <c r="F324" s="28"/>
      <c r="G324" s="39"/>
      <c r="H324" s="40"/>
      <c r="I324" s="24"/>
      <c r="J324" s="25"/>
      <c r="K324" s="26"/>
      <c r="L324" s="27"/>
      <c r="M324" s="28">
        <f t="shared" ref="M324:N324" si="433">S324-S323</f>
        <v>1.7015626896377256E-6</v>
      </c>
      <c r="N324" s="29">
        <f t="shared" si="433"/>
        <v>3.9709778612007085E-4</v>
      </c>
      <c r="O324" s="47"/>
      <c r="P324" s="48"/>
      <c r="Q324" s="49"/>
      <c r="R324" s="51"/>
      <c r="S324" s="28">
        <f t="shared" si="364"/>
        <v>0.99994498280636712</v>
      </c>
      <c r="T324" s="29">
        <f t="shared" si="365"/>
        <v>0.96068731917411343</v>
      </c>
      <c r="U324" s="31">
        <f t="shared" si="366"/>
        <v>326</v>
      </c>
      <c r="V324" s="32">
        <f t="shared" si="367"/>
        <v>807.5</v>
      </c>
      <c r="W324" s="33">
        <f t="shared" si="368"/>
        <v>1289</v>
      </c>
      <c r="X324" s="4"/>
      <c r="Y324" s="4"/>
      <c r="Z324" s="4"/>
      <c r="AA324" s="4"/>
      <c r="AB324" s="4"/>
      <c r="AC324" s="4"/>
      <c r="AD324" s="4"/>
      <c r="AE324" s="4"/>
      <c r="AF324" s="38"/>
      <c r="AG324" s="24"/>
      <c r="AH324" s="30"/>
      <c r="AI324" s="26"/>
      <c r="AJ324" s="37"/>
      <c r="AK324" s="24"/>
      <c r="AL324" s="25"/>
      <c r="AM324" s="26"/>
      <c r="AN324" s="37"/>
      <c r="AO324" s="47"/>
      <c r="AP324" s="48"/>
      <c r="AQ324" s="49"/>
      <c r="AR324" s="52"/>
      <c r="AS324" s="4"/>
      <c r="AT324" s="4"/>
      <c r="AU324" s="4"/>
      <c r="AV324" s="4"/>
      <c r="AW324" s="4"/>
      <c r="AX324" s="4"/>
      <c r="AY324" s="4"/>
      <c r="AZ324" s="38"/>
      <c r="BA324" s="24"/>
      <c r="BB324" s="30"/>
      <c r="BC324" s="26"/>
      <c r="BD324" s="27"/>
      <c r="BE324" s="28">
        <f t="shared" si="281"/>
        <v>5.5017193632878048E-5</v>
      </c>
    </row>
    <row r="325" spans="1:57" ht="14" x14ac:dyDescent="0.35">
      <c r="A325" s="4">
        <f t="shared" si="362"/>
        <v>323</v>
      </c>
      <c r="B325" s="24"/>
      <c r="C325" s="30"/>
      <c r="D325" s="26"/>
      <c r="E325" s="27"/>
      <c r="F325" s="28"/>
      <c r="G325" s="39"/>
      <c r="H325" s="40"/>
      <c r="I325" s="24"/>
      <c r="J325" s="25"/>
      <c r="K325" s="26"/>
      <c r="L325" s="27"/>
      <c r="M325" s="28">
        <f t="shared" ref="M325:N325" si="434">S325-S324</f>
        <v>1.6505158090263095E-6</v>
      </c>
      <c r="N325" s="29">
        <f t="shared" si="434"/>
        <v>3.9312680825887014E-4</v>
      </c>
      <c r="O325" s="47"/>
      <c r="P325" s="48"/>
      <c r="Q325" s="49"/>
      <c r="R325" s="51"/>
      <c r="S325" s="28">
        <f t="shared" si="364"/>
        <v>0.99994663332217615</v>
      </c>
      <c r="T325" s="29">
        <f t="shared" si="365"/>
        <v>0.9610804459823723</v>
      </c>
      <c r="U325" s="31">
        <f t="shared" si="366"/>
        <v>327</v>
      </c>
      <c r="V325" s="32">
        <f t="shared" si="367"/>
        <v>810</v>
      </c>
      <c r="W325" s="33">
        <f t="shared" si="368"/>
        <v>1293</v>
      </c>
      <c r="X325" s="4"/>
      <c r="Y325" s="4"/>
      <c r="Z325" s="4"/>
      <c r="AA325" s="4"/>
      <c r="AB325" s="4"/>
      <c r="AC325" s="4"/>
      <c r="AD325" s="4"/>
      <c r="AE325" s="4"/>
      <c r="AF325" s="38"/>
      <c r="AG325" s="24"/>
      <c r="AH325" s="30"/>
      <c r="AI325" s="26"/>
      <c r="AJ325" s="37"/>
      <c r="AK325" s="24"/>
      <c r="AL325" s="25"/>
      <c r="AM325" s="26"/>
      <c r="AN325" s="37"/>
      <c r="AO325" s="47"/>
      <c r="AP325" s="48"/>
      <c r="AQ325" s="49"/>
      <c r="AR325" s="52"/>
      <c r="AS325" s="4"/>
      <c r="AT325" s="4"/>
      <c r="AU325" s="4"/>
      <c r="AV325" s="4"/>
      <c r="AW325" s="4"/>
      <c r="AX325" s="4"/>
      <c r="AY325" s="4"/>
      <c r="AZ325" s="38"/>
      <c r="BA325" s="24"/>
      <c r="BB325" s="30"/>
      <c r="BC325" s="26"/>
      <c r="BD325" s="27"/>
      <c r="BE325" s="28">
        <f t="shared" si="281"/>
        <v>5.3366677823851738E-5</v>
      </c>
    </row>
    <row r="326" spans="1:57" ht="14" x14ac:dyDescent="0.35">
      <c r="A326" s="4">
        <f t="shared" si="362"/>
        <v>324</v>
      </c>
      <c r="B326" s="24"/>
      <c r="C326" s="30"/>
      <c r="D326" s="26"/>
      <c r="E326" s="27"/>
      <c r="F326" s="28"/>
      <c r="G326" s="39"/>
      <c r="H326" s="40"/>
      <c r="I326" s="24"/>
      <c r="J326" s="25"/>
      <c r="K326" s="26"/>
      <c r="L326" s="27"/>
      <c r="M326" s="28">
        <f t="shared" ref="M326:N326" si="435">S326-S325</f>
        <v>1.6010003347499691E-6</v>
      </c>
      <c r="N326" s="29">
        <f t="shared" si="435"/>
        <v>3.8919554017624591E-4</v>
      </c>
      <c r="O326" s="47"/>
      <c r="P326" s="48"/>
      <c r="Q326" s="49"/>
      <c r="R326" s="51"/>
      <c r="S326" s="28">
        <f t="shared" si="364"/>
        <v>0.9999482343225109</v>
      </c>
      <c r="T326" s="29">
        <f t="shared" si="365"/>
        <v>0.96146964152254855</v>
      </c>
      <c r="U326" s="31">
        <f t="shared" si="366"/>
        <v>328</v>
      </c>
      <c r="V326" s="32">
        <f t="shared" si="367"/>
        <v>812.5</v>
      </c>
      <c r="W326" s="33">
        <f t="shared" si="368"/>
        <v>1297</v>
      </c>
      <c r="X326" s="4"/>
      <c r="Y326" s="4"/>
      <c r="Z326" s="4"/>
      <c r="AA326" s="4"/>
      <c r="AB326" s="4"/>
      <c r="AC326" s="4"/>
      <c r="AD326" s="4"/>
      <c r="AE326" s="4"/>
      <c r="AF326" s="38"/>
      <c r="AG326" s="24"/>
      <c r="AH326" s="30"/>
      <c r="AI326" s="26"/>
      <c r="AJ326" s="37"/>
      <c r="AK326" s="24"/>
      <c r="AL326" s="25"/>
      <c r="AM326" s="26"/>
      <c r="AN326" s="37"/>
      <c r="AO326" s="47"/>
      <c r="AP326" s="48"/>
      <c r="AQ326" s="49"/>
      <c r="AR326" s="52"/>
      <c r="AS326" s="4"/>
      <c r="AT326" s="4"/>
      <c r="AU326" s="4"/>
      <c r="AV326" s="4"/>
      <c r="AW326" s="4"/>
      <c r="AX326" s="4"/>
      <c r="AY326" s="4"/>
      <c r="AZ326" s="38"/>
      <c r="BA326" s="24"/>
      <c r="BB326" s="30"/>
      <c r="BC326" s="26"/>
      <c r="BD326" s="27"/>
      <c r="BE326" s="28">
        <f t="shared" si="281"/>
        <v>5.1765677489101769E-5</v>
      </c>
    </row>
    <row r="327" spans="1:57" ht="14" x14ac:dyDescent="0.35">
      <c r="A327" s="4">
        <f t="shared" si="362"/>
        <v>325</v>
      </c>
      <c r="B327" s="24"/>
      <c r="C327" s="30"/>
      <c r="D327" s="26"/>
      <c r="E327" s="27"/>
      <c r="F327" s="28"/>
      <c r="G327" s="39"/>
      <c r="H327" s="40"/>
      <c r="I327" s="24"/>
      <c r="J327" s="25"/>
      <c r="K327" s="26"/>
      <c r="L327" s="27"/>
      <c r="M327" s="28">
        <f t="shared" ref="M327:N327" si="436">S327-S326</f>
        <v>1.5529703246697224E-6</v>
      </c>
      <c r="N327" s="29">
        <f t="shared" si="436"/>
        <v>3.853035847745101E-4</v>
      </c>
      <c r="O327" s="47"/>
      <c r="P327" s="48"/>
      <c r="Q327" s="49"/>
      <c r="R327" s="51"/>
      <c r="S327" s="28">
        <f t="shared" si="364"/>
        <v>0.99994978729283557</v>
      </c>
      <c r="T327" s="29">
        <f t="shared" si="365"/>
        <v>0.96185494510732306</v>
      </c>
      <c r="U327" s="31">
        <f t="shared" si="366"/>
        <v>329</v>
      </c>
      <c r="V327" s="32">
        <f t="shared" si="367"/>
        <v>815</v>
      </c>
      <c r="W327" s="33">
        <f t="shared" si="368"/>
        <v>1301</v>
      </c>
      <c r="X327" s="4"/>
      <c r="Y327" s="4"/>
      <c r="Z327" s="4"/>
      <c r="AA327" s="4"/>
      <c r="AB327" s="4"/>
      <c r="AC327" s="4"/>
      <c r="AD327" s="4"/>
      <c r="AE327" s="4"/>
      <c r="AF327" s="38"/>
      <c r="AG327" s="24"/>
      <c r="AH327" s="30"/>
      <c r="AI327" s="26"/>
      <c r="AJ327" s="37"/>
      <c r="AK327" s="24"/>
      <c r="AL327" s="25"/>
      <c r="AM327" s="26"/>
      <c r="AN327" s="37"/>
      <c r="AO327" s="47"/>
      <c r="AP327" s="48"/>
      <c r="AQ327" s="49"/>
      <c r="AR327" s="52"/>
      <c r="AS327" s="4"/>
      <c r="AT327" s="4"/>
      <c r="AU327" s="4"/>
      <c r="AV327" s="4"/>
      <c r="AW327" s="4"/>
      <c r="AX327" s="4"/>
      <c r="AY327" s="4"/>
      <c r="AZ327" s="38"/>
      <c r="BA327" s="24"/>
      <c r="BB327" s="30"/>
      <c r="BC327" s="26"/>
      <c r="BD327" s="27"/>
      <c r="BE327" s="28">
        <f t="shared" si="281"/>
        <v>5.0212707164432047E-5</v>
      </c>
    </row>
    <row r="328" spans="1:57" ht="14" x14ac:dyDescent="0.35">
      <c r="A328" s="4">
        <f t="shared" si="362"/>
        <v>326</v>
      </c>
      <c r="B328" s="24"/>
      <c r="C328" s="30"/>
      <c r="D328" s="26"/>
      <c r="E328" s="27"/>
      <c r="F328" s="28"/>
      <c r="G328" s="39"/>
      <c r="H328" s="40"/>
      <c r="I328" s="24"/>
      <c r="J328" s="25"/>
      <c r="K328" s="26"/>
      <c r="L328" s="27"/>
      <c r="M328" s="28">
        <f t="shared" ref="M328:N328" si="437">S328-S327</f>
        <v>1.5063812148774502E-6</v>
      </c>
      <c r="N328" s="29">
        <f t="shared" si="437"/>
        <v>3.8145054892679831E-4</v>
      </c>
      <c r="O328" s="47"/>
      <c r="P328" s="48"/>
      <c r="Q328" s="49"/>
      <c r="R328" s="51"/>
      <c r="S328" s="28">
        <f t="shared" si="364"/>
        <v>0.99995129367405045</v>
      </c>
      <c r="T328" s="29">
        <f t="shared" si="365"/>
        <v>0.96223639565624985</v>
      </c>
      <c r="U328" s="31">
        <f t="shared" si="366"/>
        <v>330</v>
      </c>
      <c r="V328" s="32">
        <f t="shared" si="367"/>
        <v>817.5</v>
      </c>
      <c r="W328" s="33">
        <f t="shared" si="368"/>
        <v>1305</v>
      </c>
      <c r="X328" s="4"/>
      <c r="Y328" s="4"/>
      <c r="Z328" s="4"/>
      <c r="AA328" s="4"/>
      <c r="AB328" s="4"/>
      <c r="AC328" s="4"/>
      <c r="AD328" s="4"/>
      <c r="AE328" s="4"/>
      <c r="AF328" s="38"/>
      <c r="AG328" s="24"/>
      <c r="AH328" s="30"/>
      <c r="AI328" s="26"/>
      <c r="AJ328" s="37"/>
      <c r="AK328" s="24"/>
      <c r="AL328" s="25"/>
      <c r="AM328" s="26"/>
      <c r="AN328" s="37"/>
      <c r="AO328" s="47"/>
      <c r="AP328" s="48"/>
      <c r="AQ328" s="49"/>
      <c r="AR328" s="52"/>
      <c r="AS328" s="4"/>
      <c r="AT328" s="4"/>
      <c r="AU328" s="4"/>
      <c r="AV328" s="4"/>
      <c r="AW328" s="4"/>
      <c r="AX328" s="4"/>
      <c r="AY328" s="4"/>
      <c r="AZ328" s="38"/>
      <c r="BA328" s="24"/>
      <c r="BB328" s="30"/>
      <c r="BC328" s="26"/>
      <c r="BD328" s="27"/>
      <c r="BE328" s="28">
        <f t="shared" si="281"/>
        <v>4.8706325949554596E-5</v>
      </c>
    </row>
    <row r="329" spans="1:57" ht="14" x14ac:dyDescent="0.35">
      <c r="A329" s="4">
        <f t="shared" si="362"/>
        <v>327</v>
      </c>
      <c r="B329" s="24"/>
      <c r="C329" s="30"/>
      <c r="D329" s="26"/>
      <c r="E329" s="27"/>
      <c r="F329" s="28"/>
      <c r="G329" s="39"/>
      <c r="H329" s="40"/>
      <c r="I329" s="24"/>
      <c r="J329" s="25"/>
      <c r="K329" s="26"/>
      <c r="L329" s="27"/>
      <c r="M329" s="28"/>
      <c r="N329" s="29">
        <f t="shared" ref="N329:N583" si="438">T329-T328</f>
        <v>3.7763604343754587E-4</v>
      </c>
      <c r="O329" s="47"/>
      <c r="P329" s="48"/>
      <c r="Q329" s="49"/>
      <c r="R329" s="51"/>
      <c r="S329" s="28"/>
      <c r="T329" s="29">
        <f t="shared" si="365"/>
        <v>0.9626140316996874</v>
      </c>
      <c r="U329" s="31">
        <f t="shared" si="366"/>
        <v>331</v>
      </c>
      <c r="V329" s="32">
        <f t="shared" si="367"/>
        <v>820</v>
      </c>
      <c r="W329" s="33">
        <f t="shared" si="368"/>
        <v>1309</v>
      </c>
      <c r="X329" s="4"/>
      <c r="Y329" s="4"/>
      <c r="Z329" s="4"/>
      <c r="AA329" s="4"/>
      <c r="AB329" s="4"/>
      <c r="AC329" s="4"/>
      <c r="AD329" s="4"/>
      <c r="AE329" s="4"/>
      <c r="AF329" s="38"/>
      <c r="AG329" s="24"/>
      <c r="AH329" s="30"/>
      <c r="AI329" s="26"/>
      <c r="AJ329" s="37"/>
      <c r="AK329" s="24"/>
      <c r="AL329" s="25"/>
      <c r="AM329" s="26"/>
      <c r="AN329" s="37"/>
      <c r="AO329" s="47"/>
      <c r="AP329" s="48"/>
      <c r="AQ329" s="49"/>
      <c r="AR329" s="52"/>
      <c r="AS329" s="4"/>
      <c r="AT329" s="4"/>
      <c r="AU329" s="4"/>
      <c r="AV329" s="4"/>
      <c r="AW329" s="4"/>
      <c r="AX329" s="4"/>
      <c r="AY329" s="4"/>
      <c r="AZ329" s="38"/>
      <c r="BA329" s="24"/>
      <c r="BB329" s="30"/>
      <c r="BC329" s="26"/>
      <c r="BD329" s="27"/>
      <c r="BE329" s="28"/>
    </row>
    <row r="330" spans="1:57" ht="14" x14ac:dyDescent="0.35">
      <c r="A330" s="4">
        <f t="shared" si="362"/>
        <v>328</v>
      </c>
      <c r="B330" s="24"/>
      <c r="C330" s="30"/>
      <c r="D330" s="26"/>
      <c r="E330" s="27"/>
      <c r="F330" s="28"/>
      <c r="G330" s="39"/>
      <c r="H330" s="40"/>
      <c r="I330" s="24"/>
      <c r="J330" s="25"/>
      <c r="K330" s="26"/>
      <c r="L330" s="27"/>
      <c r="M330" s="28"/>
      <c r="N330" s="29">
        <f t="shared" si="438"/>
        <v>3.7385968300307493E-4</v>
      </c>
      <c r="O330" s="47"/>
      <c r="P330" s="48"/>
      <c r="Q330" s="49"/>
      <c r="R330" s="51"/>
      <c r="S330" s="28"/>
      <c r="T330" s="29">
        <f t="shared" si="365"/>
        <v>0.96298789138269048</v>
      </c>
      <c r="U330" s="31">
        <f t="shared" si="366"/>
        <v>332</v>
      </c>
      <c r="V330" s="32">
        <f t="shared" si="367"/>
        <v>822.5</v>
      </c>
      <c r="W330" s="33">
        <f t="shared" si="368"/>
        <v>1313</v>
      </c>
      <c r="X330" s="4"/>
      <c r="Y330" s="4"/>
      <c r="Z330" s="4"/>
      <c r="AA330" s="4"/>
      <c r="AB330" s="4"/>
      <c r="AC330" s="4"/>
      <c r="AD330" s="4"/>
      <c r="AE330" s="4"/>
      <c r="AF330" s="38"/>
      <c r="AG330" s="24"/>
      <c r="AH330" s="30"/>
      <c r="AI330" s="26"/>
      <c r="AJ330" s="37"/>
      <c r="AK330" s="24"/>
      <c r="AL330" s="25"/>
      <c r="AM330" s="26"/>
      <c r="AN330" s="37"/>
      <c r="AO330" s="47"/>
      <c r="AP330" s="48"/>
      <c r="AQ330" s="49"/>
      <c r="AR330" s="52"/>
      <c r="AS330" s="4"/>
      <c r="AT330" s="4"/>
      <c r="AU330" s="4"/>
      <c r="AV330" s="4"/>
      <c r="AW330" s="4"/>
      <c r="AX330" s="4"/>
      <c r="AY330" s="4"/>
      <c r="AZ330" s="38"/>
      <c r="BA330" s="24"/>
      <c r="BB330" s="30"/>
      <c r="BC330" s="26"/>
      <c r="BD330" s="27"/>
      <c r="BE330" s="28"/>
    </row>
    <row r="331" spans="1:57" ht="14" x14ac:dyDescent="0.35">
      <c r="A331" s="4">
        <f t="shared" si="362"/>
        <v>329</v>
      </c>
      <c r="B331" s="24"/>
      <c r="C331" s="30"/>
      <c r="D331" s="26"/>
      <c r="E331" s="27"/>
      <c r="F331" s="28"/>
      <c r="G331" s="39"/>
      <c r="H331" s="40"/>
      <c r="I331" s="24"/>
      <c r="J331" s="25"/>
      <c r="K331" s="26"/>
      <c r="L331" s="27"/>
      <c r="M331" s="28"/>
      <c r="N331" s="29">
        <f t="shared" si="438"/>
        <v>3.7012108617306971E-4</v>
      </c>
      <c r="O331" s="47"/>
      <c r="P331" s="48"/>
      <c r="Q331" s="49"/>
      <c r="R331" s="51"/>
      <c r="S331" s="28"/>
      <c r="T331" s="29">
        <f t="shared" si="365"/>
        <v>0.96335801246886354</v>
      </c>
      <c r="U331" s="31">
        <f t="shared" si="366"/>
        <v>333</v>
      </c>
      <c r="V331" s="32">
        <f t="shared" si="367"/>
        <v>825</v>
      </c>
      <c r="W331" s="33">
        <f t="shared" si="368"/>
        <v>1317</v>
      </c>
      <c r="X331" s="4"/>
      <c r="Y331" s="4"/>
      <c r="Z331" s="4"/>
      <c r="AA331" s="4"/>
      <c r="AB331" s="4"/>
      <c r="AC331" s="4"/>
      <c r="AD331" s="4"/>
      <c r="AE331" s="4"/>
      <c r="AF331" s="38"/>
      <c r="AG331" s="24"/>
      <c r="AH331" s="30"/>
      <c r="AI331" s="26"/>
      <c r="AJ331" s="37"/>
      <c r="AK331" s="24"/>
      <c r="AL331" s="25"/>
      <c r="AM331" s="26"/>
      <c r="AN331" s="37"/>
      <c r="AO331" s="47"/>
      <c r="AP331" s="48"/>
      <c r="AQ331" s="49"/>
      <c r="AR331" s="52"/>
      <c r="AS331" s="4"/>
      <c r="AT331" s="4"/>
      <c r="AU331" s="4"/>
      <c r="AV331" s="4"/>
      <c r="AW331" s="4"/>
      <c r="AX331" s="4"/>
      <c r="AY331" s="4"/>
      <c r="AZ331" s="38"/>
      <c r="BA331" s="24"/>
      <c r="BB331" s="30"/>
      <c r="BC331" s="26"/>
      <c r="BD331" s="27"/>
      <c r="BE331" s="28"/>
    </row>
    <row r="332" spans="1:57" ht="14" x14ac:dyDescent="0.35">
      <c r="A332" s="4">
        <f t="shared" si="362"/>
        <v>330</v>
      </c>
      <c r="B332" s="24"/>
      <c r="C332" s="30"/>
      <c r="D332" s="26"/>
      <c r="E332" s="27"/>
      <c r="F332" s="28"/>
      <c r="G332" s="39"/>
      <c r="H332" s="40"/>
      <c r="I332" s="24"/>
      <c r="J332" s="25"/>
      <c r="K332" s="26"/>
      <c r="L332" s="27"/>
      <c r="M332" s="28"/>
      <c r="N332" s="29">
        <f t="shared" si="438"/>
        <v>3.6641987531138565E-4</v>
      </c>
      <c r="O332" s="47"/>
      <c r="P332" s="48"/>
      <c r="Q332" s="49"/>
      <c r="R332" s="51"/>
      <c r="S332" s="28"/>
      <c r="T332" s="29">
        <f t="shared" si="365"/>
        <v>0.96372443234417493</v>
      </c>
      <c r="U332" s="31">
        <f t="shared" si="366"/>
        <v>334</v>
      </c>
      <c r="V332" s="32">
        <f t="shared" si="367"/>
        <v>827.5</v>
      </c>
      <c r="W332" s="33">
        <f t="shared" si="368"/>
        <v>1321</v>
      </c>
      <c r="X332" s="4"/>
      <c r="Y332" s="4"/>
      <c r="Z332" s="4"/>
      <c r="AA332" s="4"/>
      <c r="AB332" s="4"/>
      <c r="AC332" s="4"/>
      <c r="AD332" s="4"/>
      <c r="AE332" s="4"/>
      <c r="AF332" s="38"/>
      <c r="AG332" s="24"/>
      <c r="AH332" s="30"/>
      <c r="AI332" s="26"/>
      <c r="AJ332" s="37"/>
      <c r="AK332" s="24"/>
      <c r="AL332" s="25"/>
      <c r="AM332" s="26"/>
      <c r="AN332" s="37"/>
      <c r="AO332" s="47"/>
      <c r="AP332" s="48"/>
      <c r="AQ332" s="49"/>
      <c r="AR332" s="52"/>
      <c r="AS332" s="4"/>
      <c r="AT332" s="4"/>
      <c r="AU332" s="4"/>
      <c r="AV332" s="4"/>
      <c r="AW332" s="4"/>
      <c r="AX332" s="4"/>
      <c r="AY332" s="4"/>
      <c r="AZ332" s="38"/>
      <c r="BA332" s="24"/>
      <c r="BB332" s="30"/>
      <c r="BC332" s="26"/>
      <c r="BD332" s="27"/>
      <c r="BE332" s="28"/>
    </row>
    <row r="333" spans="1:57" ht="14" x14ac:dyDescent="0.35">
      <c r="A333" s="4">
        <f t="shared" si="362"/>
        <v>331</v>
      </c>
      <c r="B333" s="24"/>
      <c r="C333" s="30"/>
      <c r="D333" s="26"/>
      <c r="E333" s="27"/>
      <c r="F333" s="28"/>
      <c r="G333" s="39"/>
      <c r="H333" s="40"/>
      <c r="I333" s="24"/>
      <c r="J333" s="25"/>
      <c r="K333" s="26"/>
      <c r="L333" s="27"/>
      <c r="M333" s="28"/>
      <c r="N333" s="29">
        <f t="shared" si="438"/>
        <v>3.6275567655830177E-4</v>
      </c>
      <c r="O333" s="47"/>
      <c r="P333" s="48"/>
      <c r="Q333" s="49"/>
      <c r="R333" s="51"/>
      <c r="S333" s="28"/>
      <c r="T333" s="29">
        <f t="shared" si="365"/>
        <v>0.96408718802073323</v>
      </c>
      <c r="U333" s="31">
        <f t="shared" si="366"/>
        <v>335</v>
      </c>
      <c r="V333" s="32">
        <f t="shared" si="367"/>
        <v>830</v>
      </c>
      <c r="W333" s="33">
        <f t="shared" si="368"/>
        <v>1325</v>
      </c>
      <c r="X333" s="4"/>
      <c r="Y333" s="4"/>
      <c r="Z333" s="4"/>
      <c r="AA333" s="4"/>
      <c r="AB333" s="4"/>
      <c r="AC333" s="4"/>
      <c r="AD333" s="4"/>
      <c r="AE333" s="4"/>
      <c r="AF333" s="38"/>
      <c r="AG333" s="24"/>
      <c r="AH333" s="30"/>
      <c r="AI333" s="26"/>
      <c r="AJ333" s="37"/>
      <c r="AK333" s="24"/>
      <c r="AL333" s="25"/>
      <c r="AM333" s="26"/>
      <c r="AN333" s="37"/>
      <c r="AO333" s="47"/>
      <c r="AP333" s="48"/>
      <c r="AQ333" s="49"/>
      <c r="AR333" s="52"/>
      <c r="AS333" s="4"/>
      <c r="AT333" s="4"/>
      <c r="AU333" s="4"/>
      <c r="AV333" s="4"/>
      <c r="AW333" s="4"/>
      <c r="AX333" s="4"/>
      <c r="AY333" s="4"/>
      <c r="AZ333" s="38"/>
      <c r="BA333" s="24"/>
      <c r="BB333" s="30"/>
      <c r="BC333" s="26"/>
      <c r="BD333" s="27"/>
      <c r="BE333" s="28"/>
    </row>
    <row r="334" spans="1:57" ht="14" x14ac:dyDescent="0.35">
      <c r="A334" s="4">
        <f t="shared" si="362"/>
        <v>332</v>
      </c>
      <c r="B334" s="24"/>
      <c r="C334" s="30"/>
      <c r="D334" s="26"/>
      <c r="E334" s="27"/>
      <c r="F334" s="28"/>
      <c r="G334" s="39"/>
      <c r="H334" s="40"/>
      <c r="I334" s="24"/>
      <c r="J334" s="25"/>
      <c r="K334" s="26"/>
      <c r="L334" s="27"/>
      <c r="M334" s="28"/>
      <c r="N334" s="29">
        <f t="shared" si="438"/>
        <v>3.5912811979266213E-4</v>
      </c>
      <c r="O334" s="47"/>
      <c r="P334" s="48"/>
      <c r="Q334" s="49"/>
      <c r="R334" s="51"/>
      <c r="S334" s="28"/>
      <c r="T334" s="29">
        <f t="shared" si="365"/>
        <v>0.96444631614052589</v>
      </c>
      <c r="U334" s="31">
        <f t="shared" si="366"/>
        <v>336</v>
      </c>
      <c r="V334" s="32">
        <f t="shared" si="367"/>
        <v>832.5</v>
      </c>
      <c r="W334" s="33">
        <f t="shared" si="368"/>
        <v>1329</v>
      </c>
      <c r="X334" s="4"/>
      <c r="Y334" s="4"/>
      <c r="Z334" s="4"/>
      <c r="AA334" s="4"/>
      <c r="AB334" s="4"/>
      <c r="AC334" s="4"/>
      <c r="AD334" s="4"/>
      <c r="AE334" s="4"/>
      <c r="AF334" s="38"/>
      <c r="AG334" s="24"/>
      <c r="AH334" s="30"/>
      <c r="AI334" s="26"/>
      <c r="AJ334" s="37"/>
      <c r="AK334" s="24"/>
      <c r="AL334" s="25"/>
      <c r="AM334" s="26"/>
      <c r="AN334" s="37"/>
      <c r="AO334" s="47"/>
      <c r="AP334" s="48"/>
      <c r="AQ334" s="49"/>
      <c r="AR334" s="52"/>
      <c r="AS334" s="4"/>
      <c r="AT334" s="4"/>
      <c r="AU334" s="4"/>
      <c r="AV334" s="4"/>
      <c r="AW334" s="4"/>
      <c r="AX334" s="4"/>
      <c r="AY334" s="4"/>
      <c r="AZ334" s="38"/>
      <c r="BA334" s="24"/>
      <c r="BB334" s="30"/>
      <c r="BC334" s="26"/>
      <c r="BD334" s="27"/>
      <c r="BE334" s="28"/>
    </row>
    <row r="335" spans="1:57" ht="14" x14ac:dyDescent="0.35">
      <c r="A335" s="4">
        <f t="shared" si="362"/>
        <v>333</v>
      </c>
      <c r="B335" s="24"/>
      <c r="C335" s="30"/>
      <c r="D335" s="26"/>
      <c r="E335" s="27"/>
      <c r="F335" s="28"/>
      <c r="G335" s="39"/>
      <c r="H335" s="40"/>
      <c r="I335" s="24"/>
      <c r="J335" s="25"/>
      <c r="K335" s="26"/>
      <c r="L335" s="27"/>
      <c r="M335" s="28"/>
      <c r="N335" s="29">
        <f t="shared" si="438"/>
        <v>3.5553683859479435E-4</v>
      </c>
      <c r="O335" s="47"/>
      <c r="P335" s="48"/>
      <c r="Q335" s="49"/>
      <c r="R335" s="51"/>
      <c r="S335" s="28"/>
      <c r="T335" s="29">
        <f t="shared" si="365"/>
        <v>0.96480185297912069</v>
      </c>
      <c r="U335" s="31">
        <f t="shared" si="366"/>
        <v>337</v>
      </c>
      <c r="V335" s="32">
        <f t="shared" si="367"/>
        <v>835</v>
      </c>
      <c r="W335" s="33">
        <f t="shared" si="368"/>
        <v>1333</v>
      </c>
      <c r="X335" s="4"/>
      <c r="Y335" s="4"/>
      <c r="Z335" s="4"/>
      <c r="AA335" s="4"/>
      <c r="AB335" s="4"/>
      <c r="AC335" s="4"/>
      <c r="AD335" s="4"/>
      <c r="AE335" s="4"/>
      <c r="AF335" s="38"/>
      <c r="AG335" s="24"/>
      <c r="AH335" s="30"/>
      <c r="AI335" s="26"/>
      <c r="AJ335" s="37"/>
      <c r="AK335" s="24"/>
      <c r="AL335" s="25"/>
      <c r="AM335" s="26"/>
      <c r="AN335" s="37"/>
      <c r="AO335" s="47"/>
      <c r="AP335" s="48"/>
      <c r="AQ335" s="49"/>
      <c r="AR335" s="52"/>
      <c r="AS335" s="4"/>
      <c r="AT335" s="4"/>
      <c r="AU335" s="4"/>
      <c r="AV335" s="4"/>
      <c r="AW335" s="4"/>
      <c r="AX335" s="4"/>
      <c r="AY335" s="4"/>
      <c r="AZ335" s="38"/>
      <c r="BA335" s="24"/>
      <c r="BB335" s="30"/>
      <c r="BC335" s="26"/>
      <c r="BD335" s="27"/>
      <c r="BE335" s="28"/>
    </row>
    <row r="336" spans="1:57" ht="14" x14ac:dyDescent="0.35">
      <c r="A336" s="4">
        <f t="shared" si="362"/>
        <v>334</v>
      </c>
      <c r="B336" s="24"/>
      <c r="C336" s="30"/>
      <c r="D336" s="26"/>
      <c r="E336" s="27"/>
      <c r="F336" s="28"/>
      <c r="G336" s="39"/>
      <c r="H336" s="40"/>
      <c r="I336" s="24"/>
      <c r="J336" s="25"/>
      <c r="K336" s="26"/>
      <c r="L336" s="27"/>
      <c r="M336" s="28"/>
      <c r="N336" s="29">
        <f t="shared" si="438"/>
        <v>3.5198147020876203E-4</v>
      </c>
      <c r="O336" s="47"/>
      <c r="P336" s="48"/>
      <c r="Q336" s="49"/>
      <c r="R336" s="51"/>
      <c r="S336" s="28"/>
      <c r="T336" s="29">
        <f t="shared" si="365"/>
        <v>0.96515383444932945</v>
      </c>
      <c r="U336" s="31">
        <f t="shared" si="366"/>
        <v>338</v>
      </c>
      <c r="V336" s="32">
        <f t="shared" si="367"/>
        <v>837.5</v>
      </c>
      <c r="W336" s="33">
        <f t="shared" si="368"/>
        <v>1337</v>
      </c>
      <c r="X336" s="4"/>
      <c r="Y336" s="4"/>
      <c r="Z336" s="4"/>
      <c r="AA336" s="4"/>
      <c r="AB336" s="4"/>
      <c r="AC336" s="4"/>
      <c r="AD336" s="4"/>
      <c r="AE336" s="4"/>
      <c r="AF336" s="38"/>
      <c r="AG336" s="24"/>
      <c r="AH336" s="30"/>
      <c r="AI336" s="26"/>
      <c r="AJ336" s="37"/>
      <c r="AK336" s="24"/>
      <c r="AL336" s="25"/>
      <c r="AM336" s="26"/>
      <c r="AN336" s="37"/>
      <c r="AO336" s="47"/>
      <c r="AP336" s="48"/>
      <c r="AQ336" s="49"/>
      <c r="AR336" s="52"/>
      <c r="AS336" s="4"/>
      <c r="AT336" s="4"/>
      <c r="AU336" s="4"/>
      <c r="AV336" s="4"/>
      <c r="AW336" s="4"/>
      <c r="AX336" s="4"/>
      <c r="AY336" s="4"/>
      <c r="AZ336" s="38"/>
      <c r="BA336" s="24"/>
      <c r="BB336" s="30"/>
      <c r="BC336" s="26"/>
      <c r="BD336" s="27"/>
      <c r="BE336" s="28"/>
    </row>
    <row r="337" spans="1:57" ht="14" x14ac:dyDescent="0.35">
      <c r="A337" s="4">
        <f t="shared" si="362"/>
        <v>335</v>
      </c>
      <c r="B337" s="24"/>
      <c r="C337" s="30"/>
      <c r="D337" s="26"/>
      <c r="E337" s="27"/>
      <c r="F337" s="28"/>
      <c r="G337" s="39"/>
      <c r="H337" s="40"/>
      <c r="I337" s="24"/>
      <c r="J337" s="25"/>
      <c r="K337" s="26"/>
      <c r="L337" s="27"/>
      <c r="M337" s="28"/>
      <c r="N337" s="29">
        <f t="shared" si="438"/>
        <v>3.4846165550672659E-4</v>
      </c>
      <c r="O337" s="47"/>
      <c r="P337" s="48"/>
      <c r="Q337" s="49"/>
      <c r="R337" s="51"/>
      <c r="S337" s="28"/>
      <c r="T337" s="29">
        <f t="shared" si="365"/>
        <v>0.96550229610483618</v>
      </c>
      <c r="U337" s="31">
        <f t="shared" si="366"/>
        <v>339</v>
      </c>
      <c r="V337" s="32">
        <f t="shared" si="367"/>
        <v>840</v>
      </c>
      <c r="W337" s="33">
        <f t="shared" si="368"/>
        <v>1341</v>
      </c>
      <c r="X337" s="4"/>
      <c r="Y337" s="4"/>
      <c r="Z337" s="4"/>
      <c r="AA337" s="4"/>
      <c r="AB337" s="4"/>
      <c r="AC337" s="4"/>
      <c r="AD337" s="4"/>
      <c r="AE337" s="4"/>
      <c r="AF337" s="38"/>
      <c r="AG337" s="24"/>
      <c r="AH337" s="30"/>
      <c r="AI337" s="26"/>
      <c r="AJ337" s="37"/>
      <c r="AK337" s="24"/>
      <c r="AL337" s="25"/>
      <c r="AM337" s="26"/>
      <c r="AN337" s="37"/>
      <c r="AO337" s="47"/>
      <c r="AP337" s="48"/>
      <c r="AQ337" s="49"/>
      <c r="AR337" s="52"/>
      <c r="AS337" s="4"/>
      <c r="AT337" s="4"/>
      <c r="AU337" s="4"/>
      <c r="AV337" s="4"/>
      <c r="AW337" s="4"/>
      <c r="AX337" s="4"/>
      <c r="AY337" s="4"/>
      <c r="AZ337" s="38"/>
      <c r="BA337" s="24"/>
      <c r="BB337" s="30"/>
      <c r="BC337" s="26"/>
      <c r="BD337" s="27"/>
      <c r="BE337" s="28"/>
    </row>
    <row r="338" spans="1:57" ht="14" x14ac:dyDescent="0.35">
      <c r="A338" s="4">
        <f t="shared" si="362"/>
        <v>336</v>
      </c>
      <c r="B338" s="24"/>
      <c r="C338" s="30"/>
      <c r="D338" s="26"/>
      <c r="E338" s="27"/>
      <c r="F338" s="28"/>
      <c r="G338" s="39"/>
      <c r="H338" s="40"/>
      <c r="I338" s="24"/>
      <c r="J338" s="25"/>
      <c r="K338" s="26"/>
      <c r="L338" s="27"/>
      <c r="M338" s="28"/>
      <c r="N338" s="29">
        <f t="shared" si="438"/>
        <v>3.4497703895164378E-4</v>
      </c>
      <c r="O338" s="47"/>
      <c r="P338" s="48"/>
      <c r="Q338" s="49"/>
      <c r="R338" s="51"/>
      <c r="S338" s="28"/>
      <c r="T338" s="29">
        <f t="shared" si="365"/>
        <v>0.96584727314378782</v>
      </c>
      <c r="U338" s="31">
        <f t="shared" si="366"/>
        <v>340</v>
      </c>
      <c r="V338" s="32">
        <f t="shared" si="367"/>
        <v>842.5</v>
      </c>
      <c r="W338" s="33">
        <f t="shared" si="368"/>
        <v>1345</v>
      </c>
      <c r="X338" s="4"/>
      <c r="Y338" s="4"/>
      <c r="Z338" s="4"/>
      <c r="AA338" s="4"/>
      <c r="AB338" s="4"/>
      <c r="AC338" s="4"/>
      <c r="AD338" s="4"/>
      <c r="AE338" s="4"/>
      <c r="AF338" s="38"/>
      <c r="AG338" s="24"/>
      <c r="AH338" s="30"/>
      <c r="AI338" s="26"/>
      <c r="AJ338" s="37"/>
      <c r="AK338" s="24"/>
      <c r="AL338" s="25"/>
      <c r="AM338" s="26"/>
      <c r="AN338" s="37"/>
      <c r="AO338" s="47"/>
      <c r="AP338" s="48"/>
      <c r="AQ338" s="49"/>
      <c r="AR338" s="52"/>
      <c r="AS338" s="4"/>
      <c r="AT338" s="4"/>
      <c r="AU338" s="4"/>
      <c r="AV338" s="4"/>
      <c r="AW338" s="4"/>
      <c r="AX338" s="4"/>
      <c r="AY338" s="4"/>
      <c r="AZ338" s="38"/>
      <c r="BA338" s="24"/>
      <c r="BB338" s="30"/>
      <c r="BC338" s="26"/>
      <c r="BD338" s="27"/>
      <c r="BE338" s="28"/>
    </row>
    <row r="339" spans="1:57" ht="14" x14ac:dyDescent="0.35">
      <c r="A339" s="4">
        <f t="shared" si="362"/>
        <v>337</v>
      </c>
      <c r="B339" s="24"/>
      <c r="C339" s="30"/>
      <c r="D339" s="26"/>
      <c r="E339" s="27"/>
      <c r="F339" s="28"/>
      <c r="G339" s="39"/>
      <c r="H339" s="40"/>
      <c r="I339" s="24"/>
      <c r="J339" s="25"/>
      <c r="K339" s="26"/>
      <c r="L339" s="27"/>
      <c r="M339" s="28"/>
      <c r="N339" s="29">
        <f t="shared" si="438"/>
        <v>3.4152726856206961E-4</v>
      </c>
      <c r="O339" s="47"/>
      <c r="P339" s="48"/>
      <c r="Q339" s="49"/>
      <c r="R339" s="51"/>
      <c r="S339" s="28"/>
      <c r="T339" s="29">
        <f t="shared" si="365"/>
        <v>0.96618880041234989</v>
      </c>
      <c r="U339" s="31">
        <f t="shared" si="366"/>
        <v>341</v>
      </c>
      <c r="V339" s="32">
        <f t="shared" si="367"/>
        <v>845</v>
      </c>
      <c r="W339" s="33">
        <f t="shared" si="368"/>
        <v>1349</v>
      </c>
      <c r="X339" s="4"/>
      <c r="Y339" s="4"/>
      <c r="Z339" s="4"/>
      <c r="AA339" s="4"/>
      <c r="AB339" s="4"/>
      <c r="AC339" s="4"/>
      <c r="AD339" s="4"/>
      <c r="AE339" s="4"/>
      <c r="AF339" s="38"/>
      <c r="AG339" s="24"/>
      <c r="AH339" s="30"/>
      <c r="AI339" s="26"/>
      <c r="AJ339" s="37"/>
      <c r="AK339" s="24"/>
      <c r="AL339" s="25"/>
      <c r="AM339" s="26"/>
      <c r="AN339" s="37"/>
      <c r="AO339" s="47"/>
      <c r="AP339" s="48"/>
      <c r="AQ339" s="49"/>
      <c r="AR339" s="52"/>
      <c r="AS339" s="4"/>
      <c r="AT339" s="4"/>
      <c r="AU339" s="4"/>
      <c r="AV339" s="4"/>
      <c r="AW339" s="4"/>
      <c r="AX339" s="4"/>
      <c r="AY339" s="4"/>
      <c r="AZ339" s="38"/>
      <c r="BA339" s="24"/>
      <c r="BB339" s="30"/>
      <c r="BC339" s="26"/>
      <c r="BD339" s="27"/>
      <c r="BE339" s="28"/>
    </row>
    <row r="340" spans="1:57" ht="14" x14ac:dyDescent="0.35">
      <c r="A340" s="4">
        <f t="shared" si="362"/>
        <v>338</v>
      </c>
      <c r="B340" s="24"/>
      <c r="C340" s="30"/>
      <c r="D340" s="26"/>
      <c r="E340" s="27"/>
      <c r="F340" s="28"/>
      <c r="G340" s="39"/>
      <c r="H340" s="40"/>
      <c r="I340" s="24"/>
      <c r="J340" s="25"/>
      <c r="K340" s="26"/>
      <c r="L340" s="27"/>
      <c r="M340" s="28"/>
      <c r="N340" s="29">
        <f t="shared" si="438"/>
        <v>3.3811199587652219E-4</v>
      </c>
      <c r="O340" s="47"/>
      <c r="P340" s="48"/>
      <c r="Q340" s="49"/>
      <c r="R340" s="51"/>
      <c r="S340" s="28"/>
      <c r="T340" s="29">
        <f t="shared" si="365"/>
        <v>0.96652691240822641</v>
      </c>
      <c r="U340" s="31">
        <f t="shared" si="366"/>
        <v>342</v>
      </c>
      <c r="V340" s="32">
        <f t="shared" si="367"/>
        <v>847.5</v>
      </c>
      <c r="W340" s="33">
        <f t="shared" si="368"/>
        <v>1353</v>
      </c>
      <c r="X340" s="4"/>
      <c r="Y340" s="4"/>
      <c r="Z340" s="4"/>
      <c r="AA340" s="4"/>
      <c r="AB340" s="4"/>
      <c r="AC340" s="4"/>
      <c r="AD340" s="4"/>
      <c r="AE340" s="4"/>
      <c r="AF340" s="38"/>
      <c r="AG340" s="24"/>
      <c r="AH340" s="30"/>
      <c r="AI340" s="26"/>
      <c r="AJ340" s="37"/>
      <c r="AK340" s="24"/>
      <c r="AL340" s="25"/>
      <c r="AM340" s="26"/>
      <c r="AN340" s="37"/>
      <c r="AO340" s="47"/>
      <c r="AP340" s="48"/>
      <c r="AQ340" s="49"/>
      <c r="AR340" s="52"/>
      <c r="AS340" s="4"/>
      <c r="AT340" s="4"/>
      <c r="AU340" s="4"/>
      <c r="AV340" s="4"/>
      <c r="AW340" s="4"/>
      <c r="AX340" s="4"/>
      <c r="AY340" s="4"/>
      <c r="AZ340" s="38"/>
      <c r="BA340" s="24"/>
      <c r="BB340" s="30"/>
      <c r="BC340" s="26"/>
      <c r="BD340" s="27"/>
      <c r="BE340" s="28"/>
    </row>
    <row r="341" spans="1:57" ht="14" x14ac:dyDescent="0.35">
      <c r="A341" s="4">
        <f t="shared" si="362"/>
        <v>339</v>
      </c>
      <c r="B341" s="24"/>
      <c r="C341" s="30"/>
      <c r="D341" s="26"/>
      <c r="E341" s="27"/>
      <c r="F341" s="28"/>
      <c r="G341" s="39"/>
      <c r="H341" s="40"/>
      <c r="I341" s="24"/>
      <c r="J341" s="25"/>
      <c r="K341" s="26"/>
      <c r="L341" s="27"/>
      <c r="M341" s="28"/>
      <c r="N341" s="29">
        <f t="shared" si="438"/>
        <v>3.3473087591773254E-4</v>
      </c>
      <c r="O341" s="47"/>
      <c r="P341" s="48"/>
      <c r="Q341" s="49"/>
      <c r="R341" s="51"/>
      <c r="S341" s="28"/>
      <c r="T341" s="29">
        <f t="shared" si="365"/>
        <v>0.96686164328414415</v>
      </c>
      <c r="U341" s="31">
        <f t="shared" si="366"/>
        <v>343</v>
      </c>
      <c r="V341" s="32">
        <f t="shared" si="367"/>
        <v>850</v>
      </c>
      <c r="W341" s="33">
        <f t="shared" si="368"/>
        <v>1357</v>
      </c>
      <c r="X341" s="4"/>
      <c r="Y341" s="4"/>
      <c r="Z341" s="4"/>
      <c r="AA341" s="4"/>
      <c r="AB341" s="4"/>
      <c r="AC341" s="4"/>
      <c r="AD341" s="4"/>
      <c r="AE341" s="4"/>
      <c r="AF341" s="38"/>
      <c r="AG341" s="24"/>
      <c r="AH341" s="30"/>
      <c r="AI341" s="26"/>
      <c r="AJ341" s="37"/>
      <c r="AK341" s="24"/>
      <c r="AL341" s="25"/>
      <c r="AM341" s="26"/>
      <c r="AN341" s="37"/>
      <c r="AO341" s="47"/>
      <c r="AP341" s="48"/>
      <c r="AQ341" s="49"/>
      <c r="AR341" s="52"/>
      <c r="AS341" s="4"/>
      <c r="AT341" s="4"/>
      <c r="AU341" s="4"/>
      <c r="AV341" s="4"/>
      <c r="AW341" s="4"/>
      <c r="AX341" s="4"/>
      <c r="AY341" s="4"/>
      <c r="AZ341" s="38"/>
      <c r="BA341" s="24"/>
      <c r="BB341" s="30"/>
      <c r="BC341" s="26"/>
      <c r="BD341" s="27"/>
      <c r="BE341" s="28"/>
    </row>
    <row r="342" spans="1:57" ht="14" x14ac:dyDescent="0.35">
      <c r="A342" s="4">
        <f t="shared" si="362"/>
        <v>340</v>
      </c>
      <c r="B342" s="24"/>
      <c r="C342" s="30"/>
      <c r="D342" s="26"/>
      <c r="E342" s="27"/>
      <c r="F342" s="28"/>
      <c r="G342" s="39"/>
      <c r="H342" s="40"/>
      <c r="I342" s="24"/>
      <c r="J342" s="25"/>
      <c r="K342" s="26"/>
      <c r="L342" s="27"/>
      <c r="M342" s="28"/>
      <c r="N342" s="29">
        <f t="shared" si="438"/>
        <v>3.3138356715856077E-4</v>
      </c>
      <c r="O342" s="47"/>
      <c r="P342" s="48"/>
      <c r="Q342" s="49"/>
      <c r="R342" s="51"/>
      <c r="S342" s="28"/>
      <c r="T342" s="29">
        <f t="shared" si="365"/>
        <v>0.96719302685130271</v>
      </c>
      <c r="U342" s="31">
        <f t="shared" si="366"/>
        <v>344</v>
      </c>
      <c r="V342" s="32">
        <f t="shared" si="367"/>
        <v>852.5</v>
      </c>
      <c r="W342" s="33">
        <f t="shared" si="368"/>
        <v>1361</v>
      </c>
      <c r="X342" s="4"/>
      <c r="Y342" s="4"/>
      <c r="Z342" s="4"/>
      <c r="AA342" s="4"/>
      <c r="AB342" s="4"/>
      <c r="AC342" s="4"/>
      <c r="AD342" s="4"/>
      <c r="AE342" s="4"/>
      <c r="AF342" s="38"/>
      <c r="AG342" s="24"/>
      <c r="AH342" s="30"/>
      <c r="AI342" s="26"/>
      <c r="AJ342" s="37"/>
      <c r="AK342" s="24"/>
      <c r="AL342" s="25"/>
      <c r="AM342" s="26"/>
      <c r="AN342" s="37"/>
      <c r="AO342" s="47"/>
      <c r="AP342" s="48"/>
      <c r="AQ342" s="49"/>
      <c r="AR342" s="52"/>
      <c r="AS342" s="4"/>
      <c r="AT342" s="4"/>
      <c r="AU342" s="4"/>
      <c r="AV342" s="4"/>
      <c r="AW342" s="4"/>
      <c r="AX342" s="4"/>
      <c r="AY342" s="4"/>
      <c r="AZ342" s="38"/>
      <c r="BA342" s="24"/>
      <c r="BB342" s="30"/>
      <c r="BC342" s="26"/>
      <c r="BD342" s="27"/>
      <c r="BE342" s="28"/>
    </row>
    <row r="343" spans="1:57" ht="14" x14ac:dyDescent="0.35">
      <c r="A343" s="4">
        <f t="shared" si="362"/>
        <v>341</v>
      </c>
      <c r="B343" s="24"/>
      <c r="C343" s="30"/>
      <c r="D343" s="26"/>
      <c r="E343" s="27"/>
      <c r="F343" s="28"/>
      <c r="G343" s="39"/>
      <c r="H343" s="40"/>
      <c r="I343" s="24"/>
      <c r="J343" s="25"/>
      <c r="K343" s="26"/>
      <c r="L343" s="27"/>
      <c r="M343" s="28"/>
      <c r="N343" s="29">
        <f t="shared" si="438"/>
        <v>3.2806973148702401E-4</v>
      </c>
      <c r="O343" s="47"/>
      <c r="P343" s="48"/>
      <c r="Q343" s="49"/>
      <c r="R343" s="51"/>
      <c r="S343" s="28"/>
      <c r="T343" s="29">
        <f t="shared" si="365"/>
        <v>0.96752109658278973</v>
      </c>
      <c r="U343" s="31">
        <f t="shared" si="366"/>
        <v>345</v>
      </c>
      <c r="V343" s="32">
        <f t="shared" si="367"/>
        <v>855</v>
      </c>
      <c r="W343" s="33">
        <f t="shared" si="368"/>
        <v>1365</v>
      </c>
      <c r="X343" s="4"/>
      <c r="Y343" s="4"/>
      <c r="Z343" s="4"/>
      <c r="AA343" s="4"/>
      <c r="AB343" s="4"/>
      <c r="AC343" s="4"/>
      <c r="AD343" s="4"/>
      <c r="AE343" s="4"/>
      <c r="AF343" s="38"/>
      <c r="AG343" s="24"/>
      <c r="AH343" s="30"/>
      <c r="AI343" s="26"/>
      <c r="AJ343" s="37"/>
      <c r="AK343" s="24"/>
      <c r="AL343" s="25"/>
      <c r="AM343" s="26"/>
      <c r="AN343" s="37"/>
      <c r="AO343" s="47"/>
      <c r="AP343" s="48"/>
      <c r="AQ343" s="49"/>
      <c r="AR343" s="52"/>
      <c r="AS343" s="4"/>
      <c r="AT343" s="4"/>
      <c r="AU343" s="4"/>
      <c r="AV343" s="4"/>
      <c r="AW343" s="4"/>
      <c r="AX343" s="4"/>
      <c r="AY343" s="4"/>
      <c r="AZ343" s="38"/>
      <c r="BA343" s="24"/>
      <c r="BB343" s="30"/>
      <c r="BC343" s="26"/>
      <c r="BD343" s="27"/>
      <c r="BE343" s="28"/>
    </row>
    <row r="344" spans="1:57" ht="14" x14ac:dyDescent="0.35">
      <c r="A344" s="4">
        <f t="shared" si="362"/>
        <v>342</v>
      </c>
      <c r="B344" s="24"/>
      <c r="C344" s="30"/>
      <c r="D344" s="26"/>
      <c r="E344" s="27"/>
      <c r="F344" s="28"/>
      <c r="G344" s="39"/>
      <c r="H344" s="40"/>
      <c r="I344" s="24"/>
      <c r="J344" s="25"/>
      <c r="K344" s="26"/>
      <c r="L344" s="27"/>
      <c r="M344" s="28"/>
      <c r="N344" s="29">
        <f t="shared" si="438"/>
        <v>3.2478903417210159E-4</v>
      </c>
      <c r="O344" s="47"/>
      <c r="P344" s="48"/>
      <c r="Q344" s="49"/>
      <c r="R344" s="51"/>
      <c r="S344" s="28"/>
      <c r="T344" s="29">
        <f t="shared" si="365"/>
        <v>0.96784588561696183</v>
      </c>
      <c r="U344" s="31">
        <f t="shared" si="366"/>
        <v>346</v>
      </c>
      <c r="V344" s="32">
        <f t="shared" si="367"/>
        <v>857.5</v>
      </c>
      <c r="W344" s="33">
        <f t="shared" si="368"/>
        <v>1369</v>
      </c>
      <c r="X344" s="4"/>
      <c r="Y344" s="4"/>
      <c r="Z344" s="4"/>
      <c r="AA344" s="4"/>
      <c r="AB344" s="4"/>
      <c r="AC344" s="4"/>
      <c r="AD344" s="4"/>
      <c r="AE344" s="4"/>
      <c r="AF344" s="38"/>
      <c r="AG344" s="24"/>
      <c r="AH344" s="30"/>
      <c r="AI344" s="26"/>
      <c r="AJ344" s="37"/>
      <c r="AK344" s="24"/>
      <c r="AL344" s="25"/>
      <c r="AM344" s="26"/>
      <c r="AN344" s="37"/>
      <c r="AO344" s="47"/>
      <c r="AP344" s="48"/>
      <c r="AQ344" s="49"/>
      <c r="AR344" s="52"/>
      <c r="AS344" s="4"/>
      <c r="AT344" s="4"/>
      <c r="AU344" s="4"/>
      <c r="AV344" s="4"/>
      <c r="AW344" s="4"/>
      <c r="AX344" s="4"/>
      <c r="AY344" s="4"/>
      <c r="AZ344" s="38"/>
      <c r="BA344" s="24"/>
      <c r="BB344" s="30"/>
      <c r="BC344" s="26"/>
      <c r="BD344" s="27"/>
      <c r="BE344" s="28"/>
    </row>
    <row r="345" spans="1:57" ht="14" x14ac:dyDescent="0.35">
      <c r="A345" s="4">
        <f t="shared" si="362"/>
        <v>343</v>
      </c>
      <c r="B345" s="24"/>
      <c r="C345" s="30"/>
      <c r="D345" s="26"/>
      <c r="E345" s="27"/>
      <c r="F345" s="28"/>
      <c r="G345" s="39"/>
      <c r="H345" s="40"/>
      <c r="I345" s="24"/>
      <c r="J345" s="25"/>
      <c r="K345" s="26"/>
      <c r="L345" s="27"/>
      <c r="M345" s="28"/>
      <c r="N345" s="29">
        <f t="shared" si="438"/>
        <v>3.2154114383042831E-4</v>
      </c>
      <c r="O345" s="47"/>
      <c r="P345" s="48"/>
      <c r="Q345" s="49"/>
      <c r="R345" s="51"/>
      <c r="S345" s="28"/>
      <c r="T345" s="29">
        <f t="shared" si="365"/>
        <v>0.96816742676079226</v>
      </c>
      <c r="U345" s="31">
        <f t="shared" si="366"/>
        <v>347</v>
      </c>
      <c r="V345" s="32">
        <f t="shared" si="367"/>
        <v>860</v>
      </c>
      <c r="W345" s="33">
        <f t="shared" si="368"/>
        <v>1373</v>
      </c>
      <c r="X345" s="4"/>
      <c r="Y345" s="4"/>
      <c r="Z345" s="4"/>
      <c r="AA345" s="4"/>
      <c r="AB345" s="4"/>
      <c r="AC345" s="4"/>
      <c r="AD345" s="4"/>
      <c r="AE345" s="4"/>
      <c r="AF345" s="38"/>
      <c r="AG345" s="24"/>
      <c r="AH345" s="30"/>
      <c r="AI345" s="26"/>
      <c r="AJ345" s="37"/>
      <c r="AK345" s="24"/>
      <c r="AL345" s="25"/>
      <c r="AM345" s="26"/>
      <c r="AN345" s="37"/>
      <c r="AO345" s="47"/>
      <c r="AP345" s="48"/>
      <c r="AQ345" s="49"/>
      <c r="AR345" s="52"/>
      <c r="AS345" s="4"/>
      <c r="AT345" s="4"/>
      <c r="AU345" s="4"/>
      <c r="AV345" s="4"/>
      <c r="AW345" s="4"/>
      <c r="AX345" s="4"/>
      <c r="AY345" s="4"/>
      <c r="AZ345" s="38"/>
      <c r="BA345" s="24"/>
      <c r="BB345" s="30"/>
      <c r="BC345" s="26"/>
      <c r="BD345" s="27"/>
      <c r="BE345" s="28"/>
    </row>
    <row r="346" spans="1:57" ht="14" x14ac:dyDescent="0.35">
      <c r="A346" s="4">
        <f t="shared" si="362"/>
        <v>344</v>
      </c>
      <c r="B346" s="24"/>
      <c r="C346" s="30"/>
      <c r="D346" s="26"/>
      <c r="E346" s="27"/>
      <c r="F346" s="28"/>
      <c r="G346" s="39"/>
      <c r="H346" s="40"/>
      <c r="I346" s="24"/>
      <c r="J346" s="25"/>
      <c r="K346" s="26"/>
      <c r="L346" s="27"/>
      <c r="M346" s="28"/>
      <c r="N346" s="29">
        <f t="shared" si="438"/>
        <v>3.183257323920996E-4</v>
      </c>
      <c r="O346" s="47"/>
      <c r="P346" s="48"/>
      <c r="Q346" s="49"/>
      <c r="R346" s="51"/>
      <c r="S346" s="28"/>
      <c r="T346" s="29">
        <f t="shared" si="365"/>
        <v>0.96848575249318436</v>
      </c>
      <c r="U346" s="31">
        <f t="shared" si="366"/>
        <v>348</v>
      </c>
      <c r="V346" s="32">
        <f t="shared" si="367"/>
        <v>862.5</v>
      </c>
      <c r="W346" s="33">
        <f t="shared" si="368"/>
        <v>1377</v>
      </c>
      <c r="X346" s="4"/>
      <c r="Y346" s="4"/>
      <c r="Z346" s="4"/>
      <c r="AA346" s="4"/>
      <c r="AB346" s="4"/>
      <c r="AC346" s="4"/>
      <c r="AD346" s="4"/>
      <c r="AE346" s="4"/>
      <c r="AF346" s="38"/>
      <c r="AG346" s="24"/>
      <c r="AH346" s="30"/>
      <c r="AI346" s="26"/>
      <c r="AJ346" s="37"/>
      <c r="AK346" s="24"/>
      <c r="AL346" s="25"/>
      <c r="AM346" s="26"/>
      <c r="AN346" s="37"/>
      <c r="AO346" s="47"/>
      <c r="AP346" s="48"/>
      <c r="AQ346" s="49"/>
      <c r="AR346" s="52"/>
      <c r="AS346" s="4"/>
      <c r="AT346" s="4"/>
      <c r="AU346" s="4"/>
      <c r="AV346" s="4"/>
      <c r="AW346" s="4"/>
      <c r="AX346" s="4"/>
      <c r="AY346" s="4"/>
      <c r="AZ346" s="38"/>
      <c r="BA346" s="24"/>
      <c r="BB346" s="30"/>
      <c r="BC346" s="26"/>
      <c r="BD346" s="27"/>
      <c r="BE346" s="28"/>
    </row>
    <row r="347" spans="1:57" ht="14" x14ac:dyDescent="0.35">
      <c r="A347" s="4">
        <f t="shared" si="362"/>
        <v>345</v>
      </c>
      <c r="B347" s="24"/>
      <c r="C347" s="30"/>
      <c r="D347" s="26"/>
      <c r="E347" s="27"/>
      <c r="F347" s="28"/>
      <c r="G347" s="39"/>
      <c r="H347" s="40"/>
      <c r="I347" s="24"/>
      <c r="J347" s="25"/>
      <c r="K347" s="26"/>
      <c r="L347" s="27"/>
      <c r="M347" s="28"/>
      <c r="N347" s="29">
        <f t="shared" si="438"/>
        <v>3.1514247506814197E-4</v>
      </c>
      <c r="O347" s="47"/>
      <c r="P347" s="48"/>
      <c r="Q347" s="49"/>
      <c r="R347" s="51"/>
      <c r="S347" s="28"/>
      <c r="T347" s="29">
        <f t="shared" si="365"/>
        <v>0.9688008949682525</v>
      </c>
      <c r="U347" s="31">
        <f t="shared" si="366"/>
        <v>349</v>
      </c>
      <c r="V347" s="32">
        <f t="shared" si="367"/>
        <v>865</v>
      </c>
      <c r="W347" s="33">
        <f t="shared" si="368"/>
        <v>1381</v>
      </c>
      <c r="X347" s="4"/>
      <c r="Y347" s="4"/>
      <c r="Z347" s="4"/>
      <c r="AA347" s="4"/>
      <c r="AB347" s="4"/>
      <c r="AC347" s="4"/>
      <c r="AD347" s="4"/>
      <c r="AE347" s="4"/>
      <c r="AF347" s="38"/>
      <c r="AG347" s="24"/>
      <c r="AH347" s="30"/>
      <c r="AI347" s="26"/>
      <c r="AJ347" s="37"/>
      <c r="AK347" s="24"/>
      <c r="AL347" s="25"/>
      <c r="AM347" s="26"/>
      <c r="AN347" s="37"/>
      <c r="AO347" s="47"/>
      <c r="AP347" s="48"/>
      <c r="AQ347" s="49"/>
      <c r="AR347" s="52"/>
      <c r="AS347" s="4"/>
      <c r="AT347" s="4"/>
      <c r="AU347" s="4"/>
      <c r="AV347" s="4"/>
      <c r="AW347" s="4"/>
      <c r="AX347" s="4"/>
      <c r="AY347" s="4"/>
      <c r="AZ347" s="38"/>
      <c r="BA347" s="24"/>
      <c r="BB347" s="30"/>
      <c r="BC347" s="26"/>
      <c r="BD347" s="27"/>
      <c r="BE347" s="28"/>
    </row>
    <row r="348" spans="1:57" ht="14" x14ac:dyDescent="0.35">
      <c r="A348" s="4">
        <f t="shared" si="362"/>
        <v>346</v>
      </c>
      <c r="B348" s="24"/>
      <c r="C348" s="30"/>
      <c r="D348" s="26"/>
      <c r="E348" s="27"/>
      <c r="F348" s="28"/>
      <c r="G348" s="39"/>
      <c r="H348" s="40"/>
      <c r="I348" s="24"/>
      <c r="J348" s="25"/>
      <c r="K348" s="26"/>
      <c r="L348" s="27"/>
      <c r="M348" s="28"/>
      <c r="N348" s="29">
        <f t="shared" si="438"/>
        <v>3.1199105031742835E-4</v>
      </c>
      <c r="O348" s="47"/>
      <c r="P348" s="48"/>
      <c r="Q348" s="49"/>
      <c r="R348" s="51"/>
      <c r="S348" s="28"/>
      <c r="T348" s="29">
        <f t="shared" si="365"/>
        <v>0.96911288601856993</v>
      </c>
      <c r="U348" s="31">
        <f t="shared" si="366"/>
        <v>350</v>
      </c>
      <c r="V348" s="32">
        <f t="shared" si="367"/>
        <v>867.5</v>
      </c>
      <c r="W348" s="33">
        <f t="shared" si="368"/>
        <v>1385</v>
      </c>
      <c r="X348" s="4"/>
      <c r="Y348" s="4"/>
      <c r="Z348" s="4"/>
      <c r="AA348" s="4"/>
      <c r="AB348" s="4"/>
      <c r="AC348" s="4"/>
      <c r="AD348" s="4"/>
      <c r="AE348" s="4"/>
      <c r="AF348" s="38"/>
      <c r="AG348" s="24"/>
      <c r="AH348" s="30"/>
      <c r="AI348" s="26"/>
      <c r="AJ348" s="37"/>
      <c r="AK348" s="24"/>
      <c r="AL348" s="25"/>
      <c r="AM348" s="26"/>
      <c r="AN348" s="37"/>
      <c r="AO348" s="47"/>
      <c r="AP348" s="48"/>
      <c r="AQ348" s="49"/>
      <c r="AR348" s="52"/>
      <c r="AS348" s="4"/>
      <c r="AT348" s="4"/>
      <c r="AU348" s="4"/>
      <c r="AV348" s="4"/>
      <c r="AW348" s="4"/>
      <c r="AX348" s="4"/>
      <c r="AY348" s="4"/>
      <c r="AZ348" s="38"/>
      <c r="BA348" s="24"/>
      <c r="BB348" s="30"/>
      <c r="BC348" s="26"/>
      <c r="BD348" s="27"/>
      <c r="BE348" s="28"/>
    </row>
    <row r="349" spans="1:57" ht="14" x14ac:dyDescent="0.35">
      <c r="A349" s="4">
        <f t="shared" si="362"/>
        <v>347</v>
      </c>
      <c r="B349" s="24"/>
      <c r="C349" s="30"/>
      <c r="D349" s="26"/>
      <c r="E349" s="27"/>
      <c r="F349" s="28"/>
      <c r="G349" s="39"/>
      <c r="H349" s="40"/>
      <c r="I349" s="7"/>
      <c r="J349" s="8"/>
      <c r="K349" s="9"/>
      <c r="L349" s="10"/>
      <c r="M349" s="11"/>
      <c r="N349" s="29">
        <f t="shared" si="438"/>
        <v>3.0887113981425962E-4</v>
      </c>
      <c r="O349" s="47"/>
      <c r="P349" s="48"/>
      <c r="Q349" s="49"/>
      <c r="R349" s="51"/>
      <c r="S349" s="28"/>
      <c r="T349" s="29">
        <f t="shared" si="365"/>
        <v>0.96942175715838419</v>
      </c>
      <c r="U349" s="31">
        <f t="shared" si="366"/>
        <v>351</v>
      </c>
      <c r="V349" s="32">
        <f t="shared" si="367"/>
        <v>870</v>
      </c>
      <c r="W349" s="33">
        <f t="shared" si="368"/>
        <v>1389</v>
      </c>
      <c r="X349" s="4"/>
      <c r="Y349" s="4"/>
      <c r="Z349" s="4"/>
      <c r="AA349" s="4"/>
      <c r="AB349" s="4"/>
      <c r="AC349" s="4"/>
      <c r="AD349" s="4"/>
      <c r="AE349" s="4"/>
      <c r="AF349" s="38"/>
      <c r="AG349" s="24"/>
      <c r="AH349" s="30"/>
      <c r="AI349" s="26"/>
      <c r="AJ349" s="37"/>
      <c r="AK349" s="7"/>
      <c r="AL349" s="8"/>
      <c r="AM349" s="9"/>
      <c r="AN349" s="16"/>
      <c r="AO349" s="47"/>
      <c r="AP349" s="48"/>
      <c r="AQ349" s="49"/>
      <c r="AR349" s="52"/>
      <c r="AS349" s="4"/>
      <c r="AT349" s="4"/>
      <c r="AU349" s="4"/>
      <c r="AV349" s="4"/>
      <c r="AW349" s="4"/>
      <c r="AX349" s="4"/>
      <c r="AY349" s="4"/>
      <c r="AZ349" s="38"/>
      <c r="BA349" s="24"/>
      <c r="BB349" s="30"/>
      <c r="BC349" s="26"/>
      <c r="BD349" s="27"/>
      <c r="BE349" s="28"/>
    </row>
    <row r="350" spans="1:57" ht="14" x14ac:dyDescent="0.35">
      <c r="A350" s="4">
        <f t="shared" si="362"/>
        <v>348</v>
      </c>
      <c r="B350" s="24"/>
      <c r="C350" s="30"/>
      <c r="D350" s="26"/>
      <c r="E350" s="27"/>
      <c r="F350" s="28"/>
      <c r="G350" s="39"/>
      <c r="H350" s="40"/>
      <c r="I350" s="24"/>
      <c r="J350" s="25"/>
      <c r="K350" s="26"/>
      <c r="L350" s="27"/>
      <c r="M350" s="28"/>
      <c r="N350" s="29">
        <f t="shared" si="438"/>
        <v>3.0578242841616809E-4</v>
      </c>
      <c r="O350" s="47"/>
      <c r="P350" s="48"/>
      <c r="Q350" s="49"/>
      <c r="R350" s="51"/>
      <c r="S350" s="28"/>
      <c r="T350" s="29">
        <f t="shared" si="365"/>
        <v>0.96972753958680036</v>
      </c>
      <c r="U350" s="31">
        <f t="shared" si="366"/>
        <v>352</v>
      </c>
      <c r="V350" s="32">
        <f t="shared" si="367"/>
        <v>872.5</v>
      </c>
      <c r="W350" s="33">
        <f t="shared" si="368"/>
        <v>1393</v>
      </c>
      <c r="X350" s="4"/>
      <c r="Y350" s="4"/>
      <c r="Z350" s="4"/>
      <c r="AA350" s="4"/>
      <c r="AB350" s="4"/>
      <c r="AC350" s="4"/>
      <c r="AD350" s="4"/>
      <c r="AE350" s="4"/>
      <c r="AF350" s="38"/>
      <c r="AG350" s="24"/>
      <c r="AH350" s="30"/>
      <c r="AI350" s="26"/>
      <c r="AJ350" s="37"/>
      <c r="AK350" s="24"/>
      <c r="AL350" s="25"/>
      <c r="AM350" s="26"/>
      <c r="AN350" s="37"/>
      <c r="AO350" s="47"/>
      <c r="AP350" s="48"/>
      <c r="AQ350" s="49"/>
      <c r="AR350" s="52"/>
      <c r="AS350" s="4"/>
      <c r="AT350" s="4"/>
      <c r="AU350" s="4"/>
      <c r="AV350" s="4"/>
      <c r="AW350" s="4"/>
      <c r="AX350" s="4"/>
      <c r="AY350" s="4"/>
      <c r="AZ350" s="38"/>
      <c r="BA350" s="24"/>
      <c r="BB350" s="30"/>
      <c r="BC350" s="26"/>
      <c r="BD350" s="27"/>
      <c r="BE350" s="28"/>
    </row>
    <row r="351" spans="1:57" ht="14" x14ac:dyDescent="0.35">
      <c r="A351" s="4">
        <f t="shared" si="362"/>
        <v>349</v>
      </c>
      <c r="B351" s="24"/>
      <c r="C351" s="30"/>
      <c r="D351" s="26"/>
      <c r="E351" s="27"/>
      <c r="F351" s="28"/>
      <c r="G351" s="39"/>
      <c r="H351" s="40"/>
      <c r="I351" s="24"/>
      <c r="J351" s="25"/>
      <c r="K351" s="26"/>
      <c r="L351" s="27"/>
      <c r="M351" s="28"/>
      <c r="N351" s="29">
        <f t="shared" si="438"/>
        <v>3.0272460413194313E-4</v>
      </c>
      <c r="O351" s="47"/>
      <c r="P351" s="48"/>
      <c r="Q351" s="49"/>
      <c r="R351" s="51"/>
      <c r="S351" s="28"/>
      <c r="T351" s="29">
        <f t="shared" si="365"/>
        <v>0.9700302641909323</v>
      </c>
      <c r="U351" s="31">
        <f t="shared" si="366"/>
        <v>353</v>
      </c>
      <c r="V351" s="32">
        <f t="shared" si="367"/>
        <v>875</v>
      </c>
      <c r="W351" s="33">
        <f t="shared" si="368"/>
        <v>1397</v>
      </c>
      <c r="X351" s="4"/>
      <c r="Y351" s="4"/>
      <c r="Z351" s="4"/>
      <c r="AA351" s="4"/>
      <c r="AB351" s="4"/>
      <c r="AC351" s="4"/>
      <c r="AD351" s="4"/>
      <c r="AE351" s="4"/>
      <c r="AF351" s="38"/>
      <c r="AG351" s="24"/>
      <c r="AH351" s="30"/>
      <c r="AI351" s="26"/>
      <c r="AJ351" s="37"/>
      <c r="AK351" s="24"/>
      <c r="AL351" s="25"/>
      <c r="AM351" s="26"/>
      <c r="AN351" s="37"/>
      <c r="AO351" s="47"/>
      <c r="AP351" s="48"/>
      <c r="AQ351" s="49"/>
      <c r="AR351" s="52"/>
      <c r="AS351" s="4"/>
      <c r="AT351" s="4"/>
      <c r="AU351" s="4"/>
      <c r="AV351" s="4"/>
      <c r="AW351" s="4"/>
      <c r="AX351" s="4"/>
      <c r="AY351" s="4"/>
      <c r="AZ351" s="38"/>
      <c r="BA351" s="24"/>
      <c r="BB351" s="30"/>
      <c r="BC351" s="26"/>
      <c r="BD351" s="27"/>
      <c r="BE351" s="28"/>
    </row>
    <row r="352" spans="1:57" ht="14" x14ac:dyDescent="0.35">
      <c r="A352" s="4">
        <f t="shared" si="362"/>
        <v>350</v>
      </c>
      <c r="B352" s="24"/>
      <c r="C352" s="30"/>
      <c r="D352" s="26"/>
      <c r="E352" s="27"/>
      <c r="F352" s="28"/>
      <c r="G352" s="39"/>
      <c r="H352" s="40"/>
      <c r="I352" s="24"/>
      <c r="J352" s="25"/>
      <c r="K352" s="26"/>
      <c r="L352" s="27"/>
      <c r="M352" s="28"/>
      <c r="N352" s="29">
        <f t="shared" si="438"/>
        <v>2.996973580906559E-4</v>
      </c>
      <c r="O352" s="47"/>
      <c r="P352" s="48"/>
      <c r="Q352" s="49"/>
      <c r="R352" s="51"/>
      <c r="S352" s="28"/>
      <c r="T352" s="29">
        <f t="shared" si="365"/>
        <v>0.97032996154902296</v>
      </c>
      <c r="U352" s="31">
        <f t="shared" si="366"/>
        <v>354</v>
      </c>
      <c r="V352" s="32">
        <f t="shared" si="367"/>
        <v>877.5</v>
      </c>
      <c r="W352" s="33">
        <f t="shared" si="368"/>
        <v>1401</v>
      </c>
      <c r="X352" s="4"/>
      <c r="Y352" s="4"/>
      <c r="Z352" s="4"/>
      <c r="AA352" s="4"/>
      <c r="AB352" s="4"/>
      <c r="AC352" s="4"/>
      <c r="AD352" s="4"/>
      <c r="AE352" s="4"/>
      <c r="AF352" s="38"/>
      <c r="AG352" s="24"/>
      <c r="AH352" s="30"/>
      <c r="AI352" s="26"/>
      <c r="AJ352" s="37"/>
      <c r="AK352" s="24"/>
      <c r="AL352" s="25"/>
      <c r="AM352" s="26"/>
      <c r="AN352" s="37"/>
      <c r="AO352" s="47"/>
      <c r="AP352" s="48"/>
      <c r="AQ352" s="49"/>
      <c r="AR352" s="52"/>
      <c r="AS352" s="4"/>
      <c r="AT352" s="4"/>
      <c r="AU352" s="4"/>
      <c r="AV352" s="4"/>
      <c r="AW352" s="4"/>
      <c r="AX352" s="4"/>
      <c r="AY352" s="4"/>
      <c r="AZ352" s="38"/>
      <c r="BA352" s="24"/>
      <c r="BB352" s="30"/>
      <c r="BC352" s="26"/>
      <c r="BD352" s="27"/>
      <c r="BE352" s="28"/>
    </row>
    <row r="353" spans="1:57" ht="14" x14ac:dyDescent="0.35">
      <c r="A353" s="4">
        <f t="shared" si="362"/>
        <v>351</v>
      </c>
      <c r="B353" s="24"/>
      <c r="C353" s="30"/>
      <c r="D353" s="26"/>
      <c r="E353" s="27"/>
      <c r="F353" s="28"/>
      <c r="G353" s="39"/>
      <c r="H353" s="40"/>
      <c r="I353" s="24"/>
      <c r="J353" s="25"/>
      <c r="K353" s="26"/>
      <c r="L353" s="27"/>
      <c r="M353" s="28"/>
      <c r="N353" s="29">
        <f t="shared" si="438"/>
        <v>2.9670038450979597E-4</v>
      </c>
      <c r="O353" s="47"/>
      <c r="P353" s="48"/>
      <c r="Q353" s="49"/>
      <c r="R353" s="51"/>
      <c r="S353" s="28"/>
      <c r="T353" s="29">
        <f t="shared" si="365"/>
        <v>0.97062666193353275</v>
      </c>
      <c r="U353" s="31">
        <f t="shared" si="366"/>
        <v>355</v>
      </c>
      <c r="V353" s="32">
        <f t="shared" si="367"/>
        <v>880</v>
      </c>
      <c r="W353" s="33">
        <f t="shared" si="368"/>
        <v>1405</v>
      </c>
      <c r="X353" s="4"/>
      <c r="Y353" s="4"/>
      <c r="Z353" s="4"/>
      <c r="AA353" s="4"/>
      <c r="AB353" s="4"/>
      <c r="AC353" s="4"/>
      <c r="AD353" s="4"/>
      <c r="AE353" s="4"/>
      <c r="AF353" s="38"/>
      <c r="AG353" s="24"/>
      <c r="AH353" s="30"/>
      <c r="AI353" s="26"/>
      <c r="AJ353" s="37"/>
      <c r="AK353" s="24"/>
      <c r="AL353" s="25"/>
      <c r="AM353" s="26"/>
      <c r="AN353" s="37"/>
      <c r="AO353" s="47"/>
      <c r="AP353" s="48"/>
      <c r="AQ353" s="49"/>
      <c r="AR353" s="52"/>
      <c r="AS353" s="4"/>
      <c r="AT353" s="4"/>
      <c r="AU353" s="4"/>
      <c r="AV353" s="4"/>
      <c r="AW353" s="4"/>
      <c r="AX353" s="4"/>
      <c r="AY353" s="4"/>
      <c r="AZ353" s="38"/>
      <c r="BA353" s="24"/>
      <c r="BB353" s="30"/>
      <c r="BC353" s="26"/>
      <c r="BD353" s="27"/>
      <c r="BE353" s="28"/>
    </row>
    <row r="354" spans="1:57" ht="14" x14ac:dyDescent="0.35">
      <c r="A354" s="4">
        <f t="shared" si="362"/>
        <v>352</v>
      </c>
      <c r="B354" s="24"/>
      <c r="C354" s="30"/>
      <c r="D354" s="26"/>
      <c r="E354" s="27"/>
      <c r="F354" s="28"/>
      <c r="G354" s="39"/>
      <c r="H354" s="40"/>
      <c r="I354" s="24"/>
      <c r="J354" s="25"/>
      <c r="K354" s="26"/>
      <c r="L354" s="27"/>
      <c r="M354" s="28"/>
      <c r="N354" s="29">
        <f t="shared" si="438"/>
        <v>2.9373338066462917E-4</v>
      </c>
      <c r="O354" s="47"/>
      <c r="P354" s="48"/>
      <c r="Q354" s="49"/>
      <c r="R354" s="51"/>
      <c r="S354" s="28"/>
      <c r="T354" s="29">
        <f t="shared" si="365"/>
        <v>0.97092039531419738</v>
      </c>
      <c r="U354" s="31">
        <f t="shared" si="366"/>
        <v>356</v>
      </c>
      <c r="V354" s="32">
        <f t="shared" si="367"/>
        <v>882.5</v>
      </c>
      <c r="W354" s="33">
        <f t="shared" si="368"/>
        <v>1409</v>
      </c>
      <c r="X354" s="4"/>
      <c r="Y354" s="4"/>
      <c r="Z354" s="4"/>
      <c r="AA354" s="4"/>
      <c r="AB354" s="4"/>
      <c r="AC354" s="4"/>
      <c r="AD354" s="4"/>
      <c r="AE354" s="4"/>
      <c r="AF354" s="38"/>
      <c r="AG354" s="24"/>
      <c r="AH354" s="30"/>
      <c r="AI354" s="26"/>
      <c r="AJ354" s="37"/>
      <c r="AK354" s="24"/>
      <c r="AL354" s="25"/>
      <c r="AM354" s="26"/>
      <c r="AN354" s="37"/>
      <c r="AO354" s="47"/>
      <c r="AP354" s="48"/>
      <c r="AQ354" s="49"/>
      <c r="AR354" s="52"/>
      <c r="AS354" s="4"/>
      <c r="AT354" s="4"/>
      <c r="AU354" s="4"/>
      <c r="AV354" s="4"/>
      <c r="AW354" s="4"/>
      <c r="AX354" s="4"/>
      <c r="AY354" s="4"/>
      <c r="AZ354" s="38"/>
      <c r="BA354" s="24"/>
      <c r="BB354" s="30"/>
      <c r="BC354" s="26"/>
      <c r="BD354" s="27"/>
      <c r="BE354" s="28"/>
    </row>
    <row r="355" spans="1:57" ht="14" x14ac:dyDescent="0.35">
      <c r="A355" s="4">
        <f t="shared" si="362"/>
        <v>353</v>
      </c>
      <c r="B355" s="24"/>
      <c r="C355" s="30"/>
      <c r="D355" s="26"/>
      <c r="E355" s="27"/>
      <c r="F355" s="28"/>
      <c r="G355" s="39"/>
      <c r="H355" s="40"/>
      <c r="I355" s="7"/>
      <c r="J355" s="8"/>
      <c r="K355" s="9"/>
      <c r="L355" s="10"/>
      <c r="M355" s="11"/>
      <c r="N355" s="29">
        <f t="shared" si="438"/>
        <v>2.9079604685799954E-4</v>
      </c>
      <c r="O355" s="47"/>
      <c r="P355" s="48"/>
      <c r="Q355" s="49"/>
      <c r="R355" s="51"/>
      <c r="S355" s="28"/>
      <c r="T355" s="29">
        <f t="shared" si="365"/>
        <v>0.97121119136105538</v>
      </c>
      <c r="U355" s="31">
        <f t="shared" si="366"/>
        <v>357</v>
      </c>
      <c r="V355" s="32">
        <f t="shared" si="367"/>
        <v>885</v>
      </c>
      <c r="W355" s="33">
        <f t="shared" si="368"/>
        <v>1413</v>
      </c>
      <c r="X355" s="4"/>
      <c r="Y355" s="4"/>
      <c r="Z355" s="4"/>
      <c r="AA355" s="4"/>
      <c r="AB355" s="4"/>
      <c r="AC355" s="4"/>
      <c r="AD355" s="4"/>
      <c r="AE355" s="4"/>
      <c r="AF355" s="38"/>
      <c r="AG355" s="24"/>
      <c r="AH355" s="30"/>
      <c r="AI355" s="26"/>
      <c r="AJ355" s="37"/>
      <c r="AK355" s="7"/>
      <c r="AL355" s="8"/>
      <c r="AM355" s="9"/>
      <c r="AN355" s="16"/>
      <c r="AO355" s="47"/>
      <c r="AP355" s="48"/>
      <c r="AQ355" s="49"/>
      <c r="AR355" s="52"/>
      <c r="AS355" s="4"/>
      <c r="AT355" s="4"/>
      <c r="AU355" s="4"/>
      <c r="AV355" s="4"/>
      <c r="AW355" s="4"/>
      <c r="AX355" s="4"/>
      <c r="AY355" s="4"/>
      <c r="AZ355" s="38"/>
      <c r="BA355" s="24"/>
      <c r="BB355" s="30"/>
      <c r="BC355" s="26"/>
      <c r="BD355" s="27"/>
      <c r="BE355" s="28"/>
    </row>
    <row r="356" spans="1:57" ht="14" x14ac:dyDescent="0.35">
      <c r="A356" s="4">
        <f t="shared" si="362"/>
        <v>354</v>
      </c>
      <c r="B356" s="24"/>
      <c r="C356" s="30"/>
      <c r="D356" s="26"/>
      <c r="E356" s="27"/>
      <c r="F356" s="28"/>
      <c r="G356" s="39"/>
      <c r="H356" s="40"/>
      <c r="I356" s="24"/>
      <c r="J356" s="25"/>
      <c r="K356" s="26"/>
      <c r="L356" s="27"/>
      <c r="M356" s="28"/>
      <c r="N356" s="29">
        <f t="shared" si="438"/>
        <v>2.8788808638946506E-4</v>
      </c>
      <c r="O356" s="47"/>
      <c r="P356" s="48"/>
      <c r="Q356" s="49"/>
      <c r="R356" s="51"/>
      <c r="S356" s="28"/>
      <c r="T356" s="29">
        <f t="shared" si="365"/>
        <v>0.97149907944744485</v>
      </c>
      <c r="U356" s="31">
        <f t="shared" si="366"/>
        <v>358</v>
      </c>
      <c r="V356" s="32">
        <f t="shared" si="367"/>
        <v>887.5</v>
      </c>
      <c r="W356" s="33">
        <f t="shared" si="368"/>
        <v>1417</v>
      </c>
      <c r="X356" s="4"/>
      <c r="Y356" s="4"/>
      <c r="Z356" s="4"/>
      <c r="AA356" s="4"/>
      <c r="AB356" s="4"/>
      <c r="AC356" s="4"/>
      <c r="AD356" s="4"/>
      <c r="AE356" s="4"/>
      <c r="AF356" s="38"/>
      <c r="AG356" s="24"/>
      <c r="AH356" s="30"/>
      <c r="AI356" s="26"/>
      <c r="AJ356" s="37"/>
      <c r="AK356" s="24"/>
      <c r="AL356" s="25"/>
      <c r="AM356" s="26"/>
      <c r="AN356" s="37"/>
      <c r="AO356" s="47"/>
      <c r="AP356" s="48"/>
      <c r="AQ356" s="49"/>
      <c r="AR356" s="52"/>
      <c r="AS356" s="4"/>
      <c r="AT356" s="4"/>
      <c r="AU356" s="4"/>
      <c r="AV356" s="4"/>
      <c r="AW356" s="4"/>
      <c r="AX356" s="4"/>
      <c r="AY356" s="4"/>
      <c r="AZ356" s="38"/>
      <c r="BA356" s="24"/>
      <c r="BB356" s="30"/>
      <c r="BC356" s="26"/>
      <c r="BD356" s="27"/>
      <c r="BE356" s="28"/>
    </row>
    <row r="357" spans="1:57" ht="14" x14ac:dyDescent="0.35">
      <c r="A357" s="4">
        <f t="shared" si="362"/>
        <v>355</v>
      </c>
      <c r="B357" s="24"/>
      <c r="C357" s="30"/>
      <c r="D357" s="26"/>
      <c r="E357" s="27"/>
      <c r="F357" s="28"/>
      <c r="G357" s="39"/>
      <c r="H357" s="40"/>
      <c r="I357" s="24"/>
      <c r="J357" s="25"/>
      <c r="K357" s="26"/>
      <c r="L357" s="27"/>
      <c r="M357" s="28"/>
      <c r="N357" s="29">
        <f t="shared" si="438"/>
        <v>2.8500920552554376E-4</v>
      </c>
      <c r="O357" s="47"/>
      <c r="P357" s="48"/>
      <c r="Q357" s="49"/>
      <c r="R357" s="51"/>
      <c r="S357" s="28"/>
      <c r="T357" s="29">
        <f t="shared" si="365"/>
        <v>0.97178408865297039</v>
      </c>
      <c r="U357" s="31">
        <f t="shared" si="366"/>
        <v>359</v>
      </c>
      <c r="V357" s="32">
        <f t="shared" si="367"/>
        <v>890</v>
      </c>
      <c r="W357" s="33">
        <f t="shared" si="368"/>
        <v>1421</v>
      </c>
      <c r="X357" s="4"/>
      <c r="Y357" s="4"/>
      <c r="Z357" s="4"/>
      <c r="AA357" s="4"/>
      <c r="AB357" s="4"/>
      <c r="AC357" s="4"/>
      <c r="AD357" s="4"/>
      <c r="AE357" s="4"/>
      <c r="AF357" s="38"/>
      <c r="AG357" s="24"/>
      <c r="AH357" s="30"/>
      <c r="AI357" s="26"/>
      <c r="AJ357" s="37"/>
      <c r="AK357" s="24"/>
      <c r="AL357" s="25"/>
      <c r="AM357" s="26"/>
      <c r="AN357" s="37"/>
      <c r="AO357" s="47"/>
      <c r="AP357" s="48"/>
      <c r="AQ357" s="49"/>
      <c r="AR357" s="52"/>
      <c r="AS357" s="4"/>
      <c r="AT357" s="4"/>
      <c r="AU357" s="4"/>
      <c r="AV357" s="4"/>
      <c r="AW357" s="4"/>
      <c r="AX357" s="4"/>
      <c r="AY357" s="4"/>
      <c r="AZ357" s="38"/>
      <c r="BA357" s="24"/>
      <c r="BB357" s="30"/>
      <c r="BC357" s="26"/>
      <c r="BD357" s="27"/>
      <c r="BE357" s="28"/>
    </row>
    <row r="358" spans="1:57" ht="14" x14ac:dyDescent="0.35">
      <c r="A358" s="4">
        <f t="shared" si="362"/>
        <v>356</v>
      </c>
      <c r="B358" s="24"/>
      <c r="C358" s="30"/>
      <c r="D358" s="26"/>
      <c r="E358" s="27"/>
      <c r="F358" s="28"/>
      <c r="G358" s="39"/>
      <c r="H358" s="40"/>
      <c r="I358" s="24"/>
      <c r="J358" s="25"/>
      <c r="K358" s="26"/>
      <c r="L358" s="27"/>
      <c r="M358" s="28"/>
      <c r="N358" s="29">
        <f t="shared" si="438"/>
        <v>2.8215911347029277E-4</v>
      </c>
      <c r="O358" s="47"/>
      <c r="P358" s="48"/>
      <c r="Q358" s="49"/>
      <c r="R358" s="51"/>
      <c r="S358" s="28"/>
      <c r="T358" s="29">
        <f t="shared" si="365"/>
        <v>0.97206624776644068</v>
      </c>
      <c r="U358" s="31">
        <f t="shared" si="366"/>
        <v>360</v>
      </c>
      <c r="V358" s="32">
        <f t="shared" si="367"/>
        <v>892.5</v>
      </c>
      <c r="W358" s="33">
        <f t="shared" si="368"/>
        <v>1425</v>
      </c>
      <c r="X358" s="4"/>
      <c r="Y358" s="4"/>
      <c r="Z358" s="4"/>
      <c r="AA358" s="4"/>
      <c r="AB358" s="4"/>
      <c r="AC358" s="4"/>
      <c r="AD358" s="4"/>
      <c r="AE358" s="4"/>
      <c r="AF358" s="38"/>
      <c r="AG358" s="24"/>
      <c r="AH358" s="30"/>
      <c r="AI358" s="26"/>
      <c r="AJ358" s="37"/>
      <c r="AK358" s="24"/>
      <c r="AL358" s="25"/>
      <c r="AM358" s="26"/>
      <c r="AN358" s="37"/>
      <c r="AO358" s="47"/>
      <c r="AP358" s="48"/>
      <c r="AQ358" s="49"/>
      <c r="AR358" s="52"/>
      <c r="AS358" s="4"/>
      <c r="AT358" s="4"/>
      <c r="AU358" s="4"/>
      <c r="AV358" s="4"/>
      <c r="AW358" s="4"/>
      <c r="AX358" s="4"/>
      <c r="AY358" s="4"/>
      <c r="AZ358" s="38"/>
      <c r="BA358" s="24"/>
      <c r="BB358" s="30"/>
      <c r="BC358" s="26"/>
      <c r="BD358" s="27"/>
      <c r="BE358" s="28"/>
    </row>
    <row r="359" spans="1:57" ht="14" x14ac:dyDescent="0.35">
      <c r="A359" s="4">
        <f t="shared" si="362"/>
        <v>357</v>
      </c>
      <c r="B359" s="24"/>
      <c r="C359" s="30"/>
      <c r="D359" s="26"/>
      <c r="E359" s="27"/>
      <c r="F359" s="28"/>
      <c r="G359" s="39"/>
      <c r="H359" s="40"/>
      <c r="I359" s="24"/>
      <c r="J359" s="25"/>
      <c r="K359" s="26"/>
      <c r="L359" s="27"/>
      <c r="M359" s="28"/>
      <c r="N359" s="29">
        <f t="shared" si="438"/>
        <v>2.7933752233555431E-4</v>
      </c>
      <c r="O359" s="47"/>
      <c r="P359" s="48"/>
      <c r="Q359" s="49"/>
      <c r="R359" s="51"/>
      <c r="S359" s="28"/>
      <c r="T359" s="29">
        <f t="shared" si="365"/>
        <v>0.97234558528877624</v>
      </c>
      <c r="U359" s="31">
        <f t="shared" si="366"/>
        <v>361</v>
      </c>
      <c r="V359" s="32">
        <f t="shared" si="367"/>
        <v>895</v>
      </c>
      <c r="W359" s="33">
        <f t="shared" si="368"/>
        <v>1429</v>
      </c>
      <c r="X359" s="4"/>
      <c r="Y359" s="4"/>
      <c r="Z359" s="4"/>
      <c r="AA359" s="4"/>
      <c r="AB359" s="4"/>
      <c r="AC359" s="4"/>
      <c r="AD359" s="4"/>
      <c r="AE359" s="4"/>
      <c r="AF359" s="38"/>
      <c r="AG359" s="24"/>
      <c r="AH359" s="30"/>
      <c r="AI359" s="26"/>
      <c r="AJ359" s="37"/>
      <c r="AK359" s="24"/>
      <c r="AL359" s="25"/>
      <c r="AM359" s="26"/>
      <c r="AN359" s="37"/>
      <c r="AO359" s="47"/>
      <c r="AP359" s="48"/>
      <c r="AQ359" s="49"/>
      <c r="AR359" s="52"/>
      <c r="AS359" s="4"/>
      <c r="AT359" s="4"/>
      <c r="AU359" s="4"/>
      <c r="AV359" s="4"/>
      <c r="AW359" s="4"/>
      <c r="AX359" s="4"/>
      <c r="AY359" s="4"/>
      <c r="AZ359" s="38"/>
      <c r="BA359" s="24"/>
      <c r="BB359" s="30"/>
      <c r="BC359" s="26"/>
      <c r="BD359" s="27"/>
      <c r="BE359" s="28"/>
    </row>
    <row r="360" spans="1:57" ht="14" x14ac:dyDescent="0.35">
      <c r="A360" s="4">
        <f t="shared" si="362"/>
        <v>358</v>
      </c>
      <c r="B360" s="24"/>
      <c r="C360" s="30"/>
      <c r="D360" s="26"/>
      <c r="E360" s="27"/>
      <c r="F360" s="28"/>
      <c r="G360" s="39"/>
      <c r="H360" s="40"/>
      <c r="I360" s="24"/>
      <c r="J360" s="25"/>
      <c r="K360" s="26"/>
      <c r="L360" s="27"/>
      <c r="M360" s="28"/>
      <c r="N360" s="29">
        <f t="shared" si="438"/>
        <v>2.7654414711220099E-4</v>
      </c>
      <c r="O360" s="47"/>
      <c r="P360" s="48"/>
      <c r="Q360" s="49"/>
      <c r="R360" s="51"/>
      <c r="S360" s="28"/>
      <c r="T360" s="29">
        <f t="shared" si="365"/>
        <v>0.97262212943588844</v>
      </c>
      <c r="U360" s="31">
        <f t="shared" si="366"/>
        <v>362</v>
      </c>
      <c r="V360" s="32">
        <f t="shared" si="367"/>
        <v>897.5</v>
      </c>
      <c r="W360" s="33">
        <f t="shared" si="368"/>
        <v>1433</v>
      </c>
      <c r="X360" s="4"/>
      <c r="Y360" s="4"/>
      <c r="Z360" s="4"/>
      <c r="AA360" s="4"/>
      <c r="AB360" s="4"/>
      <c r="AC360" s="4"/>
      <c r="AD360" s="4"/>
      <c r="AE360" s="4"/>
      <c r="AF360" s="38"/>
      <c r="AG360" s="24"/>
      <c r="AH360" s="30"/>
      <c r="AI360" s="26"/>
      <c r="AJ360" s="37"/>
      <c r="AK360" s="24"/>
      <c r="AL360" s="25"/>
      <c r="AM360" s="26"/>
      <c r="AN360" s="37"/>
      <c r="AO360" s="47"/>
      <c r="AP360" s="48"/>
      <c r="AQ360" s="49"/>
      <c r="AR360" s="52"/>
      <c r="AS360" s="4"/>
      <c r="AT360" s="4"/>
      <c r="AU360" s="4"/>
      <c r="AV360" s="4"/>
      <c r="AW360" s="4"/>
      <c r="AX360" s="4"/>
      <c r="AY360" s="4"/>
      <c r="AZ360" s="38"/>
      <c r="BA360" s="24"/>
      <c r="BB360" s="30"/>
      <c r="BC360" s="26"/>
      <c r="BD360" s="27"/>
      <c r="BE360" s="28"/>
    </row>
    <row r="361" spans="1:57" ht="14" x14ac:dyDescent="0.35">
      <c r="A361" s="4">
        <f t="shared" si="362"/>
        <v>359</v>
      </c>
      <c r="B361" s="24"/>
      <c r="C361" s="30"/>
      <c r="D361" s="26"/>
      <c r="E361" s="27"/>
      <c r="F361" s="28"/>
      <c r="G361" s="39"/>
      <c r="H361" s="40"/>
      <c r="I361" s="24"/>
      <c r="J361" s="25"/>
      <c r="K361" s="26"/>
      <c r="L361" s="27"/>
      <c r="M361" s="28"/>
      <c r="N361" s="29">
        <f t="shared" si="438"/>
        <v>2.7377870564115891E-4</v>
      </c>
      <c r="O361" s="47"/>
      <c r="P361" s="48"/>
      <c r="Q361" s="49"/>
      <c r="R361" s="51"/>
      <c r="S361" s="28"/>
      <c r="T361" s="29">
        <f t="shared" si="365"/>
        <v>0.9728959081415296</v>
      </c>
      <c r="U361" s="31">
        <f t="shared" si="366"/>
        <v>363</v>
      </c>
      <c r="V361" s="32">
        <f t="shared" si="367"/>
        <v>900</v>
      </c>
      <c r="W361" s="33">
        <f t="shared" si="368"/>
        <v>1437</v>
      </c>
      <c r="X361" s="4"/>
      <c r="Y361" s="4"/>
      <c r="Z361" s="4"/>
      <c r="AA361" s="4"/>
      <c r="AB361" s="4"/>
      <c r="AC361" s="4"/>
      <c r="AD361" s="4"/>
      <c r="AE361" s="4"/>
      <c r="AF361" s="38"/>
      <c r="AG361" s="24"/>
      <c r="AH361" s="30"/>
      <c r="AI361" s="26"/>
      <c r="AJ361" s="37"/>
      <c r="AK361" s="24"/>
      <c r="AL361" s="25"/>
      <c r="AM361" s="26"/>
      <c r="AN361" s="37"/>
      <c r="AO361" s="47"/>
      <c r="AP361" s="48"/>
      <c r="AQ361" s="49"/>
      <c r="AR361" s="52"/>
      <c r="AS361" s="4"/>
      <c r="AT361" s="4"/>
      <c r="AU361" s="4"/>
      <c r="AV361" s="4"/>
      <c r="AW361" s="4"/>
      <c r="AX361" s="4"/>
      <c r="AY361" s="4"/>
      <c r="AZ361" s="38"/>
      <c r="BA361" s="24"/>
      <c r="BB361" s="30"/>
      <c r="BC361" s="26"/>
      <c r="BD361" s="27"/>
      <c r="BE361" s="28"/>
    </row>
    <row r="362" spans="1:57" ht="14" x14ac:dyDescent="0.35">
      <c r="A362" s="4">
        <f t="shared" si="362"/>
        <v>360</v>
      </c>
      <c r="B362" s="24"/>
      <c r="C362" s="30"/>
      <c r="D362" s="26"/>
      <c r="E362" s="27"/>
      <c r="F362" s="28"/>
      <c r="G362" s="39"/>
      <c r="H362" s="40"/>
      <c r="I362" s="24"/>
      <c r="J362" s="25"/>
      <c r="K362" s="26"/>
      <c r="L362" s="27"/>
      <c r="M362" s="28"/>
      <c r="N362" s="29">
        <f t="shared" si="438"/>
        <v>2.7104091858465296E-4</v>
      </c>
      <c r="O362" s="47"/>
      <c r="P362" s="48"/>
      <c r="Q362" s="49"/>
      <c r="R362" s="51"/>
      <c r="S362" s="28"/>
      <c r="T362" s="29">
        <f t="shared" si="365"/>
        <v>0.97316694906011425</v>
      </c>
      <c r="U362" s="31">
        <f t="shared" si="366"/>
        <v>364</v>
      </c>
      <c r="V362" s="32">
        <f t="shared" si="367"/>
        <v>902.5</v>
      </c>
      <c r="W362" s="33">
        <f t="shared" si="368"/>
        <v>1441</v>
      </c>
      <c r="X362" s="4"/>
      <c r="Y362" s="4"/>
      <c r="Z362" s="4"/>
      <c r="AA362" s="4"/>
      <c r="AB362" s="4"/>
      <c r="AC362" s="4"/>
      <c r="AD362" s="4"/>
      <c r="AE362" s="4"/>
      <c r="AF362" s="38"/>
      <c r="AG362" s="24"/>
      <c r="AH362" s="30"/>
      <c r="AI362" s="26"/>
      <c r="AJ362" s="37"/>
      <c r="AK362" s="24"/>
      <c r="AL362" s="25"/>
      <c r="AM362" s="26"/>
      <c r="AN362" s="37"/>
      <c r="AO362" s="47"/>
      <c r="AP362" s="48"/>
      <c r="AQ362" s="49"/>
      <c r="AR362" s="52"/>
      <c r="AS362" s="4"/>
      <c r="AT362" s="4"/>
      <c r="AU362" s="4"/>
      <c r="AV362" s="4"/>
      <c r="AW362" s="4"/>
      <c r="AX362" s="4"/>
      <c r="AY362" s="4"/>
      <c r="AZ362" s="38"/>
      <c r="BA362" s="24"/>
      <c r="BB362" s="30"/>
      <c r="BC362" s="26"/>
      <c r="BD362" s="27"/>
      <c r="BE362" s="28"/>
    </row>
    <row r="363" spans="1:57" ht="14" x14ac:dyDescent="0.35">
      <c r="A363" s="4">
        <f t="shared" si="362"/>
        <v>361</v>
      </c>
      <c r="B363" s="24"/>
      <c r="C363" s="30"/>
      <c r="D363" s="26"/>
      <c r="E363" s="27"/>
      <c r="F363" s="28"/>
      <c r="G363" s="39"/>
      <c r="H363" s="40"/>
      <c r="I363" s="24"/>
      <c r="J363" s="25"/>
      <c r="K363" s="26"/>
      <c r="L363" s="27"/>
      <c r="M363" s="28"/>
      <c r="N363" s="29">
        <f t="shared" si="438"/>
        <v>2.6833050939889524E-4</v>
      </c>
      <c r="O363" s="47"/>
      <c r="P363" s="48"/>
      <c r="Q363" s="49"/>
      <c r="R363" s="51"/>
      <c r="S363" s="28"/>
      <c r="T363" s="29">
        <f t="shared" si="365"/>
        <v>0.97343527956951315</v>
      </c>
      <c r="U363" s="31">
        <f t="shared" si="366"/>
        <v>365</v>
      </c>
      <c r="V363" s="32">
        <f t="shared" si="367"/>
        <v>905</v>
      </c>
      <c r="W363" s="33">
        <f t="shared" si="368"/>
        <v>1445</v>
      </c>
      <c r="X363" s="4"/>
      <c r="Y363" s="4"/>
      <c r="Z363" s="4"/>
      <c r="AA363" s="4"/>
      <c r="AB363" s="4"/>
      <c r="AC363" s="4"/>
      <c r="AD363" s="4"/>
      <c r="AE363" s="4"/>
      <c r="AF363" s="38"/>
      <c r="AG363" s="24"/>
      <c r="AH363" s="30"/>
      <c r="AI363" s="26"/>
      <c r="AJ363" s="37"/>
      <c r="AK363" s="24"/>
      <c r="AL363" s="25"/>
      <c r="AM363" s="26"/>
      <c r="AN363" s="37"/>
      <c r="AO363" s="47"/>
      <c r="AP363" s="48"/>
      <c r="AQ363" s="49"/>
      <c r="AR363" s="52"/>
      <c r="AS363" s="4"/>
      <c r="AT363" s="4"/>
      <c r="AU363" s="4"/>
      <c r="AV363" s="4"/>
      <c r="AW363" s="4"/>
      <c r="AX363" s="4"/>
      <c r="AY363" s="4"/>
      <c r="AZ363" s="38"/>
      <c r="BA363" s="24"/>
      <c r="BB363" s="30"/>
      <c r="BC363" s="26"/>
      <c r="BD363" s="27"/>
      <c r="BE363" s="28"/>
    </row>
    <row r="364" spans="1:57" ht="14" x14ac:dyDescent="0.35">
      <c r="A364" s="4">
        <f t="shared" si="362"/>
        <v>362</v>
      </c>
      <c r="B364" s="24"/>
      <c r="C364" s="30"/>
      <c r="D364" s="26"/>
      <c r="E364" s="27"/>
      <c r="F364" s="28"/>
      <c r="G364" s="39"/>
      <c r="H364" s="40"/>
      <c r="I364" s="24"/>
      <c r="J364" s="25"/>
      <c r="K364" s="26"/>
      <c r="L364" s="27"/>
      <c r="M364" s="28"/>
      <c r="N364" s="29">
        <f t="shared" si="438"/>
        <v>2.6564720430488631E-4</v>
      </c>
      <c r="O364" s="47"/>
      <c r="P364" s="48"/>
      <c r="Q364" s="49"/>
      <c r="R364" s="51"/>
      <c r="S364" s="28"/>
      <c r="T364" s="29">
        <f t="shared" si="365"/>
        <v>0.97370092677381803</v>
      </c>
      <c r="U364" s="31">
        <f t="shared" si="366"/>
        <v>366</v>
      </c>
      <c r="V364" s="32">
        <f t="shared" si="367"/>
        <v>907.5</v>
      </c>
      <c r="W364" s="33">
        <f t="shared" si="368"/>
        <v>1449</v>
      </c>
      <c r="X364" s="4"/>
      <c r="Y364" s="4"/>
      <c r="Z364" s="4"/>
      <c r="AA364" s="4"/>
      <c r="AB364" s="4"/>
      <c r="AC364" s="4"/>
      <c r="AD364" s="4"/>
      <c r="AE364" s="4"/>
      <c r="AF364" s="38"/>
      <c r="AG364" s="24"/>
      <c r="AH364" s="30"/>
      <c r="AI364" s="26"/>
      <c r="AJ364" s="37"/>
      <c r="AK364" s="24"/>
      <c r="AL364" s="25"/>
      <c r="AM364" s="26"/>
      <c r="AN364" s="37"/>
      <c r="AO364" s="47"/>
      <c r="AP364" s="48"/>
      <c r="AQ364" s="49"/>
      <c r="AR364" s="52"/>
      <c r="AS364" s="4"/>
      <c r="AT364" s="4"/>
      <c r="AU364" s="4"/>
      <c r="AV364" s="4"/>
      <c r="AW364" s="4"/>
      <c r="AX364" s="4"/>
      <c r="AY364" s="4"/>
      <c r="AZ364" s="38"/>
      <c r="BA364" s="24"/>
      <c r="BB364" s="30"/>
      <c r="BC364" s="26"/>
      <c r="BD364" s="27"/>
      <c r="BE364" s="28"/>
    </row>
    <row r="365" spans="1:57" ht="14" x14ac:dyDescent="0.35">
      <c r="A365" s="4">
        <f t="shared" si="362"/>
        <v>363</v>
      </c>
      <c r="B365" s="24"/>
      <c r="C365" s="30"/>
      <c r="D365" s="26"/>
      <c r="E365" s="27"/>
      <c r="F365" s="28"/>
      <c r="G365" s="39"/>
      <c r="H365" s="40"/>
      <c r="I365" s="24"/>
      <c r="J365" s="25"/>
      <c r="K365" s="26"/>
      <c r="L365" s="27"/>
      <c r="M365" s="28"/>
      <c r="N365" s="29">
        <f t="shared" si="438"/>
        <v>2.6299073226176972E-4</v>
      </c>
      <c r="O365" s="47"/>
      <c r="P365" s="48"/>
      <c r="Q365" s="49"/>
      <c r="R365" s="51"/>
      <c r="S365" s="28"/>
      <c r="T365" s="29">
        <f t="shared" si="365"/>
        <v>0.9739639175060798</v>
      </c>
      <c r="U365" s="31">
        <f t="shared" si="366"/>
        <v>367</v>
      </c>
      <c r="V365" s="32">
        <f t="shared" si="367"/>
        <v>910</v>
      </c>
      <c r="W365" s="33">
        <f t="shared" si="368"/>
        <v>1453</v>
      </c>
      <c r="X365" s="4"/>
      <c r="Y365" s="4"/>
      <c r="Z365" s="4"/>
      <c r="AA365" s="4"/>
      <c r="AB365" s="4"/>
      <c r="AC365" s="4"/>
      <c r="AD365" s="4"/>
      <c r="AE365" s="4"/>
      <c r="AF365" s="38"/>
      <c r="AG365" s="24"/>
      <c r="AH365" s="30"/>
      <c r="AI365" s="26"/>
      <c r="AJ365" s="37"/>
      <c r="AK365" s="24"/>
      <c r="AL365" s="25"/>
      <c r="AM365" s="26"/>
      <c r="AN365" s="37"/>
      <c r="AO365" s="47"/>
      <c r="AP365" s="48"/>
      <c r="AQ365" s="49"/>
      <c r="AR365" s="52"/>
      <c r="AS365" s="4"/>
      <c r="AT365" s="4"/>
      <c r="AU365" s="4"/>
      <c r="AV365" s="4"/>
      <c r="AW365" s="4"/>
      <c r="AX365" s="4"/>
      <c r="AY365" s="4"/>
      <c r="AZ365" s="38"/>
      <c r="BA365" s="24"/>
      <c r="BB365" s="30"/>
      <c r="BC365" s="26"/>
      <c r="BD365" s="27"/>
      <c r="BE365" s="28"/>
    </row>
    <row r="366" spans="1:57" ht="14" x14ac:dyDescent="0.35">
      <c r="A366" s="4">
        <f t="shared" si="362"/>
        <v>364</v>
      </c>
      <c r="B366" s="24"/>
      <c r="C366" s="30"/>
      <c r="D366" s="26"/>
      <c r="E366" s="27"/>
      <c r="F366" s="28"/>
      <c r="G366" s="39"/>
      <c r="H366" s="40"/>
      <c r="I366" s="24"/>
      <c r="J366" s="25"/>
      <c r="K366" s="26"/>
      <c r="L366" s="27"/>
      <c r="M366" s="28"/>
      <c r="N366" s="29">
        <f t="shared" si="438"/>
        <v>2.6036082493918755E-4</v>
      </c>
      <c r="O366" s="47"/>
      <c r="P366" s="48"/>
      <c r="Q366" s="49"/>
      <c r="R366" s="51"/>
      <c r="S366" s="28"/>
      <c r="T366" s="29">
        <f t="shared" si="365"/>
        <v>0.97422427833101899</v>
      </c>
      <c r="U366" s="31">
        <f t="shared" si="366"/>
        <v>368</v>
      </c>
      <c r="V366" s="32">
        <f t="shared" si="367"/>
        <v>912.5</v>
      </c>
      <c r="W366" s="33">
        <f t="shared" si="368"/>
        <v>1457</v>
      </c>
      <c r="X366" s="4"/>
      <c r="Y366" s="4"/>
      <c r="Z366" s="4"/>
      <c r="AA366" s="4"/>
      <c r="AB366" s="4"/>
      <c r="AC366" s="4"/>
      <c r="AD366" s="4"/>
      <c r="AE366" s="4"/>
      <c r="AF366" s="38"/>
      <c r="AG366" s="24"/>
      <c r="AH366" s="30"/>
      <c r="AI366" s="26"/>
      <c r="AJ366" s="37"/>
      <c r="AK366" s="24"/>
      <c r="AL366" s="25"/>
      <c r="AM366" s="26"/>
      <c r="AN366" s="37"/>
      <c r="AO366" s="47"/>
      <c r="AP366" s="48"/>
      <c r="AQ366" s="49"/>
      <c r="AR366" s="52"/>
      <c r="AS366" s="4"/>
      <c r="AT366" s="4"/>
      <c r="AU366" s="4"/>
      <c r="AV366" s="4"/>
      <c r="AW366" s="4"/>
      <c r="AX366" s="4"/>
      <c r="AY366" s="4"/>
      <c r="AZ366" s="38"/>
      <c r="BA366" s="24"/>
      <c r="BB366" s="30"/>
      <c r="BC366" s="26"/>
      <c r="BD366" s="27"/>
      <c r="BE366" s="28"/>
    </row>
    <row r="367" spans="1:57" ht="14" x14ac:dyDescent="0.35">
      <c r="A367" s="4">
        <f t="shared" si="362"/>
        <v>365</v>
      </c>
      <c r="B367" s="24"/>
      <c r="C367" s="30"/>
      <c r="D367" s="26"/>
      <c r="E367" s="27"/>
      <c r="F367" s="28"/>
      <c r="G367" s="39"/>
      <c r="H367" s="40"/>
      <c r="I367" s="24"/>
      <c r="J367" s="25"/>
      <c r="K367" s="26"/>
      <c r="L367" s="27"/>
      <c r="M367" s="28"/>
      <c r="N367" s="29">
        <f t="shared" si="438"/>
        <v>2.5775721668985785E-4</v>
      </c>
      <c r="O367" s="47"/>
      <c r="P367" s="48"/>
      <c r="Q367" s="49"/>
      <c r="R367" s="51"/>
      <c r="S367" s="28"/>
      <c r="T367" s="29">
        <f t="shared" si="365"/>
        <v>0.97448203554770885</v>
      </c>
      <c r="U367" s="31">
        <f t="shared" si="366"/>
        <v>369</v>
      </c>
      <c r="V367" s="32">
        <f t="shared" si="367"/>
        <v>915</v>
      </c>
      <c r="W367" s="33">
        <f t="shared" si="368"/>
        <v>1461</v>
      </c>
      <c r="X367" s="4"/>
      <c r="Y367" s="4"/>
      <c r="Z367" s="4"/>
      <c r="AA367" s="4"/>
      <c r="AB367" s="4"/>
      <c r="AC367" s="4"/>
      <c r="AD367" s="4"/>
      <c r="AE367" s="4"/>
      <c r="AF367" s="38"/>
      <c r="AG367" s="24"/>
      <c r="AH367" s="30"/>
      <c r="AI367" s="26"/>
      <c r="AJ367" s="37"/>
      <c r="AK367" s="24"/>
      <c r="AL367" s="25"/>
      <c r="AM367" s="26"/>
      <c r="AN367" s="37"/>
      <c r="AO367" s="47"/>
      <c r="AP367" s="48"/>
      <c r="AQ367" s="49"/>
      <c r="AR367" s="52"/>
      <c r="AS367" s="4"/>
      <c r="AT367" s="4"/>
      <c r="AU367" s="4"/>
      <c r="AV367" s="4"/>
      <c r="AW367" s="4"/>
      <c r="AX367" s="4"/>
      <c r="AY367" s="4"/>
      <c r="AZ367" s="38"/>
      <c r="BA367" s="24"/>
      <c r="BB367" s="30"/>
      <c r="BC367" s="26"/>
      <c r="BD367" s="27"/>
      <c r="BE367" s="28"/>
    </row>
    <row r="368" spans="1:57" ht="14" x14ac:dyDescent="0.35">
      <c r="A368" s="4">
        <f t="shared" si="362"/>
        <v>366</v>
      </c>
      <c r="B368" s="24"/>
      <c r="C368" s="30"/>
      <c r="D368" s="26"/>
      <c r="E368" s="27"/>
      <c r="F368" s="28"/>
      <c r="G368" s="39"/>
      <c r="H368" s="40"/>
      <c r="I368" s="24"/>
      <c r="J368" s="25"/>
      <c r="K368" s="26"/>
      <c r="L368" s="27"/>
      <c r="M368" s="28"/>
      <c r="N368" s="29">
        <f t="shared" si="438"/>
        <v>2.5517964452292929E-4</v>
      </c>
      <c r="O368" s="47"/>
      <c r="P368" s="48"/>
      <c r="Q368" s="49"/>
      <c r="R368" s="51"/>
      <c r="S368" s="28"/>
      <c r="T368" s="29">
        <f t="shared" si="365"/>
        <v>0.97473721519223178</v>
      </c>
      <c r="U368" s="31">
        <f t="shared" si="366"/>
        <v>370</v>
      </c>
      <c r="V368" s="32">
        <f t="shared" si="367"/>
        <v>917.5</v>
      </c>
      <c r="W368" s="33">
        <f t="shared" si="368"/>
        <v>1465</v>
      </c>
      <c r="X368" s="4"/>
      <c r="Y368" s="4"/>
      <c r="Z368" s="4"/>
      <c r="AA368" s="4"/>
      <c r="AB368" s="4"/>
      <c r="AC368" s="4"/>
      <c r="AD368" s="4"/>
      <c r="AE368" s="4"/>
      <c r="AF368" s="38"/>
      <c r="AG368" s="24"/>
      <c r="AH368" s="30"/>
      <c r="AI368" s="26"/>
      <c r="AJ368" s="37"/>
      <c r="AK368" s="24"/>
      <c r="AL368" s="25"/>
      <c r="AM368" s="26"/>
      <c r="AN368" s="37"/>
      <c r="AO368" s="47"/>
      <c r="AP368" s="48"/>
      <c r="AQ368" s="49"/>
      <c r="AR368" s="52"/>
      <c r="AS368" s="4"/>
      <c r="AT368" s="4"/>
      <c r="AU368" s="4"/>
      <c r="AV368" s="4"/>
      <c r="AW368" s="4"/>
      <c r="AX368" s="4"/>
      <c r="AY368" s="4"/>
      <c r="AZ368" s="38"/>
      <c r="BA368" s="24"/>
      <c r="BB368" s="30"/>
      <c r="BC368" s="26"/>
      <c r="BD368" s="27"/>
      <c r="BE368" s="28"/>
    </row>
    <row r="369" spans="1:57" ht="14" x14ac:dyDescent="0.35">
      <c r="A369" s="4">
        <f t="shared" si="362"/>
        <v>367</v>
      </c>
      <c r="B369" s="24"/>
      <c r="C369" s="30"/>
      <c r="D369" s="26"/>
      <c r="E369" s="27"/>
      <c r="F369" s="28"/>
      <c r="G369" s="39"/>
      <c r="H369" s="40"/>
      <c r="I369" s="24"/>
      <c r="J369" s="25"/>
      <c r="K369" s="26"/>
      <c r="L369" s="27"/>
      <c r="M369" s="28"/>
      <c r="N369" s="29">
        <f t="shared" si="438"/>
        <v>2.5262784807766892E-4</v>
      </c>
      <c r="O369" s="47"/>
      <c r="P369" s="48"/>
      <c r="Q369" s="49"/>
      <c r="R369" s="51"/>
      <c r="S369" s="28"/>
      <c r="T369" s="29">
        <f t="shared" si="365"/>
        <v>0.97498984304030945</v>
      </c>
      <c r="U369" s="31">
        <f t="shared" si="366"/>
        <v>371</v>
      </c>
      <c r="V369" s="32">
        <f t="shared" si="367"/>
        <v>920</v>
      </c>
      <c r="W369" s="33">
        <f t="shared" si="368"/>
        <v>1469</v>
      </c>
      <c r="X369" s="4"/>
      <c r="Y369" s="4"/>
      <c r="Z369" s="4"/>
      <c r="AA369" s="4"/>
      <c r="AB369" s="4"/>
      <c r="AC369" s="4"/>
      <c r="AD369" s="4"/>
      <c r="AE369" s="4"/>
      <c r="AF369" s="38"/>
      <c r="AG369" s="24"/>
      <c r="AH369" s="30"/>
      <c r="AI369" s="26"/>
      <c r="AJ369" s="37"/>
      <c r="AK369" s="24"/>
      <c r="AL369" s="25"/>
      <c r="AM369" s="26"/>
      <c r="AN369" s="37"/>
      <c r="AO369" s="47"/>
      <c r="AP369" s="48"/>
      <c r="AQ369" s="49"/>
      <c r="AR369" s="52"/>
      <c r="AS369" s="4"/>
      <c r="AT369" s="4"/>
      <c r="AU369" s="4"/>
      <c r="AV369" s="4"/>
      <c r="AW369" s="4"/>
      <c r="AX369" s="4"/>
      <c r="AY369" s="4"/>
      <c r="AZ369" s="38"/>
      <c r="BA369" s="24"/>
      <c r="BB369" s="30"/>
      <c r="BC369" s="26"/>
      <c r="BD369" s="27"/>
      <c r="BE369" s="28"/>
    </row>
    <row r="370" spans="1:57" ht="14" x14ac:dyDescent="0.35">
      <c r="A370" s="4">
        <f t="shared" si="362"/>
        <v>368</v>
      </c>
      <c r="B370" s="24"/>
      <c r="C370" s="30"/>
      <c r="D370" s="26"/>
      <c r="E370" s="27"/>
      <c r="F370" s="28"/>
      <c r="G370" s="39"/>
      <c r="H370" s="40"/>
      <c r="I370" s="24"/>
      <c r="J370" s="25"/>
      <c r="K370" s="26"/>
      <c r="L370" s="27"/>
      <c r="M370" s="28"/>
      <c r="N370" s="29">
        <f t="shared" si="438"/>
        <v>2.5010156959692775E-4</v>
      </c>
      <c r="O370" s="47"/>
      <c r="P370" s="48"/>
      <c r="Q370" s="49"/>
      <c r="R370" s="51"/>
      <c r="S370" s="28"/>
      <c r="T370" s="29">
        <f t="shared" si="365"/>
        <v>0.97523994460990637</v>
      </c>
      <c r="U370" s="31">
        <f t="shared" si="366"/>
        <v>372</v>
      </c>
      <c r="V370" s="32">
        <f t="shared" si="367"/>
        <v>922.5</v>
      </c>
      <c r="W370" s="33">
        <f t="shared" si="368"/>
        <v>1473</v>
      </c>
      <c r="X370" s="4"/>
      <c r="Y370" s="4"/>
      <c r="Z370" s="4"/>
      <c r="AA370" s="4"/>
      <c r="AB370" s="4"/>
      <c r="AC370" s="4"/>
      <c r="AD370" s="4"/>
      <c r="AE370" s="4"/>
      <c r="AF370" s="38"/>
      <c r="AG370" s="24"/>
      <c r="AH370" s="30"/>
      <c r="AI370" s="26"/>
      <c r="AJ370" s="37"/>
      <c r="AK370" s="24"/>
      <c r="AL370" s="25"/>
      <c r="AM370" s="26"/>
      <c r="AN370" s="37"/>
      <c r="AO370" s="47"/>
      <c r="AP370" s="48"/>
      <c r="AQ370" s="49"/>
      <c r="AR370" s="52"/>
      <c r="AS370" s="4"/>
      <c r="AT370" s="4"/>
      <c r="AU370" s="4"/>
      <c r="AV370" s="4"/>
      <c r="AW370" s="4"/>
      <c r="AX370" s="4"/>
      <c r="AY370" s="4"/>
      <c r="AZ370" s="38"/>
      <c r="BA370" s="24"/>
      <c r="BB370" s="30"/>
      <c r="BC370" s="26"/>
      <c r="BD370" s="27"/>
      <c r="BE370" s="28"/>
    </row>
    <row r="371" spans="1:57" ht="14" x14ac:dyDescent="0.35">
      <c r="A371" s="4">
        <f t="shared" si="362"/>
        <v>369</v>
      </c>
      <c r="B371" s="24"/>
      <c r="C371" s="30"/>
      <c r="D371" s="26"/>
      <c r="E371" s="27"/>
      <c r="F371" s="28"/>
      <c r="G371" s="39"/>
      <c r="H371" s="40"/>
      <c r="I371" s="24"/>
      <c r="J371" s="25"/>
      <c r="K371" s="26"/>
      <c r="L371" s="27"/>
      <c r="M371" s="28"/>
      <c r="N371" s="29">
        <f t="shared" si="438"/>
        <v>2.476005539009396E-4</v>
      </c>
      <c r="O371" s="47"/>
      <c r="P371" s="48"/>
      <c r="Q371" s="49"/>
      <c r="R371" s="51"/>
      <c r="S371" s="28"/>
      <c r="T371" s="29">
        <f t="shared" si="365"/>
        <v>0.97548754516380731</v>
      </c>
      <c r="U371" s="31">
        <f t="shared" si="366"/>
        <v>373</v>
      </c>
      <c r="V371" s="32">
        <f t="shared" si="367"/>
        <v>925</v>
      </c>
      <c r="W371" s="33">
        <f t="shared" si="368"/>
        <v>1477</v>
      </c>
      <c r="X371" s="4"/>
      <c r="Y371" s="4"/>
      <c r="Z371" s="4"/>
      <c r="AA371" s="4"/>
      <c r="AB371" s="4"/>
      <c r="AC371" s="4"/>
      <c r="AD371" s="4"/>
      <c r="AE371" s="4"/>
      <c r="AF371" s="38"/>
      <c r="AG371" s="24"/>
      <c r="AH371" s="30"/>
      <c r="AI371" s="26"/>
      <c r="AJ371" s="37"/>
      <c r="AK371" s="24"/>
      <c r="AL371" s="25"/>
      <c r="AM371" s="26"/>
      <c r="AN371" s="37"/>
      <c r="AO371" s="47"/>
      <c r="AP371" s="48"/>
      <c r="AQ371" s="49"/>
      <c r="AR371" s="52"/>
      <c r="AS371" s="4"/>
      <c r="AT371" s="4"/>
      <c r="AU371" s="4"/>
      <c r="AV371" s="4"/>
      <c r="AW371" s="4"/>
      <c r="AX371" s="4"/>
      <c r="AY371" s="4"/>
      <c r="AZ371" s="38"/>
      <c r="BA371" s="24"/>
      <c r="BB371" s="30"/>
      <c r="BC371" s="26"/>
      <c r="BD371" s="27"/>
      <c r="BE371" s="28"/>
    </row>
    <row r="372" spans="1:57" ht="14" x14ac:dyDescent="0.35">
      <c r="A372" s="4">
        <f t="shared" si="362"/>
        <v>370</v>
      </c>
      <c r="B372" s="24"/>
      <c r="C372" s="30"/>
      <c r="D372" s="26"/>
      <c r="E372" s="27"/>
      <c r="F372" s="28"/>
      <c r="G372" s="39"/>
      <c r="H372" s="40"/>
      <c r="I372" s="24"/>
      <c r="J372" s="25"/>
      <c r="K372" s="26"/>
      <c r="L372" s="27"/>
      <c r="M372" s="28"/>
      <c r="N372" s="29">
        <f t="shared" si="438"/>
        <v>2.451245483618969E-4</v>
      </c>
      <c r="O372" s="47"/>
      <c r="P372" s="48"/>
      <c r="Q372" s="49"/>
      <c r="R372" s="51"/>
      <c r="S372" s="28"/>
      <c r="T372" s="29">
        <f t="shared" si="365"/>
        <v>0.97573266971216921</v>
      </c>
      <c r="U372" s="31">
        <f t="shared" si="366"/>
        <v>374</v>
      </c>
      <c r="V372" s="32">
        <f t="shared" si="367"/>
        <v>927.5</v>
      </c>
      <c r="W372" s="33">
        <f t="shared" si="368"/>
        <v>1481</v>
      </c>
      <c r="X372" s="4"/>
      <c r="Y372" s="4"/>
      <c r="Z372" s="4"/>
      <c r="AA372" s="4"/>
      <c r="AB372" s="4"/>
      <c r="AC372" s="4"/>
      <c r="AD372" s="4"/>
      <c r="AE372" s="4"/>
      <c r="AF372" s="38"/>
      <c r="AG372" s="24"/>
      <c r="AH372" s="30"/>
      <c r="AI372" s="26"/>
      <c r="AJ372" s="37"/>
      <c r="AK372" s="24"/>
      <c r="AL372" s="25"/>
      <c r="AM372" s="26"/>
      <c r="AN372" s="37"/>
      <c r="AO372" s="47"/>
      <c r="AP372" s="48"/>
      <c r="AQ372" s="49"/>
      <c r="AR372" s="52"/>
      <c r="AS372" s="4"/>
      <c r="AT372" s="4"/>
      <c r="AU372" s="4"/>
      <c r="AV372" s="4"/>
      <c r="AW372" s="4"/>
      <c r="AX372" s="4"/>
      <c r="AY372" s="4"/>
      <c r="AZ372" s="38"/>
      <c r="BA372" s="24"/>
      <c r="BB372" s="30"/>
      <c r="BC372" s="26"/>
      <c r="BD372" s="27"/>
      <c r="BE372" s="28"/>
    </row>
    <row r="373" spans="1:57" ht="14" x14ac:dyDescent="0.35">
      <c r="A373" s="4">
        <f t="shared" si="362"/>
        <v>371</v>
      </c>
      <c r="B373" s="24"/>
      <c r="C373" s="30"/>
      <c r="D373" s="26"/>
      <c r="E373" s="27"/>
      <c r="F373" s="28"/>
      <c r="G373" s="39"/>
      <c r="H373" s="40"/>
      <c r="I373" s="24"/>
      <c r="J373" s="25"/>
      <c r="K373" s="26"/>
      <c r="L373" s="27"/>
      <c r="M373" s="28"/>
      <c r="N373" s="29">
        <f t="shared" si="438"/>
        <v>2.4267330287830458E-4</v>
      </c>
      <c r="O373" s="47"/>
      <c r="P373" s="48"/>
      <c r="Q373" s="49"/>
      <c r="R373" s="51"/>
      <c r="S373" s="28"/>
      <c r="T373" s="29">
        <f t="shared" si="365"/>
        <v>0.97597534301504751</v>
      </c>
      <c r="U373" s="31">
        <f t="shared" si="366"/>
        <v>375</v>
      </c>
      <c r="V373" s="32">
        <f t="shared" si="367"/>
        <v>930</v>
      </c>
      <c r="W373" s="33">
        <f t="shared" si="368"/>
        <v>1485</v>
      </c>
      <c r="X373" s="4"/>
      <c r="Y373" s="4"/>
      <c r="Z373" s="4"/>
      <c r="AA373" s="4"/>
      <c r="AB373" s="4"/>
      <c r="AC373" s="4"/>
      <c r="AD373" s="4"/>
      <c r="AE373" s="4"/>
      <c r="AF373" s="38"/>
      <c r="AG373" s="24"/>
      <c r="AH373" s="30"/>
      <c r="AI373" s="26"/>
      <c r="AJ373" s="37"/>
      <c r="AK373" s="24"/>
      <c r="AL373" s="25"/>
      <c r="AM373" s="26"/>
      <c r="AN373" s="37"/>
      <c r="AO373" s="47"/>
      <c r="AP373" s="48"/>
      <c r="AQ373" s="49"/>
      <c r="AR373" s="52"/>
      <c r="AS373" s="4"/>
      <c r="AT373" s="4"/>
      <c r="AU373" s="4"/>
      <c r="AV373" s="4"/>
      <c r="AW373" s="4"/>
      <c r="AX373" s="4"/>
      <c r="AY373" s="4"/>
      <c r="AZ373" s="38"/>
      <c r="BA373" s="24"/>
      <c r="BB373" s="30"/>
      <c r="BC373" s="26"/>
      <c r="BD373" s="27"/>
      <c r="BE373" s="28"/>
    </row>
    <row r="374" spans="1:57" ht="14" x14ac:dyDescent="0.35">
      <c r="A374" s="4">
        <f t="shared" si="362"/>
        <v>372</v>
      </c>
      <c r="B374" s="24"/>
      <c r="C374" s="30"/>
      <c r="D374" s="26"/>
      <c r="E374" s="27"/>
      <c r="F374" s="28"/>
      <c r="G374" s="39"/>
      <c r="H374" s="40"/>
      <c r="I374" s="24"/>
      <c r="J374" s="25"/>
      <c r="K374" s="26"/>
      <c r="L374" s="27"/>
      <c r="M374" s="28"/>
      <c r="N374" s="29">
        <f t="shared" si="438"/>
        <v>2.4024656984955595E-4</v>
      </c>
      <c r="O374" s="47"/>
      <c r="P374" s="48"/>
      <c r="Q374" s="49"/>
      <c r="R374" s="51"/>
      <c r="S374" s="28"/>
      <c r="T374" s="29">
        <f t="shared" si="365"/>
        <v>0.97621558958489707</v>
      </c>
      <c r="U374" s="31">
        <f t="shared" si="366"/>
        <v>376</v>
      </c>
      <c r="V374" s="32">
        <f t="shared" si="367"/>
        <v>932.5</v>
      </c>
      <c r="W374" s="33">
        <f t="shared" si="368"/>
        <v>1489</v>
      </c>
      <c r="X374" s="4"/>
      <c r="Y374" s="4"/>
      <c r="Z374" s="4"/>
      <c r="AA374" s="4"/>
      <c r="AB374" s="4"/>
      <c r="AC374" s="4"/>
      <c r="AD374" s="4"/>
      <c r="AE374" s="4"/>
      <c r="AF374" s="38"/>
      <c r="AG374" s="24"/>
      <c r="AH374" s="30"/>
      <c r="AI374" s="26"/>
      <c r="AJ374" s="37"/>
      <c r="AK374" s="24"/>
      <c r="AL374" s="25"/>
      <c r="AM374" s="26"/>
      <c r="AN374" s="37"/>
      <c r="AO374" s="47"/>
      <c r="AP374" s="48"/>
      <c r="AQ374" s="49"/>
      <c r="AR374" s="52"/>
      <c r="AS374" s="4"/>
      <c r="AT374" s="4"/>
      <c r="AU374" s="4"/>
      <c r="AV374" s="4"/>
      <c r="AW374" s="4"/>
      <c r="AX374" s="4"/>
      <c r="AY374" s="4"/>
      <c r="AZ374" s="38"/>
      <c r="BA374" s="24"/>
      <c r="BB374" s="30"/>
      <c r="BC374" s="26"/>
      <c r="BD374" s="27"/>
      <c r="BE374" s="28"/>
    </row>
    <row r="375" spans="1:57" ht="14" x14ac:dyDescent="0.35">
      <c r="A375" s="4">
        <f t="shared" si="362"/>
        <v>373</v>
      </c>
      <c r="B375" s="24"/>
      <c r="C375" s="30"/>
      <c r="D375" s="26"/>
      <c r="E375" s="27"/>
      <c r="F375" s="28"/>
      <c r="G375" s="39"/>
      <c r="H375" s="40"/>
      <c r="I375" s="24"/>
      <c r="J375" s="25"/>
      <c r="K375" s="26"/>
      <c r="L375" s="27"/>
      <c r="M375" s="28"/>
      <c r="N375" s="29">
        <f t="shared" si="438"/>
        <v>2.3784410415106372E-4</v>
      </c>
      <c r="O375" s="47"/>
      <c r="P375" s="48"/>
      <c r="Q375" s="49"/>
      <c r="R375" s="51"/>
      <c r="S375" s="28"/>
      <c r="T375" s="29">
        <f t="shared" si="365"/>
        <v>0.97645343368904813</v>
      </c>
      <c r="U375" s="31">
        <f t="shared" si="366"/>
        <v>377</v>
      </c>
      <c r="V375" s="32">
        <f t="shared" si="367"/>
        <v>935</v>
      </c>
      <c r="W375" s="33">
        <f t="shared" si="368"/>
        <v>1493</v>
      </c>
      <c r="X375" s="4"/>
      <c r="Y375" s="4"/>
      <c r="Z375" s="4"/>
      <c r="AA375" s="4"/>
      <c r="AB375" s="4"/>
      <c r="AC375" s="4"/>
      <c r="AD375" s="4"/>
      <c r="AE375" s="4"/>
      <c r="AF375" s="38"/>
      <c r="AG375" s="24"/>
      <c r="AH375" s="30"/>
      <c r="AI375" s="26"/>
      <c r="AJ375" s="37"/>
      <c r="AK375" s="24"/>
      <c r="AL375" s="25"/>
      <c r="AM375" s="26"/>
      <c r="AN375" s="37"/>
      <c r="AO375" s="47"/>
      <c r="AP375" s="48"/>
      <c r="AQ375" s="49"/>
      <c r="AR375" s="52"/>
      <c r="AS375" s="4"/>
      <c r="AT375" s="4"/>
      <c r="AU375" s="4"/>
      <c r="AV375" s="4"/>
      <c r="AW375" s="4"/>
      <c r="AX375" s="4"/>
      <c r="AY375" s="4"/>
      <c r="AZ375" s="38"/>
      <c r="BA375" s="24"/>
      <c r="BB375" s="30"/>
      <c r="BC375" s="26"/>
      <c r="BD375" s="27"/>
      <c r="BE375" s="28"/>
    </row>
    <row r="376" spans="1:57" ht="14" x14ac:dyDescent="0.35">
      <c r="A376" s="4">
        <f t="shared" si="362"/>
        <v>374</v>
      </c>
      <c r="B376" s="24"/>
      <c r="C376" s="30"/>
      <c r="D376" s="26"/>
      <c r="E376" s="27"/>
      <c r="F376" s="28"/>
      <c r="G376" s="39"/>
      <c r="H376" s="40"/>
      <c r="I376" s="24"/>
      <c r="J376" s="25"/>
      <c r="K376" s="26"/>
      <c r="L376" s="27"/>
      <c r="M376" s="28"/>
      <c r="N376" s="29">
        <f t="shared" si="438"/>
        <v>2.3546566310950201E-4</v>
      </c>
      <c r="O376" s="47"/>
      <c r="P376" s="48"/>
      <c r="Q376" s="49"/>
      <c r="R376" s="51"/>
      <c r="S376" s="28"/>
      <c r="T376" s="29">
        <f t="shared" si="365"/>
        <v>0.97668889935215764</v>
      </c>
      <c r="U376" s="31">
        <f t="shared" si="366"/>
        <v>378</v>
      </c>
      <c r="V376" s="32">
        <f t="shared" si="367"/>
        <v>937.5</v>
      </c>
      <c r="W376" s="33">
        <f t="shared" si="368"/>
        <v>1497</v>
      </c>
      <c r="X376" s="4"/>
      <c r="Y376" s="4"/>
      <c r="Z376" s="4"/>
      <c r="AA376" s="4"/>
      <c r="AB376" s="4"/>
      <c r="AC376" s="4"/>
      <c r="AD376" s="4"/>
      <c r="AE376" s="4"/>
      <c r="AF376" s="38"/>
      <c r="AG376" s="24"/>
      <c r="AH376" s="30"/>
      <c r="AI376" s="26"/>
      <c r="AJ376" s="37"/>
      <c r="AK376" s="24"/>
      <c r="AL376" s="25"/>
      <c r="AM376" s="26"/>
      <c r="AN376" s="37"/>
      <c r="AO376" s="47"/>
      <c r="AP376" s="48"/>
      <c r="AQ376" s="49"/>
      <c r="AR376" s="52"/>
      <c r="AS376" s="4"/>
      <c r="AT376" s="4"/>
      <c r="AU376" s="4"/>
      <c r="AV376" s="4"/>
      <c r="AW376" s="4"/>
      <c r="AX376" s="4"/>
      <c r="AY376" s="4"/>
      <c r="AZ376" s="38"/>
      <c r="BA376" s="24"/>
      <c r="BB376" s="30"/>
      <c r="BC376" s="26"/>
      <c r="BD376" s="27"/>
      <c r="BE376" s="28"/>
    </row>
    <row r="377" spans="1:57" ht="14" x14ac:dyDescent="0.35">
      <c r="A377" s="4">
        <f t="shared" si="362"/>
        <v>375</v>
      </c>
      <c r="B377" s="24"/>
      <c r="C377" s="30"/>
      <c r="D377" s="26"/>
      <c r="E377" s="27"/>
      <c r="F377" s="28"/>
      <c r="G377" s="39"/>
      <c r="H377" s="40"/>
      <c r="I377" s="24"/>
      <c r="J377" s="25"/>
      <c r="K377" s="26"/>
      <c r="L377" s="27"/>
      <c r="M377" s="28"/>
      <c r="N377" s="29">
        <f t="shared" si="438"/>
        <v>2.3311100647838146E-4</v>
      </c>
      <c r="O377" s="47"/>
      <c r="P377" s="48"/>
      <c r="Q377" s="49"/>
      <c r="R377" s="51"/>
      <c r="S377" s="28"/>
      <c r="T377" s="29">
        <f t="shared" si="365"/>
        <v>0.97692201035863602</v>
      </c>
      <c r="U377" s="31">
        <f t="shared" si="366"/>
        <v>379</v>
      </c>
      <c r="V377" s="32">
        <f t="shared" si="367"/>
        <v>940</v>
      </c>
      <c r="W377" s="33">
        <f t="shared" si="368"/>
        <v>1501</v>
      </c>
      <c r="X377" s="4"/>
      <c r="Y377" s="4"/>
      <c r="Z377" s="4"/>
      <c r="AA377" s="4"/>
      <c r="AB377" s="4"/>
      <c r="AC377" s="4"/>
      <c r="AD377" s="4"/>
      <c r="AE377" s="4"/>
      <c r="AF377" s="38"/>
      <c r="AG377" s="24"/>
      <c r="AH377" s="30"/>
      <c r="AI377" s="26"/>
      <c r="AJ377" s="37"/>
      <c r="AK377" s="24"/>
      <c r="AL377" s="25"/>
      <c r="AM377" s="26"/>
      <c r="AN377" s="37"/>
      <c r="AO377" s="47"/>
      <c r="AP377" s="48"/>
      <c r="AQ377" s="49"/>
      <c r="AR377" s="52"/>
      <c r="AS377" s="4"/>
      <c r="AT377" s="4"/>
      <c r="AU377" s="4"/>
      <c r="AV377" s="4"/>
      <c r="AW377" s="4"/>
      <c r="AX377" s="4"/>
      <c r="AY377" s="4"/>
      <c r="AZ377" s="38"/>
      <c r="BA377" s="24"/>
      <c r="BB377" s="30"/>
      <c r="BC377" s="26"/>
      <c r="BD377" s="27"/>
      <c r="BE377" s="28"/>
    </row>
    <row r="378" spans="1:57" ht="14" x14ac:dyDescent="0.35">
      <c r="A378" s="4">
        <f t="shared" si="362"/>
        <v>376</v>
      </c>
      <c r="B378" s="24"/>
      <c r="C378" s="30"/>
      <c r="D378" s="26"/>
      <c r="E378" s="27"/>
      <c r="F378" s="28"/>
      <c r="G378" s="39"/>
      <c r="H378" s="40"/>
      <c r="I378" s="24"/>
      <c r="J378" s="25"/>
      <c r="K378" s="26"/>
      <c r="L378" s="27"/>
      <c r="M378" s="28"/>
      <c r="N378" s="29">
        <f t="shared" si="438"/>
        <v>2.3077989641362429E-4</v>
      </c>
      <c r="O378" s="47"/>
      <c r="P378" s="48"/>
      <c r="Q378" s="49"/>
      <c r="R378" s="51"/>
      <c r="S378" s="28"/>
      <c r="T378" s="29">
        <f t="shared" si="365"/>
        <v>0.97715279025504964</v>
      </c>
      <c r="U378" s="31">
        <f t="shared" si="366"/>
        <v>380</v>
      </c>
      <c r="V378" s="32">
        <f t="shared" si="367"/>
        <v>942.5</v>
      </c>
      <c r="W378" s="33">
        <f t="shared" si="368"/>
        <v>1505</v>
      </c>
      <c r="X378" s="4"/>
      <c r="Y378" s="4"/>
      <c r="Z378" s="4"/>
      <c r="AA378" s="4"/>
      <c r="AB378" s="4"/>
      <c r="AC378" s="4"/>
      <c r="AD378" s="4"/>
      <c r="AE378" s="4"/>
      <c r="AF378" s="38"/>
      <c r="AG378" s="24"/>
      <c r="AH378" s="30"/>
      <c r="AI378" s="26"/>
      <c r="AJ378" s="37"/>
      <c r="AK378" s="24"/>
      <c r="AL378" s="25"/>
      <c r="AM378" s="26"/>
      <c r="AN378" s="37"/>
      <c r="AO378" s="47"/>
      <c r="AP378" s="48"/>
      <c r="AQ378" s="49"/>
      <c r="AR378" s="52"/>
      <c r="AS378" s="4"/>
      <c r="AT378" s="4"/>
      <c r="AU378" s="4"/>
      <c r="AV378" s="4"/>
      <c r="AW378" s="4"/>
      <c r="AX378" s="4"/>
      <c r="AY378" s="4"/>
      <c r="AZ378" s="38"/>
      <c r="BA378" s="24"/>
      <c r="BB378" s="30"/>
      <c r="BC378" s="26"/>
      <c r="BD378" s="27"/>
      <c r="BE378" s="28"/>
    </row>
    <row r="379" spans="1:57" ht="14" x14ac:dyDescent="0.35">
      <c r="A379" s="4">
        <f t="shared" si="362"/>
        <v>377</v>
      </c>
      <c r="B379" s="24"/>
      <c r="C379" s="30"/>
      <c r="D379" s="26"/>
      <c r="E379" s="27"/>
      <c r="F379" s="28"/>
      <c r="G379" s="39"/>
      <c r="H379" s="40"/>
      <c r="I379" s="24"/>
      <c r="J379" s="25"/>
      <c r="K379" s="26"/>
      <c r="L379" s="27"/>
      <c r="M379" s="28"/>
      <c r="N379" s="29">
        <f t="shared" si="438"/>
        <v>2.284720974494725E-4</v>
      </c>
      <c r="O379" s="47"/>
      <c r="P379" s="48"/>
      <c r="Q379" s="49"/>
      <c r="R379" s="51"/>
      <c r="S379" s="28"/>
      <c r="T379" s="29">
        <f t="shared" si="365"/>
        <v>0.97738126235249911</v>
      </c>
      <c r="U379" s="31">
        <f t="shared" si="366"/>
        <v>381</v>
      </c>
      <c r="V379" s="32">
        <f t="shared" si="367"/>
        <v>945</v>
      </c>
      <c r="W379" s="33">
        <f t="shared" si="368"/>
        <v>1509</v>
      </c>
      <c r="X379" s="4"/>
      <c r="Y379" s="4"/>
      <c r="Z379" s="4"/>
      <c r="AA379" s="4"/>
      <c r="AB379" s="4"/>
      <c r="AC379" s="4"/>
      <c r="AD379" s="4"/>
      <c r="AE379" s="4"/>
      <c r="AF379" s="38"/>
      <c r="AG379" s="24"/>
      <c r="AH379" s="30"/>
      <c r="AI379" s="26"/>
      <c r="AJ379" s="37"/>
      <c r="AK379" s="24"/>
      <c r="AL379" s="25"/>
      <c r="AM379" s="26"/>
      <c r="AN379" s="37"/>
      <c r="AO379" s="47"/>
      <c r="AP379" s="48"/>
      <c r="AQ379" s="49"/>
      <c r="AR379" s="52"/>
      <c r="AS379" s="4"/>
      <c r="AT379" s="4"/>
      <c r="AU379" s="4"/>
      <c r="AV379" s="4"/>
      <c r="AW379" s="4"/>
      <c r="AX379" s="4"/>
      <c r="AY379" s="4"/>
      <c r="AZ379" s="38"/>
      <c r="BA379" s="24"/>
      <c r="BB379" s="30"/>
      <c r="BC379" s="26"/>
      <c r="BD379" s="27"/>
      <c r="BE379" s="28"/>
    </row>
    <row r="380" spans="1:57" ht="14" x14ac:dyDescent="0.35">
      <c r="A380" s="4">
        <f t="shared" si="362"/>
        <v>378</v>
      </c>
      <c r="B380" s="24"/>
      <c r="C380" s="30"/>
      <c r="D380" s="26"/>
      <c r="E380" s="27"/>
      <c r="F380" s="28"/>
      <c r="G380" s="39"/>
      <c r="H380" s="40"/>
      <c r="I380" s="24"/>
      <c r="J380" s="25"/>
      <c r="K380" s="26"/>
      <c r="L380" s="27"/>
      <c r="M380" s="28"/>
      <c r="N380" s="29">
        <f t="shared" si="438"/>
        <v>2.2618737647506215E-4</v>
      </c>
      <c r="O380" s="47"/>
      <c r="P380" s="48"/>
      <c r="Q380" s="49"/>
      <c r="R380" s="51"/>
      <c r="S380" s="28"/>
      <c r="T380" s="29">
        <f t="shared" si="365"/>
        <v>0.97760744972897418</v>
      </c>
      <c r="U380" s="31">
        <f t="shared" si="366"/>
        <v>382</v>
      </c>
      <c r="V380" s="32">
        <f t="shared" si="367"/>
        <v>947.5</v>
      </c>
      <c r="W380" s="33">
        <f t="shared" si="368"/>
        <v>1513</v>
      </c>
      <c r="X380" s="4"/>
      <c r="Y380" s="4"/>
      <c r="Z380" s="4"/>
      <c r="AA380" s="4"/>
      <c r="AB380" s="4"/>
      <c r="AC380" s="4"/>
      <c r="AD380" s="4"/>
      <c r="AE380" s="4"/>
      <c r="AF380" s="38"/>
      <c r="AG380" s="24"/>
      <c r="AH380" s="30"/>
      <c r="AI380" s="26"/>
      <c r="AJ380" s="37"/>
      <c r="AK380" s="24"/>
      <c r="AL380" s="25"/>
      <c r="AM380" s="26"/>
      <c r="AN380" s="37"/>
      <c r="AO380" s="47"/>
      <c r="AP380" s="48"/>
      <c r="AQ380" s="49"/>
      <c r="AR380" s="52"/>
      <c r="AS380" s="4"/>
      <c r="AT380" s="4"/>
      <c r="AU380" s="4"/>
      <c r="AV380" s="4"/>
      <c r="AW380" s="4"/>
      <c r="AX380" s="4"/>
      <c r="AY380" s="4"/>
      <c r="AZ380" s="38"/>
      <c r="BA380" s="24"/>
      <c r="BB380" s="30"/>
      <c r="BC380" s="26"/>
      <c r="BD380" s="27"/>
      <c r="BE380" s="28"/>
    </row>
    <row r="381" spans="1:57" ht="14" x14ac:dyDescent="0.35">
      <c r="A381" s="4">
        <f t="shared" si="362"/>
        <v>379</v>
      </c>
      <c r="B381" s="24"/>
      <c r="C381" s="30"/>
      <c r="D381" s="26"/>
      <c r="E381" s="27"/>
      <c r="F381" s="28"/>
      <c r="G381" s="39"/>
      <c r="H381" s="40"/>
      <c r="I381" s="24"/>
      <c r="J381" s="25"/>
      <c r="K381" s="26"/>
      <c r="L381" s="27"/>
      <c r="M381" s="28"/>
      <c r="N381" s="29">
        <f t="shared" si="438"/>
        <v>2.2392550271022049E-4</v>
      </c>
      <c r="O381" s="47"/>
      <c r="P381" s="48"/>
      <c r="Q381" s="49"/>
      <c r="R381" s="51"/>
      <c r="S381" s="28"/>
      <c r="T381" s="29">
        <f t="shared" si="365"/>
        <v>0.9778313752316844</v>
      </c>
      <c r="U381" s="31">
        <f t="shared" si="366"/>
        <v>383</v>
      </c>
      <c r="V381" s="32">
        <f t="shared" si="367"/>
        <v>950</v>
      </c>
      <c r="W381" s="33">
        <f t="shared" si="368"/>
        <v>1517</v>
      </c>
      <c r="X381" s="4"/>
      <c r="Y381" s="4"/>
      <c r="Z381" s="4"/>
      <c r="AA381" s="4"/>
      <c r="AB381" s="4"/>
      <c r="AC381" s="4"/>
      <c r="AD381" s="4"/>
      <c r="AE381" s="4"/>
      <c r="AF381" s="38"/>
      <c r="AG381" s="24"/>
      <c r="AH381" s="30"/>
      <c r="AI381" s="26"/>
      <c r="AJ381" s="37"/>
      <c r="AK381" s="24"/>
      <c r="AL381" s="25"/>
      <c r="AM381" s="26"/>
      <c r="AN381" s="37"/>
      <c r="AO381" s="47"/>
      <c r="AP381" s="48"/>
      <c r="AQ381" s="49"/>
      <c r="AR381" s="52"/>
      <c r="AS381" s="4"/>
      <c r="AT381" s="4"/>
      <c r="AU381" s="4"/>
      <c r="AV381" s="4"/>
      <c r="AW381" s="4"/>
      <c r="AX381" s="4"/>
      <c r="AY381" s="4"/>
      <c r="AZ381" s="38"/>
      <c r="BA381" s="24"/>
      <c r="BB381" s="30"/>
      <c r="BC381" s="26"/>
      <c r="BD381" s="27"/>
      <c r="BE381" s="28"/>
    </row>
    <row r="382" spans="1:57" ht="14" x14ac:dyDescent="0.35">
      <c r="A382" s="4">
        <f t="shared" si="362"/>
        <v>380</v>
      </c>
      <c r="B382" s="24"/>
      <c r="C382" s="30"/>
      <c r="D382" s="26"/>
      <c r="E382" s="27"/>
      <c r="F382" s="28"/>
      <c r="G382" s="39"/>
      <c r="H382" s="40"/>
      <c r="I382" s="24"/>
      <c r="J382" s="25"/>
      <c r="K382" s="26"/>
      <c r="L382" s="27"/>
      <c r="M382" s="28"/>
      <c r="N382" s="29">
        <f t="shared" si="438"/>
        <v>2.2168624768315048E-4</v>
      </c>
      <c r="O382" s="47"/>
      <c r="P382" s="48"/>
      <c r="Q382" s="49"/>
      <c r="R382" s="51"/>
      <c r="S382" s="28"/>
      <c r="T382" s="29">
        <f t="shared" si="365"/>
        <v>0.97805306147936755</v>
      </c>
      <c r="U382" s="31">
        <f t="shared" si="366"/>
        <v>384</v>
      </c>
      <c r="V382" s="32">
        <f t="shared" si="367"/>
        <v>952.5</v>
      </c>
      <c r="W382" s="33">
        <f t="shared" si="368"/>
        <v>1521</v>
      </c>
      <c r="X382" s="4"/>
      <c r="Y382" s="4"/>
      <c r="Z382" s="4"/>
      <c r="AA382" s="4"/>
      <c r="AB382" s="4"/>
      <c r="AC382" s="4"/>
      <c r="AD382" s="4"/>
      <c r="AE382" s="4"/>
      <c r="AF382" s="38"/>
      <c r="AG382" s="24"/>
      <c r="AH382" s="30"/>
      <c r="AI382" s="26"/>
      <c r="AJ382" s="37"/>
      <c r="AK382" s="24"/>
      <c r="AL382" s="25"/>
      <c r="AM382" s="26"/>
      <c r="AN382" s="37"/>
      <c r="AO382" s="47"/>
      <c r="AP382" s="48"/>
      <c r="AQ382" s="49"/>
      <c r="AR382" s="52"/>
      <c r="AS382" s="4"/>
      <c r="AT382" s="4"/>
      <c r="AU382" s="4"/>
      <c r="AV382" s="4"/>
      <c r="AW382" s="4"/>
      <c r="AX382" s="4"/>
      <c r="AY382" s="4"/>
      <c r="AZ382" s="38"/>
      <c r="BA382" s="24"/>
      <c r="BB382" s="30"/>
      <c r="BC382" s="26"/>
      <c r="BD382" s="27"/>
      <c r="BE382" s="28"/>
    </row>
    <row r="383" spans="1:57" ht="14" x14ac:dyDescent="0.35">
      <c r="A383" s="4">
        <f t="shared" si="362"/>
        <v>381</v>
      </c>
      <c r="B383" s="24"/>
      <c r="C383" s="30"/>
      <c r="D383" s="26"/>
      <c r="E383" s="27"/>
      <c r="F383" s="28"/>
      <c r="G383" s="39"/>
      <c r="H383" s="40"/>
      <c r="I383" s="24"/>
      <c r="J383" s="25"/>
      <c r="K383" s="26"/>
      <c r="L383" s="27"/>
      <c r="M383" s="28"/>
      <c r="N383" s="29">
        <f t="shared" si="438"/>
        <v>2.1946938520633896E-4</v>
      </c>
      <c r="O383" s="47"/>
      <c r="P383" s="48"/>
      <c r="Q383" s="49"/>
      <c r="R383" s="51"/>
      <c r="S383" s="28"/>
      <c r="T383" s="29">
        <f t="shared" si="365"/>
        <v>0.97827253086457389</v>
      </c>
      <c r="U383" s="31">
        <f t="shared" si="366"/>
        <v>385</v>
      </c>
      <c r="V383" s="32">
        <f t="shared" si="367"/>
        <v>955</v>
      </c>
      <c r="W383" s="33">
        <f t="shared" si="368"/>
        <v>1525</v>
      </c>
      <c r="X383" s="4"/>
      <c r="Y383" s="4"/>
      <c r="Z383" s="4"/>
      <c r="AA383" s="4"/>
      <c r="AB383" s="4"/>
      <c r="AC383" s="4"/>
      <c r="AD383" s="4"/>
      <c r="AE383" s="4"/>
      <c r="AF383" s="38"/>
      <c r="AG383" s="24"/>
      <c r="AH383" s="30"/>
      <c r="AI383" s="26"/>
      <c r="AJ383" s="37"/>
      <c r="AK383" s="24"/>
      <c r="AL383" s="25"/>
      <c r="AM383" s="26"/>
      <c r="AN383" s="37"/>
      <c r="AO383" s="47"/>
      <c r="AP383" s="48"/>
      <c r="AQ383" s="49"/>
      <c r="AR383" s="52"/>
      <c r="AS383" s="4"/>
      <c r="AT383" s="4"/>
      <c r="AU383" s="4"/>
      <c r="AV383" s="4"/>
      <c r="AW383" s="4"/>
      <c r="AX383" s="4"/>
      <c r="AY383" s="4"/>
      <c r="AZ383" s="38"/>
      <c r="BA383" s="24"/>
      <c r="BB383" s="30"/>
      <c r="BC383" s="26"/>
      <c r="BD383" s="27"/>
      <c r="BE383" s="28"/>
    </row>
    <row r="384" spans="1:57" ht="14" x14ac:dyDescent="0.35">
      <c r="A384" s="4">
        <f t="shared" si="362"/>
        <v>382</v>
      </c>
      <c r="B384" s="24"/>
      <c r="C384" s="30"/>
      <c r="D384" s="26"/>
      <c r="E384" s="27"/>
      <c r="F384" s="28"/>
      <c r="G384" s="39"/>
      <c r="H384" s="40"/>
      <c r="I384" s="24"/>
      <c r="J384" s="25"/>
      <c r="K384" s="26"/>
      <c r="L384" s="27"/>
      <c r="M384" s="28"/>
      <c r="N384" s="29">
        <f t="shared" si="438"/>
        <v>2.1727469135424116E-4</v>
      </c>
      <c r="O384" s="47"/>
      <c r="P384" s="48"/>
      <c r="Q384" s="49"/>
      <c r="R384" s="51"/>
      <c r="S384" s="28"/>
      <c r="T384" s="29">
        <f t="shared" si="365"/>
        <v>0.97848980555592813</v>
      </c>
      <c r="U384" s="31">
        <f t="shared" si="366"/>
        <v>386</v>
      </c>
      <c r="V384" s="32">
        <f t="shared" si="367"/>
        <v>957.5</v>
      </c>
      <c r="W384" s="33">
        <f t="shared" si="368"/>
        <v>1529</v>
      </c>
      <c r="X384" s="4"/>
      <c r="Y384" s="4"/>
      <c r="Z384" s="4"/>
      <c r="AA384" s="4"/>
      <c r="AB384" s="4"/>
      <c r="AC384" s="4"/>
      <c r="AD384" s="4"/>
      <c r="AE384" s="4"/>
      <c r="AF384" s="38"/>
      <c r="AG384" s="24"/>
      <c r="AH384" s="30"/>
      <c r="AI384" s="26"/>
      <c r="AJ384" s="37"/>
      <c r="AK384" s="24"/>
      <c r="AL384" s="25"/>
      <c r="AM384" s="26"/>
      <c r="AN384" s="37"/>
      <c r="AO384" s="47"/>
      <c r="AP384" s="48"/>
      <c r="AQ384" s="49"/>
      <c r="AR384" s="52"/>
      <c r="AS384" s="4"/>
      <c r="AT384" s="4"/>
      <c r="AU384" s="4"/>
      <c r="AV384" s="4"/>
      <c r="AW384" s="4"/>
      <c r="AX384" s="4"/>
      <c r="AY384" s="4"/>
      <c r="AZ384" s="38"/>
      <c r="BA384" s="24"/>
      <c r="BB384" s="30"/>
      <c r="BC384" s="26"/>
      <c r="BD384" s="27"/>
      <c r="BE384" s="28"/>
    </row>
    <row r="385" spans="1:57" ht="14" x14ac:dyDescent="0.35">
      <c r="A385" s="4">
        <f t="shared" si="362"/>
        <v>383</v>
      </c>
      <c r="B385" s="24"/>
      <c r="C385" s="30"/>
      <c r="D385" s="26"/>
      <c r="E385" s="27"/>
      <c r="F385" s="28"/>
      <c r="G385" s="39"/>
      <c r="H385" s="40"/>
      <c r="I385" s="24"/>
      <c r="J385" s="25"/>
      <c r="K385" s="26"/>
      <c r="L385" s="27"/>
      <c r="M385" s="28"/>
      <c r="N385" s="29">
        <f t="shared" si="438"/>
        <v>2.1510194444074315E-4</v>
      </c>
      <c r="O385" s="47"/>
      <c r="P385" s="48"/>
      <c r="Q385" s="49"/>
      <c r="R385" s="51"/>
      <c r="S385" s="28"/>
      <c r="T385" s="29">
        <f t="shared" si="365"/>
        <v>0.97870490750036887</v>
      </c>
      <c r="U385" s="31">
        <f t="shared" si="366"/>
        <v>387</v>
      </c>
      <c r="V385" s="32">
        <f t="shared" si="367"/>
        <v>960</v>
      </c>
      <c r="W385" s="33">
        <f t="shared" si="368"/>
        <v>1533</v>
      </c>
      <c r="X385" s="4"/>
      <c r="Y385" s="4"/>
      <c r="Z385" s="4"/>
      <c r="AA385" s="4"/>
      <c r="AB385" s="4"/>
      <c r="AC385" s="4"/>
      <c r="AD385" s="4"/>
      <c r="AE385" s="4"/>
      <c r="AF385" s="38"/>
      <c r="AG385" s="24"/>
      <c r="AH385" s="30"/>
      <c r="AI385" s="26"/>
      <c r="AJ385" s="37"/>
      <c r="AK385" s="24"/>
      <c r="AL385" s="25"/>
      <c r="AM385" s="26"/>
      <c r="AN385" s="37"/>
      <c r="AO385" s="47"/>
      <c r="AP385" s="48"/>
      <c r="AQ385" s="49"/>
      <c r="AR385" s="52"/>
      <c r="AS385" s="4"/>
      <c r="AT385" s="4"/>
      <c r="AU385" s="4"/>
      <c r="AV385" s="4"/>
      <c r="AW385" s="4"/>
      <c r="AX385" s="4"/>
      <c r="AY385" s="4"/>
      <c r="AZ385" s="38"/>
      <c r="BA385" s="24"/>
      <c r="BB385" s="30"/>
      <c r="BC385" s="26"/>
      <c r="BD385" s="27"/>
      <c r="BE385" s="28"/>
    </row>
    <row r="386" spans="1:57" ht="14" x14ac:dyDescent="0.35">
      <c r="A386" s="4">
        <f t="shared" si="362"/>
        <v>384</v>
      </c>
      <c r="B386" s="24"/>
      <c r="C386" s="30"/>
      <c r="D386" s="26"/>
      <c r="E386" s="27"/>
      <c r="F386" s="28"/>
      <c r="G386" s="39"/>
      <c r="H386" s="40"/>
      <c r="I386" s="24"/>
      <c r="J386" s="25"/>
      <c r="K386" s="26"/>
      <c r="L386" s="27"/>
      <c r="M386" s="28"/>
      <c r="N386" s="29">
        <f t="shared" si="438"/>
        <v>2.1295092499629131E-4</v>
      </c>
      <c r="O386" s="47"/>
      <c r="P386" s="48"/>
      <c r="Q386" s="49"/>
      <c r="R386" s="51"/>
      <c r="S386" s="28"/>
      <c r="T386" s="29">
        <f t="shared" si="365"/>
        <v>0.97891785842536516</v>
      </c>
      <c r="U386" s="31">
        <f t="shared" si="366"/>
        <v>388</v>
      </c>
      <c r="V386" s="32">
        <f t="shared" si="367"/>
        <v>962.5</v>
      </c>
      <c r="W386" s="33">
        <f t="shared" si="368"/>
        <v>1537</v>
      </c>
      <c r="X386" s="4"/>
      <c r="Y386" s="4"/>
      <c r="Z386" s="4"/>
      <c r="AA386" s="4"/>
      <c r="AB386" s="4"/>
      <c r="AC386" s="4"/>
      <c r="AD386" s="4"/>
      <c r="AE386" s="4"/>
      <c r="AF386" s="38"/>
      <c r="AG386" s="24"/>
      <c r="AH386" s="30"/>
      <c r="AI386" s="26"/>
      <c r="AJ386" s="37"/>
      <c r="AK386" s="24"/>
      <c r="AL386" s="25"/>
      <c r="AM386" s="26"/>
      <c r="AN386" s="37"/>
      <c r="AO386" s="47"/>
      <c r="AP386" s="48"/>
      <c r="AQ386" s="49"/>
      <c r="AR386" s="52"/>
      <c r="AS386" s="4"/>
      <c r="AT386" s="4"/>
      <c r="AU386" s="4"/>
      <c r="AV386" s="4"/>
      <c r="AW386" s="4"/>
      <c r="AX386" s="4"/>
      <c r="AY386" s="4"/>
      <c r="AZ386" s="38"/>
      <c r="BA386" s="24"/>
      <c r="BB386" s="30"/>
      <c r="BC386" s="26"/>
      <c r="BD386" s="27"/>
      <c r="BE386" s="28"/>
    </row>
    <row r="387" spans="1:57" ht="14" x14ac:dyDescent="0.35">
      <c r="A387" s="4">
        <f t="shared" si="362"/>
        <v>385</v>
      </c>
      <c r="B387" s="24"/>
      <c r="C387" s="30"/>
      <c r="D387" s="26"/>
      <c r="E387" s="27"/>
      <c r="F387" s="28"/>
      <c r="G387" s="39"/>
      <c r="H387" s="40"/>
      <c r="I387" s="24"/>
      <c r="J387" s="25"/>
      <c r="K387" s="26"/>
      <c r="L387" s="27"/>
      <c r="M387" s="28"/>
      <c r="N387" s="29">
        <f t="shared" si="438"/>
        <v>2.1082141574635394E-4</v>
      </c>
      <c r="O387" s="47"/>
      <c r="P387" s="48"/>
      <c r="Q387" s="49"/>
      <c r="R387" s="51"/>
      <c r="S387" s="28"/>
      <c r="T387" s="29">
        <f t="shared" si="365"/>
        <v>0.97912867984111152</v>
      </c>
      <c r="U387" s="31">
        <f t="shared" si="366"/>
        <v>389</v>
      </c>
      <c r="V387" s="32">
        <f t="shared" si="367"/>
        <v>965</v>
      </c>
      <c r="W387" s="33">
        <f t="shared" si="368"/>
        <v>1541</v>
      </c>
      <c r="X387" s="4"/>
      <c r="Y387" s="4"/>
      <c r="Z387" s="4"/>
      <c r="AA387" s="4"/>
      <c r="AB387" s="4"/>
      <c r="AC387" s="4"/>
      <c r="AD387" s="4"/>
      <c r="AE387" s="4"/>
      <c r="AF387" s="38"/>
      <c r="AG387" s="24"/>
      <c r="AH387" s="30"/>
      <c r="AI387" s="26"/>
      <c r="AJ387" s="37"/>
      <c r="AK387" s="24"/>
      <c r="AL387" s="25"/>
      <c r="AM387" s="26"/>
      <c r="AN387" s="37"/>
      <c r="AO387" s="47"/>
      <c r="AP387" s="48"/>
      <c r="AQ387" s="49"/>
      <c r="AR387" s="52"/>
      <c r="AS387" s="4"/>
      <c r="AT387" s="4"/>
      <c r="AU387" s="4"/>
      <c r="AV387" s="4"/>
      <c r="AW387" s="4"/>
      <c r="AX387" s="4"/>
      <c r="AY387" s="4"/>
      <c r="AZ387" s="38"/>
      <c r="BA387" s="24"/>
      <c r="BB387" s="30"/>
      <c r="BC387" s="26"/>
      <c r="BD387" s="27"/>
      <c r="BE387" s="28"/>
    </row>
    <row r="388" spans="1:57" ht="14" x14ac:dyDescent="0.35">
      <c r="A388" s="4">
        <f t="shared" si="362"/>
        <v>386</v>
      </c>
      <c r="B388" s="24"/>
      <c r="C388" s="30"/>
      <c r="D388" s="26"/>
      <c r="E388" s="27"/>
      <c r="F388" s="28"/>
      <c r="G388" s="39"/>
      <c r="H388" s="40"/>
      <c r="I388" s="24"/>
      <c r="J388" s="25"/>
      <c r="K388" s="26"/>
      <c r="L388" s="27"/>
      <c r="M388" s="28"/>
      <c r="N388" s="29">
        <f t="shared" si="438"/>
        <v>2.0871320158888373E-4</v>
      </c>
      <c r="O388" s="47"/>
      <c r="P388" s="48"/>
      <c r="Q388" s="49"/>
      <c r="R388" s="51"/>
      <c r="S388" s="28"/>
      <c r="T388" s="29">
        <f t="shared" si="365"/>
        <v>0.9793373930427004</v>
      </c>
      <c r="U388" s="31">
        <f t="shared" si="366"/>
        <v>390</v>
      </c>
      <c r="V388" s="32">
        <f t="shared" si="367"/>
        <v>967.5</v>
      </c>
      <c r="W388" s="33">
        <f t="shared" si="368"/>
        <v>1545</v>
      </c>
      <c r="X388" s="4"/>
      <c r="Y388" s="4"/>
      <c r="Z388" s="4"/>
      <c r="AA388" s="4"/>
      <c r="AB388" s="4"/>
      <c r="AC388" s="4"/>
      <c r="AD388" s="4"/>
      <c r="AE388" s="4"/>
      <c r="AF388" s="38"/>
      <c r="AG388" s="24"/>
      <c r="AH388" s="30"/>
      <c r="AI388" s="26"/>
      <c r="AJ388" s="37"/>
      <c r="AK388" s="24"/>
      <c r="AL388" s="25"/>
      <c r="AM388" s="26"/>
      <c r="AN388" s="37"/>
      <c r="AO388" s="47"/>
      <c r="AP388" s="48"/>
      <c r="AQ388" s="49"/>
      <c r="AR388" s="52"/>
      <c r="AS388" s="4"/>
      <c r="AT388" s="4"/>
      <c r="AU388" s="4"/>
      <c r="AV388" s="4"/>
      <c r="AW388" s="4"/>
      <c r="AX388" s="4"/>
      <c r="AY388" s="4"/>
      <c r="AZ388" s="38"/>
      <c r="BA388" s="24"/>
      <c r="BB388" s="30"/>
      <c r="BC388" s="26"/>
      <c r="BD388" s="27"/>
      <c r="BE388" s="28"/>
    </row>
    <row r="389" spans="1:57" ht="14" x14ac:dyDescent="0.35">
      <c r="A389" s="4">
        <f t="shared" si="362"/>
        <v>387</v>
      </c>
      <c r="B389" s="24"/>
      <c r="C389" s="30"/>
      <c r="D389" s="26"/>
      <c r="E389" s="27"/>
      <c r="F389" s="28"/>
      <c r="G389" s="39"/>
      <c r="H389" s="40"/>
      <c r="I389" s="24"/>
      <c r="J389" s="25"/>
      <c r="K389" s="26"/>
      <c r="L389" s="27"/>
      <c r="M389" s="28"/>
      <c r="N389" s="29">
        <f t="shared" si="438"/>
        <v>2.0662606957300156E-4</v>
      </c>
      <c r="O389" s="47"/>
      <c r="P389" s="48"/>
      <c r="Q389" s="49"/>
      <c r="R389" s="51"/>
      <c r="S389" s="28"/>
      <c r="T389" s="29">
        <f t="shared" si="365"/>
        <v>0.9795440191122734</v>
      </c>
      <c r="U389" s="31">
        <f t="shared" si="366"/>
        <v>391</v>
      </c>
      <c r="V389" s="32">
        <f t="shared" si="367"/>
        <v>970</v>
      </c>
      <c r="W389" s="33">
        <f t="shared" si="368"/>
        <v>1549</v>
      </c>
      <c r="X389" s="4"/>
      <c r="Y389" s="4"/>
      <c r="Z389" s="4"/>
      <c r="AA389" s="4"/>
      <c r="AB389" s="4"/>
      <c r="AC389" s="4"/>
      <c r="AD389" s="4"/>
      <c r="AE389" s="4"/>
      <c r="AF389" s="38"/>
      <c r="AG389" s="24"/>
      <c r="AH389" s="30"/>
      <c r="AI389" s="26"/>
      <c r="AJ389" s="37"/>
      <c r="AK389" s="24"/>
      <c r="AL389" s="25"/>
      <c r="AM389" s="26"/>
      <c r="AN389" s="37"/>
      <c r="AO389" s="47"/>
      <c r="AP389" s="48"/>
      <c r="AQ389" s="49"/>
      <c r="AR389" s="52"/>
      <c r="AS389" s="4"/>
      <c r="AT389" s="4"/>
      <c r="AU389" s="4"/>
      <c r="AV389" s="4"/>
      <c r="AW389" s="4"/>
      <c r="AX389" s="4"/>
      <c r="AY389" s="4"/>
      <c r="AZ389" s="38"/>
      <c r="BA389" s="24"/>
      <c r="BB389" s="30"/>
      <c r="BC389" s="26"/>
      <c r="BD389" s="27"/>
      <c r="BE389" s="28"/>
    </row>
    <row r="390" spans="1:57" ht="14" x14ac:dyDescent="0.35">
      <c r="A390" s="4">
        <f t="shared" si="362"/>
        <v>388</v>
      </c>
      <c r="B390" s="24"/>
      <c r="C390" s="30"/>
      <c r="D390" s="26"/>
      <c r="E390" s="27"/>
      <c r="F390" s="28"/>
      <c r="G390" s="39"/>
      <c r="H390" s="40"/>
      <c r="I390" s="24"/>
      <c r="J390" s="25"/>
      <c r="K390" s="26"/>
      <c r="L390" s="27"/>
      <c r="M390" s="28"/>
      <c r="N390" s="29">
        <f t="shared" si="438"/>
        <v>2.0455980887723602E-4</v>
      </c>
      <c r="O390" s="47"/>
      <c r="P390" s="48"/>
      <c r="Q390" s="49"/>
      <c r="R390" s="51"/>
      <c r="S390" s="28"/>
      <c r="T390" s="29">
        <f t="shared" si="365"/>
        <v>0.97974857892115064</v>
      </c>
      <c r="U390" s="31">
        <f t="shared" si="366"/>
        <v>392</v>
      </c>
      <c r="V390" s="32">
        <f t="shared" si="367"/>
        <v>972.5</v>
      </c>
      <c r="W390" s="33">
        <f t="shared" si="368"/>
        <v>1553</v>
      </c>
      <c r="X390" s="4"/>
      <c r="Y390" s="4"/>
      <c r="Z390" s="4"/>
      <c r="AA390" s="4"/>
      <c r="AB390" s="4"/>
      <c r="AC390" s="4"/>
      <c r="AD390" s="4"/>
      <c r="AE390" s="4"/>
      <c r="AF390" s="38"/>
      <c r="AG390" s="24"/>
      <c r="AH390" s="30"/>
      <c r="AI390" s="26"/>
      <c r="AJ390" s="37"/>
      <c r="AK390" s="24"/>
      <c r="AL390" s="25"/>
      <c r="AM390" s="26"/>
      <c r="AN390" s="37"/>
      <c r="AO390" s="47"/>
      <c r="AP390" s="48"/>
      <c r="AQ390" s="49"/>
      <c r="AR390" s="52"/>
      <c r="AS390" s="4"/>
      <c r="AT390" s="4"/>
      <c r="AU390" s="4"/>
      <c r="AV390" s="4"/>
      <c r="AW390" s="4"/>
      <c r="AX390" s="4"/>
      <c r="AY390" s="4"/>
      <c r="AZ390" s="38"/>
      <c r="BA390" s="24"/>
      <c r="BB390" s="30"/>
      <c r="BC390" s="26"/>
      <c r="BD390" s="27"/>
      <c r="BE390" s="28"/>
    </row>
    <row r="391" spans="1:57" ht="14" x14ac:dyDescent="0.35">
      <c r="A391" s="4">
        <f t="shared" si="362"/>
        <v>389</v>
      </c>
      <c r="B391" s="24"/>
      <c r="C391" s="30"/>
      <c r="D391" s="26"/>
      <c r="E391" s="27"/>
      <c r="F391" s="28"/>
      <c r="G391" s="39"/>
      <c r="H391" s="40"/>
      <c r="I391" s="24"/>
      <c r="J391" s="25"/>
      <c r="K391" s="26"/>
      <c r="L391" s="27"/>
      <c r="M391" s="28"/>
      <c r="N391" s="29">
        <f t="shared" si="438"/>
        <v>2.0251421078854026E-4</v>
      </c>
      <c r="O391" s="47"/>
      <c r="P391" s="48"/>
      <c r="Q391" s="49"/>
      <c r="R391" s="51"/>
      <c r="S391" s="28"/>
      <c r="T391" s="29">
        <f t="shared" si="365"/>
        <v>0.97995109313193918</v>
      </c>
      <c r="U391" s="31">
        <f t="shared" si="366"/>
        <v>393</v>
      </c>
      <c r="V391" s="32">
        <f t="shared" si="367"/>
        <v>975</v>
      </c>
      <c r="W391" s="33">
        <f t="shared" si="368"/>
        <v>1557</v>
      </c>
      <c r="X391" s="4"/>
      <c r="Y391" s="4"/>
      <c r="Z391" s="4"/>
      <c r="AA391" s="4"/>
      <c r="AB391" s="4"/>
      <c r="AC391" s="4"/>
      <c r="AD391" s="4"/>
      <c r="AE391" s="4"/>
      <c r="AF391" s="38"/>
      <c r="AG391" s="24"/>
      <c r="AH391" s="30"/>
      <c r="AI391" s="26"/>
      <c r="AJ391" s="37"/>
      <c r="AK391" s="24"/>
      <c r="AL391" s="25"/>
      <c r="AM391" s="26"/>
      <c r="AN391" s="37"/>
      <c r="AO391" s="47"/>
      <c r="AP391" s="48"/>
      <c r="AQ391" s="49"/>
      <c r="AR391" s="52"/>
      <c r="AS391" s="4"/>
      <c r="AT391" s="4"/>
      <c r="AU391" s="4"/>
      <c r="AV391" s="4"/>
      <c r="AW391" s="4"/>
      <c r="AX391" s="4"/>
      <c r="AY391" s="4"/>
      <c r="AZ391" s="38"/>
      <c r="BA391" s="24"/>
      <c r="BB391" s="30"/>
      <c r="BC391" s="26"/>
      <c r="BD391" s="27"/>
      <c r="BE391" s="28"/>
    </row>
    <row r="392" spans="1:57" ht="14" x14ac:dyDescent="0.35">
      <c r="A392" s="4">
        <f t="shared" si="362"/>
        <v>390</v>
      </c>
      <c r="B392" s="24"/>
      <c r="C392" s="30"/>
      <c r="D392" s="26"/>
      <c r="E392" s="27"/>
      <c r="F392" s="28"/>
      <c r="G392" s="39"/>
      <c r="H392" s="40"/>
      <c r="I392" s="24"/>
      <c r="J392" s="25"/>
      <c r="K392" s="26"/>
      <c r="L392" s="27"/>
      <c r="M392" s="28"/>
      <c r="N392" s="29">
        <f t="shared" si="438"/>
        <v>2.0048906868064265E-4</v>
      </c>
      <c r="O392" s="47"/>
      <c r="P392" s="48"/>
      <c r="Q392" s="49"/>
      <c r="R392" s="51"/>
      <c r="S392" s="28"/>
      <c r="T392" s="29">
        <f t="shared" si="365"/>
        <v>0.98015158220061982</v>
      </c>
      <c r="U392" s="31">
        <f t="shared" si="366"/>
        <v>394</v>
      </c>
      <c r="V392" s="32">
        <f t="shared" si="367"/>
        <v>977.5</v>
      </c>
      <c r="W392" s="33">
        <f t="shared" si="368"/>
        <v>1561</v>
      </c>
      <c r="X392" s="4"/>
      <c r="Y392" s="4"/>
      <c r="Z392" s="4"/>
      <c r="AA392" s="4"/>
      <c r="AB392" s="4"/>
      <c r="AC392" s="4"/>
      <c r="AD392" s="4"/>
      <c r="AE392" s="4"/>
      <c r="AF392" s="38"/>
      <c r="AG392" s="24"/>
      <c r="AH392" s="30"/>
      <c r="AI392" s="26"/>
      <c r="AJ392" s="37"/>
      <c r="AK392" s="24"/>
      <c r="AL392" s="25"/>
      <c r="AM392" s="26"/>
      <c r="AN392" s="37"/>
      <c r="AO392" s="47"/>
      <c r="AP392" s="48"/>
      <c r="AQ392" s="49"/>
      <c r="AR392" s="52"/>
      <c r="AS392" s="4"/>
      <c r="AT392" s="4"/>
      <c r="AU392" s="4"/>
      <c r="AV392" s="4"/>
      <c r="AW392" s="4"/>
      <c r="AX392" s="4"/>
      <c r="AY392" s="4"/>
      <c r="AZ392" s="38"/>
      <c r="BA392" s="24"/>
      <c r="BB392" s="30"/>
      <c r="BC392" s="26"/>
      <c r="BD392" s="27"/>
      <c r="BE392" s="28"/>
    </row>
    <row r="393" spans="1:57" ht="14" x14ac:dyDescent="0.35">
      <c r="A393" s="4">
        <f t="shared" si="362"/>
        <v>391</v>
      </c>
      <c r="B393" s="24"/>
      <c r="C393" s="30"/>
      <c r="D393" s="26"/>
      <c r="E393" s="27"/>
      <c r="F393" s="28"/>
      <c r="G393" s="39"/>
      <c r="H393" s="40"/>
      <c r="I393" s="24"/>
      <c r="J393" s="25"/>
      <c r="K393" s="26"/>
      <c r="L393" s="27"/>
      <c r="M393" s="28"/>
      <c r="N393" s="29">
        <f t="shared" si="438"/>
        <v>1.9848417799384066E-4</v>
      </c>
      <c r="O393" s="47"/>
      <c r="P393" s="48"/>
      <c r="Q393" s="49"/>
      <c r="R393" s="51"/>
      <c r="S393" s="28"/>
      <c r="T393" s="29">
        <f t="shared" si="365"/>
        <v>0.98035006637861366</v>
      </c>
      <c r="U393" s="31">
        <f t="shared" si="366"/>
        <v>395</v>
      </c>
      <c r="V393" s="32">
        <f t="shared" si="367"/>
        <v>980</v>
      </c>
      <c r="W393" s="33">
        <f t="shared" si="368"/>
        <v>1565</v>
      </c>
      <c r="X393" s="4"/>
      <c r="Y393" s="4"/>
      <c r="Z393" s="4"/>
      <c r="AA393" s="4"/>
      <c r="AB393" s="4"/>
      <c r="AC393" s="4"/>
      <c r="AD393" s="4"/>
      <c r="AE393" s="4"/>
      <c r="AF393" s="38"/>
      <c r="AG393" s="24"/>
      <c r="AH393" s="30"/>
      <c r="AI393" s="26"/>
      <c r="AJ393" s="37"/>
      <c r="AK393" s="24"/>
      <c r="AL393" s="25"/>
      <c r="AM393" s="26"/>
      <c r="AN393" s="37"/>
      <c r="AO393" s="47"/>
      <c r="AP393" s="48"/>
      <c r="AQ393" s="49"/>
      <c r="AR393" s="52"/>
      <c r="AS393" s="4"/>
      <c r="AT393" s="4"/>
      <c r="AU393" s="4"/>
      <c r="AV393" s="4"/>
      <c r="AW393" s="4"/>
      <c r="AX393" s="4"/>
      <c r="AY393" s="4"/>
      <c r="AZ393" s="38"/>
      <c r="BA393" s="24"/>
      <c r="BB393" s="30"/>
      <c r="BC393" s="26"/>
      <c r="BD393" s="27"/>
      <c r="BE393" s="28"/>
    </row>
    <row r="394" spans="1:57" ht="14" x14ac:dyDescent="0.35">
      <c r="A394" s="4">
        <f t="shared" si="362"/>
        <v>392</v>
      </c>
      <c r="B394" s="24"/>
      <c r="C394" s="30"/>
      <c r="D394" s="26"/>
      <c r="E394" s="27"/>
      <c r="F394" s="28"/>
      <c r="G394" s="39"/>
      <c r="H394" s="40"/>
      <c r="I394" s="24"/>
      <c r="J394" s="25"/>
      <c r="K394" s="26"/>
      <c r="L394" s="27"/>
      <c r="M394" s="28"/>
      <c r="N394" s="29">
        <f t="shared" si="438"/>
        <v>1.9649933621390669E-4</v>
      </c>
      <c r="O394" s="47"/>
      <c r="P394" s="48"/>
      <c r="Q394" s="49"/>
      <c r="R394" s="51"/>
      <c r="S394" s="28"/>
      <c r="T394" s="29">
        <f t="shared" si="365"/>
        <v>0.98054656571482757</v>
      </c>
      <c r="U394" s="31">
        <f t="shared" si="366"/>
        <v>396</v>
      </c>
      <c r="V394" s="32">
        <f t="shared" si="367"/>
        <v>982.5</v>
      </c>
      <c r="W394" s="33">
        <f t="shared" si="368"/>
        <v>1569</v>
      </c>
      <c r="X394" s="4"/>
      <c r="Y394" s="4"/>
      <c r="Z394" s="4"/>
      <c r="AA394" s="4"/>
      <c r="AB394" s="4"/>
      <c r="AC394" s="4"/>
      <c r="AD394" s="4"/>
      <c r="AE394" s="4"/>
      <c r="AF394" s="38"/>
      <c r="AG394" s="24"/>
      <c r="AH394" s="30"/>
      <c r="AI394" s="26"/>
      <c r="AJ394" s="37"/>
      <c r="AK394" s="24"/>
      <c r="AL394" s="25"/>
      <c r="AM394" s="26"/>
      <c r="AN394" s="37"/>
      <c r="AO394" s="47"/>
      <c r="AP394" s="48"/>
      <c r="AQ394" s="49"/>
      <c r="AR394" s="52"/>
      <c r="AS394" s="4"/>
      <c r="AT394" s="4"/>
      <c r="AU394" s="4"/>
      <c r="AV394" s="4"/>
      <c r="AW394" s="4"/>
      <c r="AX394" s="4"/>
      <c r="AY394" s="4"/>
      <c r="AZ394" s="38"/>
      <c r="BA394" s="24"/>
      <c r="BB394" s="30"/>
      <c r="BC394" s="26"/>
      <c r="BD394" s="27"/>
      <c r="BE394" s="28"/>
    </row>
    <row r="395" spans="1:57" ht="14" x14ac:dyDescent="0.35">
      <c r="A395" s="4">
        <f t="shared" si="362"/>
        <v>393</v>
      </c>
      <c r="B395" s="24"/>
      <c r="C395" s="30"/>
      <c r="D395" s="26"/>
      <c r="E395" s="27"/>
      <c r="F395" s="28"/>
      <c r="G395" s="39"/>
      <c r="H395" s="40"/>
      <c r="I395" s="24"/>
      <c r="J395" s="25"/>
      <c r="K395" s="26"/>
      <c r="L395" s="27"/>
      <c r="M395" s="28"/>
      <c r="N395" s="29">
        <f t="shared" si="438"/>
        <v>1.9453434285177096E-4</v>
      </c>
      <c r="O395" s="47"/>
      <c r="P395" s="48"/>
      <c r="Q395" s="49"/>
      <c r="R395" s="51"/>
      <c r="S395" s="28"/>
      <c r="T395" s="29">
        <f t="shared" si="365"/>
        <v>0.98074110005767934</v>
      </c>
      <c r="U395" s="31">
        <f t="shared" si="366"/>
        <v>397</v>
      </c>
      <c r="V395" s="32">
        <f t="shared" si="367"/>
        <v>985</v>
      </c>
      <c r="W395" s="33">
        <f t="shared" si="368"/>
        <v>1573</v>
      </c>
      <c r="X395" s="4"/>
      <c r="Y395" s="4"/>
      <c r="Z395" s="4"/>
      <c r="AA395" s="4"/>
      <c r="AB395" s="4"/>
      <c r="AC395" s="4"/>
      <c r="AD395" s="4"/>
      <c r="AE395" s="4"/>
      <c r="AF395" s="38"/>
      <c r="AG395" s="24"/>
      <c r="AH395" s="30"/>
      <c r="AI395" s="26"/>
      <c r="AJ395" s="37"/>
      <c r="AK395" s="24"/>
      <c r="AL395" s="25"/>
      <c r="AM395" s="26"/>
      <c r="AN395" s="37"/>
      <c r="AO395" s="47"/>
      <c r="AP395" s="48"/>
      <c r="AQ395" s="49"/>
      <c r="AR395" s="52"/>
      <c r="AS395" s="4"/>
      <c r="AT395" s="4"/>
      <c r="AU395" s="4"/>
      <c r="AV395" s="4"/>
      <c r="AW395" s="4"/>
      <c r="AX395" s="4"/>
      <c r="AY395" s="4"/>
      <c r="AZ395" s="38"/>
      <c r="BA395" s="24"/>
      <c r="BB395" s="30"/>
      <c r="BC395" s="26"/>
      <c r="BD395" s="27"/>
      <c r="BE395" s="28"/>
    </row>
    <row r="396" spans="1:57" ht="14" x14ac:dyDescent="0.35">
      <c r="A396" s="4">
        <f t="shared" si="362"/>
        <v>394</v>
      </c>
      <c r="B396" s="24"/>
      <c r="C396" s="30"/>
      <c r="D396" s="26"/>
      <c r="E396" s="27"/>
      <c r="F396" s="28"/>
      <c r="G396" s="39"/>
      <c r="H396" s="40"/>
      <c r="I396" s="24"/>
      <c r="J396" s="25"/>
      <c r="K396" s="26"/>
      <c r="L396" s="27"/>
      <c r="M396" s="28"/>
      <c r="N396" s="29">
        <f t="shared" si="438"/>
        <v>1.925889994232044E-4</v>
      </c>
      <c r="O396" s="47"/>
      <c r="P396" s="48"/>
      <c r="Q396" s="49"/>
      <c r="R396" s="51"/>
      <c r="S396" s="28"/>
      <c r="T396" s="29">
        <f t="shared" si="365"/>
        <v>0.98093368905710254</v>
      </c>
      <c r="U396" s="31">
        <f t="shared" si="366"/>
        <v>398</v>
      </c>
      <c r="V396" s="32">
        <f t="shared" si="367"/>
        <v>987.5</v>
      </c>
      <c r="W396" s="33">
        <f t="shared" si="368"/>
        <v>1577</v>
      </c>
      <c r="X396" s="4"/>
      <c r="Y396" s="4"/>
      <c r="Z396" s="4"/>
      <c r="AA396" s="4"/>
      <c r="AB396" s="4"/>
      <c r="AC396" s="4"/>
      <c r="AD396" s="4"/>
      <c r="AE396" s="4"/>
      <c r="AF396" s="38"/>
      <c r="AG396" s="24"/>
      <c r="AH396" s="30"/>
      <c r="AI396" s="26"/>
      <c r="AJ396" s="37"/>
      <c r="AK396" s="24"/>
      <c r="AL396" s="25"/>
      <c r="AM396" s="26"/>
      <c r="AN396" s="37"/>
      <c r="AO396" s="47"/>
      <c r="AP396" s="48"/>
      <c r="AQ396" s="49"/>
      <c r="AR396" s="52"/>
      <c r="AS396" s="4"/>
      <c r="AT396" s="4"/>
      <c r="AU396" s="4"/>
      <c r="AV396" s="4"/>
      <c r="AW396" s="4"/>
      <c r="AX396" s="4"/>
      <c r="AY396" s="4"/>
      <c r="AZ396" s="38"/>
      <c r="BA396" s="24"/>
      <c r="BB396" s="30"/>
      <c r="BC396" s="26"/>
      <c r="BD396" s="27"/>
      <c r="BE396" s="28"/>
    </row>
    <row r="397" spans="1:57" ht="14" x14ac:dyDescent="0.35">
      <c r="A397" s="4">
        <f t="shared" si="362"/>
        <v>395</v>
      </c>
      <c r="B397" s="24"/>
      <c r="C397" s="30"/>
      <c r="D397" s="26"/>
      <c r="E397" s="27"/>
      <c r="F397" s="28"/>
      <c r="G397" s="39"/>
      <c r="H397" s="40"/>
      <c r="I397" s="24"/>
      <c r="J397" s="25"/>
      <c r="K397" s="26"/>
      <c r="L397" s="27"/>
      <c r="M397" s="28"/>
      <c r="N397" s="29">
        <f t="shared" si="438"/>
        <v>1.9066310942894571E-4</v>
      </c>
      <c r="O397" s="47"/>
      <c r="P397" s="48"/>
      <c r="Q397" s="49"/>
      <c r="R397" s="51"/>
      <c r="S397" s="28"/>
      <c r="T397" s="29">
        <f t="shared" si="365"/>
        <v>0.98112435216653149</v>
      </c>
      <c r="U397" s="31">
        <f t="shared" si="366"/>
        <v>399</v>
      </c>
      <c r="V397" s="32">
        <f t="shared" si="367"/>
        <v>990</v>
      </c>
      <c r="W397" s="33">
        <f t="shared" si="368"/>
        <v>1581</v>
      </c>
      <c r="X397" s="4"/>
      <c r="Y397" s="4"/>
      <c r="Z397" s="4"/>
      <c r="AA397" s="4"/>
      <c r="AB397" s="4"/>
      <c r="AC397" s="4"/>
      <c r="AD397" s="4"/>
      <c r="AE397" s="4"/>
      <c r="AF397" s="38"/>
      <c r="AG397" s="24"/>
      <c r="AH397" s="30"/>
      <c r="AI397" s="26"/>
      <c r="AJ397" s="37"/>
      <c r="AK397" s="24"/>
      <c r="AL397" s="25"/>
      <c r="AM397" s="26"/>
      <c r="AN397" s="37"/>
      <c r="AO397" s="47"/>
      <c r="AP397" s="48"/>
      <c r="AQ397" s="49"/>
      <c r="AR397" s="52"/>
      <c r="AS397" s="4"/>
      <c r="AT397" s="4"/>
      <c r="AU397" s="4"/>
      <c r="AV397" s="4"/>
      <c r="AW397" s="4"/>
      <c r="AX397" s="4"/>
      <c r="AY397" s="4"/>
      <c r="AZ397" s="38"/>
      <c r="BA397" s="24"/>
      <c r="BB397" s="30"/>
      <c r="BC397" s="26"/>
      <c r="BD397" s="27"/>
      <c r="BE397" s="28"/>
    </row>
    <row r="398" spans="1:57" ht="14" x14ac:dyDescent="0.35">
      <c r="A398" s="4">
        <f t="shared" si="362"/>
        <v>396</v>
      </c>
      <c r="B398" s="24"/>
      <c r="C398" s="30"/>
      <c r="D398" s="26"/>
      <c r="E398" s="27"/>
      <c r="F398" s="28"/>
      <c r="G398" s="39"/>
      <c r="H398" s="40"/>
      <c r="I398" s="24"/>
      <c r="J398" s="25"/>
      <c r="K398" s="26"/>
      <c r="L398" s="27"/>
      <c r="M398" s="28"/>
      <c r="N398" s="29">
        <f t="shared" si="438"/>
        <v>1.8875647833471731E-4</v>
      </c>
      <c r="O398" s="47"/>
      <c r="P398" s="48"/>
      <c r="Q398" s="49"/>
      <c r="R398" s="51"/>
      <c r="S398" s="28"/>
      <c r="T398" s="29">
        <f t="shared" si="365"/>
        <v>0.98131310864486621</v>
      </c>
      <c r="U398" s="31">
        <f t="shared" si="366"/>
        <v>400</v>
      </c>
      <c r="V398" s="32">
        <f t="shared" si="367"/>
        <v>992.5</v>
      </c>
      <c r="W398" s="33">
        <f t="shared" si="368"/>
        <v>1585</v>
      </c>
      <c r="X398" s="4"/>
      <c r="Y398" s="4"/>
      <c r="Z398" s="4"/>
      <c r="AA398" s="4"/>
      <c r="AB398" s="4"/>
      <c r="AC398" s="4"/>
      <c r="AD398" s="4"/>
      <c r="AE398" s="4"/>
      <c r="AF398" s="38"/>
      <c r="AG398" s="24"/>
      <c r="AH398" s="30"/>
      <c r="AI398" s="26"/>
      <c r="AJ398" s="37"/>
      <c r="AK398" s="24"/>
      <c r="AL398" s="25"/>
      <c r="AM398" s="26"/>
      <c r="AN398" s="37"/>
      <c r="AO398" s="47"/>
      <c r="AP398" s="48"/>
      <c r="AQ398" s="49"/>
      <c r="AR398" s="52"/>
      <c r="AS398" s="4"/>
      <c r="AT398" s="4"/>
      <c r="AU398" s="4"/>
      <c r="AV398" s="4"/>
      <c r="AW398" s="4"/>
      <c r="AX398" s="4"/>
      <c r="AY398" s="4"/>
      <c r="AZ398" s="38"/>
      <c r="BA398" s="24"/>
      <c r="BB398" s="30"/>
      <c r="BC398" s="26"/>
      <c r="BD398" s="27"/>
      <c r="BE398" s="28"/>
    </row>
    <row r="399" spans="1:57" ht="14" x14ac:dyDescent="0.35">
      <c r="A399" s="4">
        <f t="shared" si="362"/>
        <v>397</v>
      </c>
      <c r="B399" s="24"/>
      <c r="C399" s="30"/>
      <c r="D399" s="26"/>
      <c r="E399" s="27"/>
      <c r="F399" s="28"/>
      <c r="G399" s="39"/>
      <c r="H399" s="40"/>
      <c r="I399" s="24"/>
      <c r="J399" s="25"/>
      <c r="K399" s="26"/>
      <c r="L399" s="27"/>
      <c r="M399" s="28"/>
      <c r="N399" s="29">
        <f t="shared" si="438"/>
        <v>1.8686891355135238E-4</v>
      </c>
      <c r="O399" s="47"/>
      <c r="P399" s="48"/>
      <c r="Q399" s="49"/>
      <c r="R399" s="51"/>
      <c r="S399" s="28"/>
      <c r="T399" s="29">
        <f t="shared" si="365"/>
        <v>0.98149997755841756</v>
      </c>
      <c r="U399" s="31">
        <f t="shared" si="366"/>
        <v>401</v>
      </c>
      <c r="V399" s="32">
        <f t="shared" si="367"/>
        <v>995</v>
      </c>
      <c r="W399" s="33">
        <f t="shared" si="368"/>
        <v>1589</v>
      </c>
      <c r="X399" s="4"/>
      <c r="Y399" s="4"/>
      <c r="Z399" s="4"/>
      <c r="AA399" s="4"/>
      <c r="AB399" s="4"/>
      <c r="AC399" s="4"/>
      <c r="AD399" s="4"/>
      <c r="AE399" s="4"/>
      <c r="AF399" s="38"/>
      <c r="AG399" s="24"/>
      <c r="AH399" s="30"/>
      <c r="AI399" s="26"/>
      <c r="AJ399" s="37"/>
      <c r="AK399" s="24"/>
      <c r="AL399" s="25"/>
      <c r="AM399" s="26"/>
      <c r="AN399" s="37"/>
      <c r="AO399" s="47"/>
      <c r="AP399" s="48"/>
      <c r="AQ399" s="49"/>
      <c r="AR399" s="52"/>
      <c r="AS399" s="4"/>
      <c r="AT399" s="4"/>
      <c r="AU399" s="4"/>
      <c r="AV399" s="4"/>
      <c r="AW399" s="4"/>
      <c r="AX399" s="4"/>
      <c r="AY399" s="4"/>
      <c r="AZ399" s="38"/>
      <c r="BA399" s="24"/>
      <c r="BB399" s="30"/>
      <c r="BC399" s="26"/>
      <c r="BD399" s="27"/>
      <c r="BE399" s="28"/>
    </row>
    <row r="400" spans="1:57" ht="14" x14ac:dyDescent="0.35">
      <c r="A400" s="4">
        <f t="shared" si="362"/>
        <v>398</v>
      </c>
      <c r="B400" s="24"/>
      <c r="C400" s="30"/>
      <c r="D400" s="26"/>
      <c r="E400" s="27"/>
      <c r="F400" s="28"/>
      <c r="G400" s="39"/>
      <c r="H400" s="40"/>
      <c r="I400" s="24"/>
      <c r="J400" s="25"/>
      <c r="K400" s="26"/>
      <c r="L400" s="27"/>
      <c r="M400" s="28"/>
      <c r="N400" s="29">
        <f t="shared" si="438"/>
        <v>1.8500022441580999E-4</v>
      </c>
      <c r="O400" s="47"/>
      <c r="P400" s="48"/>
      <c r="Q400" s="49"/>
      <c r="R400" s="51"/>
      <c r="S400" s="28"/>
      <c r="T400" s="29">
        <f t="shared" si="365"/>
        <v>0.98168497778283337</v>
      </c>
      <c r="U400" s="31">
        <f t="shared" si="366"/>
        <v>402</v>
      </c>
      <c r="V400" s="32">
        <f t="shared" si="367"/>
        <v>997.5</v>
      </c>
      <c r="W400" s="33">
        <f t="shared" si="368"/>
        <v>1593</v>
      </c>
      <c r="X400" s="4"/>
      <c r="Y400" s="4"/>
      <c r="Z400" s="4"/>
      <c r="AA400" s="4"/>
      <c r="AB400" s="4"/>
      <c r="AC400" s="4"/>
      <c r="AD400" s="4"/>
      <c r="AE400" s="4"/>
      <c r="AF400" s="38"/>
      <c r="AG400" s="24"/>
      <c r="AH400" s="30"/>
      <c r="AI400" s="26"/>
      <c r="AJ400" s="37"/>
      <c r="AK400" s="24"/>
      <c r="AL400" s="25"/>
      <c r="AM400" s="26"/>
      <c r="AN400" s="37"/>
      <c r="AO400" s="47"/>
      <c r="AP400" s="48"/>
      <c r="AQ400" s="49"/>
      <c r="AR400" s="52"/>
      <c r="AS400" s="4"/>
      <c r="AT400" s="4"/>
      <c r="AU400" s="4"/>
      <c r="AV400" s="4"/>
      <c r="AW400" s="4"/>
      <c r="AX400" s="4"/>
      <c r="AY400" s="4"/>
      <c r="AZ400" s="38"/>
      <c r="BA400" s="24"/>
      <c r="BB400" s="30"/>
      <c r="BC400" s="26"/>
      <c r="BD400" s="27"/>
      <c r="BE400" s="28"/>
    </row>
    <row r="401" spans="1:57" ht="14" x14ac:dyDescent="0.35">
      <c r="A401" s="4">
        <f t="shared" si="362"/>
        <v>399</v>
      </c>
      <c r="B401" s="24"/>
      <c r="C401" s="30"/>
      <c r="D401" s="26"/>
      <c r="E401" s="27"/>
      <c r="F401" s="28"/>
      <c r="G401" s="39"/>
      <c r="H401" s="40"/>
      <c r="I401" s="24"/>
      <c r="J401" s="25"/>
      <c r="K401" s="26"/>
      <c r="L401" s="27"/>
      <c r="M401" s="28"/>
      <c r="N401" s="29">
        <f t="shared" si="438"/>
        <v>1.8315022217163524E-4</v>
      </c>
      <c r="O401" s="47"/>
      <c r="P401" s="48"/>
      <c r="Q401" s="49"/>
      <c r="R401" s="51"/>
      <c r="S401" s="28"/>
      <c r="T401" s="29">
        <f t="shared" si="365"/>
        <v>0.981868128005005</v>
      </c>
      <c r="U401" s="31">
        <f t="shared" si="366"/>
        <v>403</v>
      </c>
      <c r="V401" s="32">
        <f t="shared" si="367"/>
        <v>1000</v>
      </c>
      <c r="W401" s="33">
        <f t="shared" si="368"/>
        <v>1597</v>
      </c>
      <c r="X401" s="4"/>
      <c r="Y401" s="4"/>
      <c r="Z401" s="4"/>
      <c r="AA401" s="4"/>
      <c r="AB401" s="4"/>
      <c r="AC401" s="4"/>
      <c r="AD401" s="4"/>
      <c r="AE401" s="4"/>
      <c r="AF401" s="38"/>
      <c r="AG401" s="24"/>
      <c r="AH401" s="30"/>
      <c r="AI401" s="26"/>
      <c r="AJ401" s="37"/>
      <c r="AK401" s="24"/>
      <c r="AL401" s="25"/>
      <c r="AM401" s="26"/>
      <c r="AN401" s="37"/>
      <c r="AO401" s="47"/>
      <c r="AP401" s="48"/>
      <c r="AQ401" s="49"/>
      <c r="AR401" s="52"/>
      <c r="AS401" s="4"/>
      <c r="AT401" s="4"/>
      <c r="AU401" s="4"/>
      <c r="AV401" s="4"/>
      <c r="AW401" s="4"/>
      <c r="AX401" s="4"/>
      <c r="AY401" s="4"/>
      <c r="AZ401" s="38"/>
      <c r="BA401" s="24"/>
      <c r="BB401" s="30"/>
      <c r="BC401" s="26"/>
      <c r="BD401" s="27"/>
      <c r="BE401" s="28"/>
    </row>
    <row r="402" spans="1:57" ht="14" x14ac:dyDescent="0.35">
      <c r="A402" s="4">
        <f t="shared" si="362"/>
        <v>400</v>
      </c>
      <c r="B402" s="24"/>
      <c r="C402" s="30"/>
      <c r="D402" s="26"/>
      <c r="E402" s="27"/>
      <c r="F402" s="28"/>
      <c r="G402" s="39"/>
      <c r="H402" s="40"/>
      <c r="I402" s="24"/>
      <c r="J402" s="25"/>
      <c r="K402" s="26"/>
      <c r="L402" s="27"/>
      <c r="M402" s="28"/>
      <c r="N402" s="29">
        <f t="shared" si="438"/>
        <v>1.8131871994997439E-4</v>
      </c>
      <c r="O402" s="47"/>
      <c r="P402" s="48"/>
      <c r="Q402" s="49"/>
      <c r="R402" s="51"/>
      <c r="S402" s="28"/>
      <c r="T402" s="29">
        <f t="shared" si="365"/>
        <v>0.98204944672495498</v>
      </c>
      <c r="U402" s="31">
        <f t="shared" si="366"/>
        <v>404</v>
      </c>
      <c r="V402" s="32">
        <f t="shared" si="367"/>
        <v>1002.5</v>
      </c>
      <c r="W402" s="33">
        <f t="shared" si="368"/>
        <v>1601</v>
      </c>
      <c r="X402" s="4"/>
      <c r="Y402" s="4"/>
      <c r="Z402" s="4"/>
      <c r="AA402" s="4"/>
      <c r="AB402" s="4"/>
      <c r="AC402" s="4"/>
      <c r="AD402" s="4"/>
      <c r="AE402" s="4"/>
      <c r="AF402" s="38"/>
      <c r="AG402" s="24"/>
      <c r="AH402" s="30"/>
      <c r="AI402" s="26"/>
      <c r="AJ402" s="37"/>
      <c r="AK402" s="24"/>
      <c r="AL402" s="25"/>
      <c r="AM402" s="26"/>
      <c r="AN402" s="37"/>
      <c r="AO402" s="47"/>
      <c r="AP402" s="48"/>
      <c r="AQ402" s="49"/>
      <c r="AR402" s="52"/>
      <c r="AS402" s="4"/>
      <c r="AT402" s="4"/>
      <c r="AU402" s="4"/>
      <c r="AV402" s="4"/>
      <c r="AW402" s="4"/>
      <c r="AX402" s="4"/>
      <c r="AY402" s="4"/>
      <c r="AZ402" s="38"/>
      <c r="BA402" s="24"/>
      <c r="BB402" s="30"/>
      <c r="BC402" s="26"/>
      <c r="BD402" s="27"/>
      <c r="BE402" s="28"/>
    </row>
    <row r="403" spans="1:57" ht="14" x14ac:dyDescent="0.35">
      <c r="A403" s="4">
        <f t="shared" si="362"/>
        <v>401</v>
      </c>
      <c r="B403" s="24"/>
      <c r="C403" s="30"/>
      <c r="D403" s="26"/>
      <c r="E403" s="27"/>
      <c r="F403" s="28"/>
      <c r="G403" s="39"/>
      <c r="H403" s="40"/>
      <c r="I403" s="24"/>
      <c r="J403" s="25"/>
      <c r="K403" s="26"/>
      <c r="L403" s="27"/>
      <c r="M403" s="28"/>
      <c r="N403" s="29">
        <f t="shared" si="438"/>
        <v>1.7950553275047909E-4</v>
      </c>
      <c r="O403" s="47"/>
      <c r="P403" s="48"/>
      <c r="Q403" s="49"/>
      <c r="R403" s="51"/>
      <c r="S403" s="28"/>
      <c r="T403" s="29">
        <f t="shared" si="365"/>
        <v>0.98222895225770546</v>
      </c>
      <c r="U403" s="31">
        <f t="shared" si="366"/>
        <v>405</v>
      </c>
      <c r="V403" s="32">
        <f t="shared" si="367"/>
        <v>1005</v>
      </c>
      <c r="W403" s="33">
        <f t="shared" si="368"/>
        <v>1605</v>
      </c>
      <c r="X403" s="4"/>
      <c r="Y403" s="4"/>
      <c r="Z403" s="4"/>
      <c r="AA403" s="4"/>
      <c r="AB403" s="4"/>
      <c r="AC403" s="4"/>
      <c r="AD403" s="4"/>
      <c r="AE403" s="4"/>
      <c r="AF403" s="38"/>
      <c r="AG403" s="24"/>
      <c r="AH403" s="30"/>
      <c r="AI403" s="26"/>
      <c r="AJ403" s="37"/>
      <c r="AK403" s="24"/>
      <c r="AL403" s="25"/>
      <c r="AM403" s="26"/>
      <c r="AN403" s="37"/>
      <c r="AO403" s="47"/>
      <c r="AP403" s="48"/>
      <c r="AQ403" s="49"/>
      <c r="AR403" s="52"/>
      <c r="AS403" s="4"/>
      <c r="AT403" s="4"/>
      <c r="AU403" s="4"/>
      <c r="AV403" s="4"/>
      <c r="AW403" s="4"/>
      <c r="AX403" s="4"/>
      <c r="AY403" s="4"/>
      <c r="AZ403" s="38"/>
      <c r="BA403" s="24"/>
      <c r="BB403" s="30"/>
      <c r="BC403" s="26"/>
      <c r="BD403" s="27"/>
      <c r="BE403" s="28"/>
    </row>
    <row r="404" spans="1:57" ht="14" x14ac:dyDescent="0.35">
      <c r="A404" s="4">
        <f t="shared" si="362"/>
        <v>402</v>
      </c>
      <c r="B404" s="24"/>
      <c r="C404" s="30"/>
      <c r="D404" s="26"/>
      <c r="E404" s="27"/>
      <c r="F404" s="28"/>
      <c r="G404" s="39"/>
      <c r="H404" s="40"/>
      <c r="I404" s="24"/>
      <c r="J404" s="25"/>
      <c r="K404" s="26"/>
      <c r="L404" s="27"/>
      <c r="M404" s="28"/>
      <c r="N404" s="29">
        <f t="shared" si="438"/>
        <v>1.7771047742298762E-4</v>
      </c>
      <c r="O404" s="47"/>
      <c r="P404" s="48"/>
      <c r="Q404" s="49"/>
      <c r="R404" s="51"/>
      <c r="S404" s="28"/>
      <c r="T404" s="29">
        <f t="shared" si="365"/>
        <v>0.98240666273512844</v>
      </c>
      <c r="U404" s="31">
        <f t="shared" si="366"/>
        <v>406</v>
      </c>
      <c r="V404" s="32">
        <f t="shared" si="367"/>
        <v>1007.5</v>
      </c>
      <c r="W404" s="33">
        <f t="shared" si="368"/>
        <v>1609</v>
      </c>
      <c r="X404" s="4"/>
      <c r="Y404" s="4"/>
      <c r="Z404" s="4"/>
      <c r="AA404" s="4"/>
      <c r="AB404" s="4"/>
      <c r="AC404" s="4"/>
      <c r="AD404" s="4"/>
      <c r="AE404" s="4"/>
      <c r="AF404" s="38"/>
      <c r="AG404" s="24"/>
      <c r="AH404" s="30"/>
      <c r="AI404" s="26"/>
      <c r="AJ404" s="37"/>
      <c r="AK404" s="24"/>
      <c r="AL404" s="25"/>
      <c r="AM404" s="26"/>
      <c r="AN404" s="37"/>
      <c r="AO404" s="47"/>
      <c r="AP404" s="48"/>
      <c r="AQ404" s="49"/>
      <c r="AR404" s="52"/>
      <c r="AS404" s="4"/>
      <c r="AT404" s="4"/>
      <c r="AU404" s="4"/>
      <c r="AV404" s="4"/>
      <c r="AW404" s="4"/>
      <c r="AX404" s="4"/>
      <c r="AY404" s="4"/>
      <c r="AZ404" s="38"/>
      <c r="BA404" s="24"/>
      <c r="BB404" s="30"/>
      <c r="BC404" s="26"/>
      <c r="BD404" s="27"/>
      <c r="BE404" s="28"/>
    </row>
    <row r="405" spans="1:57" ht="14" x14ac:dyDescent="0.35">
      <c r="A405" s="4">
        <f t="shared" si="362"/>
        <v>403</v>
      </c>
      <c r="B405" s="24"/>
      <c r="C405" s="30"/>
      <c r="D405" s="26"/>
      <c r="E405" s="27"/>
      <c r="F405" s="28"/>
      <c r="G405" s="39"/>
      <c r="H405" s="40"/>
      <c r="I405" s="24"/>
      <c r="J405" s="25"/>
      <c r="K405" s="26"/>
      <c r="L405" s="27"/>
      <c r="M405" s="28"/>
      <c r="N405" s="29">
        <f t="shared" si="438"/>
        <v>1.7593337264876219E-4</v>
      </c>
      <c r="O405" s="47"/>
      <c r="P405" s="48"/>
      <c r="Q405" s="49"/>
      <c r="R405" s="51"/>
      <c r="S405" s="28"/>
      <c r="T405" s="29">
        <f t="shared" si="365"/>
        <v>0.98258259610777721</v>
      </c>
      <c r="U405" s="31">
        <f t="shared" si="366"/>
        <v>407</v>
      </c>
      <c r="V405" s="32">
        <f t="shared" si="367"/>
        <v>1010</v>
      </c>
      <c r="W405" s="33">
        <f t="shared" si="368"/>
        <v>1613</v>
      </c>
      <c r="X405" s="4"/>
      <c r="Y405" s="4"/>
      <c r="Z405" s="4"/>
      <c r="AA405" s="4"/>
      <c r="AB405" s="4"/>
      <c r="AC405" s="4"/>
      <c r="AD405" s="4"/>
      <c r="AE405" s="4"/>
      <c r="AF405" s="38"/>
      <c r="AG405" s="24"/>
      <c r="AH405" s="30"/>
      <c r="AI405" s="26"/>
      <c r="AJ405" s="37"/>
      <c r="AK405" s="24"/>
      <c r="AL405" s="25"/>
      <c r="AM405" s="26"/>
      <c r="AN405" s="37"/>
      <c r="AO405" s="47"/>
      <c r="AP405" s="48"/>
      <c r="AQ405" s="49"/>
      <c r="AR405" s="52"/>
      <c r="AS405" s="4"/>
      <c r="AT405" s="4"/>
      <c r="AU405" s="4"/>
      <c r="AV405" s="4"/>
      <c r="AW405" s="4"/>
      <c r="AX405" s="4"/>
      <c r="AY405" s="4"/>
      <c r="AZ405" s="38"/>
      <c r="BA405" s="24"/>
      <c r="BB405" s="30"/>
      <c r="BC405" s="26"/>
      <c r="BD405" s="27"/>
      <c r="BE405" s="28"/>
    </row>
    <row r="406" spans="1:57" ht="14" x14ac:dyDescent="0.35">
      <c r="A406" s="4">
        <f t="shared" si="362"/>
        <v>404</v>
      </c>
      <c r="B406" s="24"/>
      <c r="C406" s="30"/>
      <c r="D406" s="26"/>
      <c r="E406" s="27"/>
      <c r="F406" s="28"/>
      <c r="G406" s="39"/>
      <c r="H406" s="40"/>
      <c r="I406" s="24"/>
      <c r="J406" s="25"/>
      <c r="K406" s="26"/>
      <c r="L406" s="27"/>
      <c r="M406" s="28"/>
      <c r="N406" s="29">
        <f t="shared" si="438"/>
        <v>1.7417403892228123E-4</v>
      </c>
      <c r="O406" s="47"/>
      <c r="P406" s="48"/>
      <c r="Q406" s="49"/>
      <c r="R406" s="51"/>
      <c r="S406" s="28"/>
      <c r="T406" s="29">
        <f t="shared" si="365"/>
        <v>0.98275677014669949</v>
      </c>
      <c r="U406" s="31">
        <f t="shared" si="366"/>
        <v>408</v>
      </c>
      <c r="V406" s="32">
        <f t="shared" si="367"/>
        <v>1012.5</v>
      </c>
      <c r="W406" s="33">
        <f t="shared" si="368"/>
        <v>1617</v>
      </c>
      <c r="X406" s="4"/>
      <c r="Y406" s="4"/>
      <c r="Z406" s="4"/>
      <c r="AA406" s="4"/>
      <c r="AB406" s="4"/>
      <c r="AC406" s="4"/>
      <c r="AD406" s="4"/>
      <c r="AE406" s="4"/>
      <c r="AF406" s="38"/>
      <c r="AG406" s="24"/>
      <c r="AH406" s="30"/>
      <c r="AI406" s="26"/>
      <c r="AJ406" s="37"/>
      <c r="AK406" s="24"/>
      <c r="AL406" s="25"/>
      <c r="AM406" s="26"/>
      <c r="AN406" s="37"/>
      <c r="AO406" s="47"/>
      <c r="AP406" s="48"/>
      <c r="AQ406" s="49"/>
      <c r="AR406" s="52"/>
      <c r="AS406" s="4"/>
      <c r="AT406" s="4"/>
      <c r="AU406" s="4"/>
      <c r="AV406" s="4"/>
      <c r="AW406" s="4"/>
      <c r="AX406" s="4"/>
      <c r="AY406" s="4"/>
      <c r="AZ406" s="38"/>
      <c r="BA406" s="24"/>
      <c r="BB406" s="30"/>
      <c r="BC406" s="26"/>
      <c r="BD406" s="27"/>
      <c r="BE406" s="28"/>
    </row>
    <row r="407" spans="1:57" ht="14" x14ac:dyDescent="0.35">
      <c r="A407" s="4">
        <f t="shared" si="362"/>
        <v>405</v>
      </c>
      <c r="B407" s="24"/>
      <c r="C407" s="30"/>
      <c r="D407" s="26"/>
      <c r="E407" s="27"/>
      <c r="F407" s="28"/>
      <c r="G407" s="39"/>
      <c r="H407" s="40"/>
      <c r="I407" s="24"/>
      <c r="J407" s="25"/>
      <c r="K407" s="26"/>
      <c r="L407" s="27"/>
      <c r="M407" s="28"/>
      <c r="N407" s="29">
        <f t="shared" si="438"/>
        <v>1.7243229853303177E-4</v>
      </c>
      <c r="O407" s="47"/>
      <c r="P407" s="48"/>
      <c r="Q407" s="49"/>
      <c r="R407" s="51"/>
      <c r="S407" s="28"/>
      <c r="T407" s="29">
        <f t="shared" si="365"/>
        <v>0.98292920244523252</v>
      </c>
      <c r="U407" s="31">
        <f t="shared" si="366"/>
        <v>409</v>
      </c>
      <c r="V407" s="32">
        <f t="shared" si="367"/>
        <v>1015</v>
      </c>
      <c r="W407" s="33">
        <f t="shared" si="368"/>
        <v>1621</v>
      </c>
      <c r="X407" s="4"/>
      <c r="Y407" s="4"/>
      <c r="Z407" s="4"/>
      <c r="AA407" s="4"/>
      <c r="AB407" s="4"/>
      <c r="AC407" s="4"/>
      <c r="AD407" s="4"/>
      <c r="AE407" s="4"/>
      <c r="AF407" s="38"/>
      <c r="AG407" s="24"/>
      <c r="AH407" s="30"/>
      <c r="AI407" s="26"/>
      <c r="AJ407" s="37"/>
      <c r="AK407" s="24"/>
      <c r="AL407" s="25"/>
      <c r="AM407" s="26"/>
      <c r="AN407" s="37"/>
      <c r="AO407" s="47"/>
      <c r="AP407" s="48"/>
      <c r="AQ407" s="49"/>
      <c r="AR407" s="52"/>
      <c r="AS407" s="4"/>
      <c r="AT407" s="4"/>
      <c r="AU407" s="4"/>
      <c r="AV407" s="4"/>
      <c r="AW407" s="4"/>
      <c r="AX407" s="4"/>
      <c r="AY407" s="4"/>
      <c r="AZ407" s="38"/>
      <c r="BA407" s="24"/>
      <c r="BB407" s="30"/>
      <c r="BC407" s="26"/>
      <c r="BD407" s="27"/>
      <c r="BE407" s="28"/>
    </row>
    <row r="408" spans="1:57" ht="14" x14ac:dyDescent="0.35">
      <c r="A408" s="4">
        <f t="shared" si="362"/>
        <v>406</v>
      </c>
      <c r="B408" s="24"/>
      <c r="C408" s="30"/>
      <c r="D408" s="26"/>
      <c r="E408" s="27"/>
      <c r="F408" s="28"/>
      <c r="G408" s="39"/>
      <c r="H408" s="40"/>
      <c r="I408" s="24"/>
      <c r="J408" s="25"/>
      <c r="K408" s="26"/>
      <c r="L408" s="27"/>
      <c r="M408" s="28"/>
      <c r="N408" s="29">
        <f t="shared" si="438"/>
        <v>1.7070797554763484E-4</v>
      </c>
      <c r="O408" s="47"/>
      <c r="P408" s="48"/>
      <c r="Q408" s="49"/>
      <c r="R408" s="51"/>
      <c r="S408" s="28"/>
      <c r="T408" s="29">
        <f t="shared" si="365"/>
        <v>0.98309991042078015</v>
      </c>
      <c r="U408" s="31">
        <f t="shared" si="366"/>
        <v>410</v>
      </c>
      <c r="V408" s="32">
        <f t="shared" si="367"/>
        <v>1017.5</v>
      </c>
      <c r="W408" s="33">
        <f t="shared" si="368"/>
        <v>1625</v>
      </c>
      <c r="X408" s="4"/>
      <c r="Y408" s="4"/>
      <c r="Z408" s="4"/>
      <c r="AA408" s="4"/>
      <c r="AB408" s="4"/>
      <c r="AC408" s="4"/>
      <c r="AD408" s="4"/>
      <c r="AE408" s="4"/>
      <c r="AF408" s="38"/>
      <c r="AG408" s="24"/>
      <c r="AH408" s="30"/>
      <c r="AI408" s="26"/>
      <c r="AJ408" s="37"/>
      <c r="AK408" s="24"/>
      <c r="AL408" s="25"/>
      <c r="AM408" s="26"/>
      <c r="AN408" s="37"/>
      <c r="AO408" s="47"/>
      <c r="AP408" s="48"/>
      <c r="AQ408" s="49"/>
      <c r="AR408" s="52"/>
      <c r="AS408" s="4"/>
      <c r="AT408" s="4"/>
      <c r="AU408" s="4"/>
      <c r="AV408" s="4"/>
      <c r="AW408" s="4"/>
      <c r="AX408" s="4"/>
      <c r="AY408" s="4"/>
      <c r="AZ408" s="38"/>
      <c r="BA408" s="24"/>
      <c r="BB408" s="30"/>
      <c r="BC408" s="26"/>
      <c r="BD408" s="27"/>
      <c r="BE408" s="28"/>
    </row>
    <row r="409" spans="1:57" ht="14" x14ac:dyDescent="0.35">
      <c r="A409" s="4">
        <f t="shared" si="362"/>
        <v>407</v>
      </c>
      <c r="B409" s="24"/>
      <c r="C409" s="30"/>
      <c r="D409" s="26"/>
      <c r="E409" s="27"/>
      <c r="F409" s="28"/>
      <c r="G409" s="39"/>
      <c r="H409" s="40"/>
      <c r="I409" s="24"/>
      <c r="J409" s="25"/>
      <c r="K409" s="26"/>
      <c r="L409" s="27"/>
      <c r="M409" s="28"/>
      <c r="N409" s="29">
        <f t="shared" si="438"/>
        <v>1.6900089579219291E-4</v>
      </c>
      <c r="O409" s="47"/>
      <c r="P409" s="48"/>
      <c r="Q409" s="49"/>
      <c r="R409" s="51"/>
      <c r="S409" s="28"/>
      <c r="T409" s="29">
        <f t="shared" si="365"/>
        <v>0.98326891131657235</v>
      </c>
      <c r="U409" s="31">
        <f t="shared" si="366"/>
        <v>411</v>
      </c>
      <c r="V409" s="32">
        <f t="shared" si="367"/>
        <v>1020</v>
      </c>
      <c r="W409" s="33">
        <f t="shared" si="368"/>
        <v>1629</v>
      </c>
      <c r="X409" s="4"/>
      <c r="Y409" s="4"/>
      <c r="Z409" s="4"/>
      <c r="AA409" s="4"/>
      <c r="AB409" s="4"/>
      <c r="AC409" s="4"/>
      <c r="AD409" s="4"/>
      <c r="AE409" s="4"/>
      <c r="AF409" s="38"/>
      <c r="AG409" s="24"/>
      <c r="AH409" s="30"/>
      <c r="AI409" s="26"/>
      <c r="AJ409" s="37"/>
      <c r="AK409" s="24"/>
      <c r="AL409" s="25"/>
      <c r="AM409" s="26"/>
      <c r="AN409" s="37"/>
      <c r="AO409" s="47"/>
      <c r="AP409" s="48"/>
      <c r="AQ409" s="49"/>
      <c r="AR409" s="52"/>
      <c r="AS409" s="4"/>
      <c r="AT409" s="4"/>
      <c r="AU409" s="4"/>
      <c r="AV409" s="4"/>
      <c r="AW409" s="4"/>
      <c r="AX409" s="4"/>
      <c r="AY409" s="4"/>
      <c r="AZ409" s="38"/>
      <c r="BA409" s="24"/>
      <c r="BB409" s="30"/>
      <c r="BC409" s="26"/>
      <c r="BD409" s="27"/>
      <c r="BE409" s="28"/>
    </row>
    <row r="410" spans="1:57" ht="14" x14ac:dyDescent="0.35">
      <c r="A410" s="4">
        <f t="shared" si="362"/>
        <v>408</v>
      </c>
      <c r="B410" s="24"/>
      <c r="C410" s="30"/>
      <c r="D410" s="26"/>
      <c r="E410" s="27"/>
      <c r="F410" s="28"/>
      <c r="G410" s="39"/>
      <c r="H410" s="40"/>
      <c r="I410" s="24"/>
      <c r="J410" s="25"/>
      <c r="K410" s="26"/>
      <c r="L410" s="27"/>
      <c r="M410" s="28"/>
      <c r="N410" s="29">
        <f t="shared" si="438"/>
        <v>1.6731088683430428E-4</v>
      </c>
      <c r="O410" s="47"/>
      <c r="P410" s="48"/>
      <c r="Q410" s="49"/>
      <c r="R410" s="51"/>
      <c r="S410" s="28"/>
      <c r="T410" s="29">
        <f t="shared" si="365"/>
        <v>0.98343622220340665</v>
      </c>
      <c r="U410" s="31">
        <f t="shared" si="366"/>
        <v>412</v>
      </c>
      <c r="V410" s="32">
        <f t="shared" si="367"/>
        <v>1022.5</v>
      </c>
      <c r="W410" s="33">
        <f t="shared" si="368"/>
        <v>1633</v>
      </c>
      <c r="X410" s="4"/>
      <c r="Y410" s="4"/>
      <c r="Z410" s="4"/>
      <c r="AA410" s="4"/>
      <c r="AB410" s="4"/>
      <c r="AC410" s="4"/>
      <c r="AD410" s="4"/>
      <c r="AE410" s="4"/>
      <c r="AF410" s="38"/>
      <c r="AG410" s="24"/>
      <c r="AH410" s="30"/>
      <c r="AI410" s="26"/>
      <c r="AJ410" s="37"/>
      <c r="AK410" s="24"/>
      <c r="AL410" s="25"/>
      <c r="AM410" s="26"/>
      <c r="AN410" s="37"/>
      <c r="AO410" s="47"/>
      <c r="AP410" s="48"/>
      <c r="AQ410" s="49"/>
      <c r="AR410" s="52"/>
      <c r="AS410" s="4"/>
      <c r="AT410" s="4"/>
      <c r="AU410" s="4"/>
      <c r="AV410" s="4"/>
      <c r="AW410" s="4"/>
      <c r="AX410" s="4"/>
      <c r="AY410" s="4"/>
      <c r="AZ410" s="38"/>
      <c r="BA410" s="24"/>
      <c r="BB410" s="30"/>
      <c r="BC410" s="26"/>
      <c r="BD410" s="27"/>
      <c r="BE410" s="28"/>
    </row>
    <row r="411" spans="1:57" ht="14" x14ac:dyDescent="0.35">
      <c r="A411" s="4">
        <f t="shared" si="362"/>
        <v>409</v>
      </c>
      <c r="B411" s="24"/>
      <c r="C411" s="30"/>
      <c r="D411" s="26"/>
      <c r="E411" s="27"/>
      <c r="F411" s="28"/>
      <c r="G411" s="39"/>
      <c r="H411" s="40"/>
      <c r="I411" s="24"/>
      <c r="J411" s="25"/>
      <c r="K411" s="26"/>
      <c r="L411" s="27"/>
      <c r="M411" s="28"/>
      <c r="N411" s="29">
        <f t="shared" si="438"/>
        <v>1.6563777796596568E-4</v>
      </c>
      <c r="O411" s="47"/>
      <c r="P411" s="48"/>
      <c r="Q411" s="49"/>
      <c r="R411" s="51"/>
      <c r="S411" s="28"/>
      <c r="T411" s="29">
        <f t="shared" si="365"/>
        <v>0.98360185998137262</v>
      </c>
      <c r="U411" s="31">
        <f t="shared" si="366"/>
        <v>413</v>
      </c>
      <c r="V411" s="32">
        <f t="shared" si="367"/>
        <v>1025</v>
      </c>
      <c r="W411" s="33">
        <f t="shared" si="368"/>
        <v>1637</v>
      </c>
      <c r="X411" s="4"/>
      <c r="Y411" s="4"/>
      <c r="Z411" s="4"/>
      <c r="AA411" s="4"/>
      <c r="AB411" s="4"/>
      <c r="AC411" s="4"/>
      <c r="AD411" s="4"/>
      <c r="AE411" s="4"/>
      <c r="AF411" s="38"/>
      <c r="AG411" s="24"/>
      <c r="AH411" s="30"/>
      <c r="AI411" s="26"/>
      <c r="AJ411" s="37"/>
      <c r="AK411" s="24"/>
      <c r="AL411" s="25"/>
      <c r="AM411" s="26"/>
      <c r="AN411" s="37"/>
      <c r="AO411" s="47"/>
      <c r="AP411" s="48"/>
      <c r="AQ411" s="49"/>
      <c r="AR411" s="52"/>
      <c r="AS411" s="4"/>
      <c r="AT411" s="4"/>
      <c r="AU411" s="4"/>
      <c r="AV411" s="4"/>
      <c r="AW411" s="4"/>
      <c r="AX411" s="4"/>
      <c r="AY411" s="4"/>
      <c r="AZ411" s="38"/>
      <c r="BA411" s="24"/>
      <c r="BB411" s="30"/>
      <c r="BC411" s="26"/>
      <c r="BD411" s="27"/>
      <c r="BE411" s="28"/>
    </row>
    <row r="412" spans="1:57" ht="14" x14ac:dyDescent="0.35">
      <c r="A412" s="4">
        <f t="shared" si="362"/>
        <v>410</v>
      </c>
      <c r="B412" s="24"/>
      <c r="C412" s="30"/>
      <c r="D412" s="26"/>
      <c r="E412" s="27"/>
      <c r="F412" s="28"/>
      <c r="G412" s="39"/>
      <c r="H412" s="40"/>
      <c r="I412" s="24"/>
      <c r="J412" s="25"/>
      <c r="K412" s="26"/>
      <c r="L412" s="27"/>
      <c r="M412" s="28"/>
      <c r="N412" s="29">
        <f t="shared" si="438"/>
        <v>1.6398140018625273E-4</v>
      </c>
      <c r="O412" s="47"/>
      <c r="P412" s="48"/>
      <c r="Q412" s="49"/>
      <c r="R412" s="51"/>
      <c r="S412" s="28"/>
      <c r="T412" s="29">
        <f t="shared" si="365"/>
        <v>0.98376584138155887</v>
      </c>
      <c r="U412" s="31">
        <f t="shared" si="366"/>
        <v>414</v>
      </c>
      <c r="V412" s="32">
        <f t="shared" si="367"/>
        <v>1027.5</v>
      </c>
      <c r="W412" s="33">
        <f t="shared" si="368"/>
        <v>1641</v>
      </c>
      <c r="X412" s="4"/>
      <c r="Y412" s="4"/>
      <c r="Z412" s="4"/>
      <c r="AA412" s="4"/>
      <c r="AB412" s="4"/>
      <c r="AC412" s="4"/>
      <c r="AD412" s="4"/>
      <c r="AE412" s="4"/>
      <c r="AF412" s="38"/>
      <c r="AG412" s="24"/>
      <c r="AH412" s="30"/>
      <c r="AI412" s="26"/>
      <c r="AJ412" s="37"/>
      <c r="AK412" s="24"/>
      <c r="AL412" s="25"/>
      <c r="AM412" s="26"/>
      <c r="AN412" s="37"/>
      <c r="AO412" s="47"/>
      <c r="AP412" s="48"/>
      <c r="AQ412" s="49"/>
      <c r="AR412" s="52"/>
      <c r="AS412" s="4"/>
      <c r="AT412" s="4"/>
      <c r="AU412" s="4"/>
      <c r="AV412" s="4"/>
      <c r="AW412" s="4"/>
      <c r="AX412" s="4"/>
      <c r="AY412" s="4"/>
      <c r="AZ412" s="38"/>
      <c r="BA412" s="24"/>
      <c r="BB412" s="30"/>
      <c r="BC412" s="26"/>
      <c r="BD412" s="27"/>
      <c r="BE412" s="28"/>
    </row>
    <row r="413" spans="1:57" ht="14" x14ac:dyDescent="0.35">
      <c r="A413" s="4">
        <f t="shared" si="362"/>
        <v>411</v>
      </c>
      <c r="B413" s="24"/>
      <c r="C413" s="30"/>
      <c r="D413" s="26"/>
      <c r="E413" s="27"/>
      <c r="F413" s="28"/>
      <c r="G413" s="39"/>
      <c r="H413" s="40"/>
      <c r="I413" s="24"/>
      <c r="J413" s="25"/>
      <c r="K413" s="26"/>
      <c r="L413" s="27"/>
      <c r="M413" s="28"/>
      <c r="N413" s="29">
        <f t="shared" si="438"/>
        <v>1.6234158618444461E-4</v>
      </c>
      <c r="O413" s="47"/>
      <c r="P413" s="48"/>
      <c r="Q413" s="49"/>
      <c r="R413" s="51"/>
      <c r="S413" s="28"/>
      <c r="T413" s="29">
        <f t="shared" si="365"/>
        <v>0.98392818296774331</v>
      </c>
      <c r="U413" s="31">
        <f t="shared" si="366"/>
        <v>415</v>
      </c>
      <c r="V413" s="32">
        <f t="shared" si="367"/>
        <v>1030</v>
      </c>
      <c r="W413" s="33">
        <f t="shared" si="368"/>
        <v>1645</v>
      </c>
      <c r="X413" s="4"/>
      <c r="Y413" s="4"/>
      <c r="Z413" s="4"/>
      <c r="AA413" s="4"/>
      <c r="AB413" s="4"/>
      <c r="AC413" s="4"/>
      <c r="AD413" s="4"/>
      <c r="AE413" s="4"/>
      <c r="AF413" s="38"/>
      <c r="AG413" s="24"/>
      <c r="AH413" s="30"/>
      <c r="AI413" s="26"/>
      <c r="AJ413" s="37"/>
      <c r="AK413" s="24"/>
      <c r="AL413" s="25"/>
      <c r="AM413" s="26"/>
      <c r="AN413" s="37"/>
      <c r="AO413" s="47"/>
      <c r="AP413" s="48"/>
      <c r="AQ413" s="49"/>
      <c r="AR413" s="52"/>
      <c r="AS413" s="4"/>
      <c r="AT413" s="4"/>
      <c r="AU413" s="4"/>
      <c r="AV413" s="4"/>
      <c r="AW413" s="4"/>
      <c r="AX413" s="4"/>
      <c r="AY413" s="4"/>
      <c r="AZ413" s="38"/>
      <c r="BA413" s="24"/>
      <c r="BB413" s="30"/>
      <c r="BC413" s="26"/>
      <c r="BD413" s="27"/>
      <c r="BE413" s="28"/>
    </row>
    <row r="414" spans="1:57" ht="14" x14ac:dyDescent="0.35">
      <c r="A414" s="4">
        <f t="shared" si="362"/>
        <v>412</v>
      </c>
      <c r="B414" s="24"/>
      <c r="C414" s="30"/>
      <c r="D414" s="26"/>
      <c r="E414" s="27"/>
      <c r="F414" s="28"/>
      <c r="G414" s="39"/>
      <c r="H414" s="40"/>
      <c r="I414" s="24"/>
      <c r="J414" s="25"/>
      <c r="K414" s="26"/>
      <c r="L414" s="27"/>
      <c r="M414" s="28"/>
      <c r="N414" s="29">
        <f t="shared" si="438"/>
        <v>1.607181703225935E-4</v>
      </c>
      <c r="O414" s="47"/>
      <c r="P414" s="48"/>
      <c r="Q414" s="49"/>
      <c r="R414" s="51"/>
      <c r="S414" s="28"/>
      <c r="T414" s="29">
        <f t="shared" si="365"/>
        <v>0.98408890113806591</v>
      </c>
      <c r="U414" s="31">
        <f t="shared" si="366"/>
        <v>416</v>
      </c>
      <c r="V414" s="32">
        <f t="shared" si="367"/>
        <v>1032.5</v>
      </c>
      <c r="W414" s="33">
        <f t="shared" si="368"/>
        <v>1649</v>
      </c>
      <c r="X414" s="4"/>
      <c r="Y414" s="4"/>
      <c r="Z414" s="4"/>
      <c r="AA414" s="4"/>
      <c r="AB414" s="4"/>
      <c r="AC414" s="4"/>
      <c r="AD414" s="4"/>
      <c r="AE414" s="4"/>
      <c r="AF414" s="38"/>
      <c r="AG414" s="24"/>
      <c r="AH414" s="30"/>
      <c r="AI414" s="26"/>
      <c r="AJ414" s="37"/>
      <c r="AK414" s="24"/>
      <c r="AL414" s="25"/>
      <c r="AM414" s="26"/>
      <c r="AN414" s="37"/>
      <c r="AO414" s="47"/>
      <c r="AP414" s="48"/>
      <c r="AQ414" s="49"/>
      <c r="AR414" s="52"/>
      <c r="AS414" s="4"/>
      <c r="AT414" s="4"/>
      <c r="AU414" s="4"/>
      <c r="AV414" s="4"/>
      <c r="AW414" s="4"/>
      <c r="AX414" s="4"/>
      <c r="AY414" s="4"/>
      <c r="AZ414" s="38"/>
      <c r="BA414" s="24"/>
      <c r="BB414" s="30"/>
      <c r="BC414" s="26"/>
      <c r="BD414" s="27"/>
      <c r="BE414" s="28"/>
    </row>
    <row r="415" spans="1:57" ht="14" x14ac:dyDescent="0.35">
      <c r="A415" s="4">
        <f t="shared" si="362"/>
        <v>413</v>
      </c>
      <c r="B415" s="24"/>
      <c r="C415" s="30"/>
      <c r="D415" s="26"/>
      <c r="E415" s="27"/>
      <c r="F415" s="28"/>
      <c r="G415" s="39"/>
      <c r="H415" s="40"/>
      <c r="I415" s="24"/>
      <c r="J415" s="25"/>
      <c r="K415" s="26"/>
      <c r="L415" s="27"/>
      <c r="M415" s="28"/>
      <c r="N415" s="29">
        <f t="shared" si="438"/>
        <v>1.5911098861931539E-4</v>
      </c>
      <c r="O415" s="47"/>
      <c r="P415" s="48"/>
      <c r="Q415" s="49"/>
      <c r="R415" s="51"/>
      <c r="S415" s="28"/>
      <c r="T415" s="29">
        <f t="shared" si="365"/>
        <v>0.98424801212668522</v>
      </c>
      <c r="U415" s="31">
        <f t="shared" si="366"/>
        <v>417</v>
      </c>
      <c r="V415" s="32">
        <f t="shared" si="367"/>
        <v>1035</v>
      </c>
      <c r="W415" s="33">
        <f t="shared" si="368"/>
        <v>1653</v>
      </c>
      <c r="X415" s="4"/>
      <c r="Y415" s="4"/>
      <c r="Z415" s="4"/>
      <c r="AA415" s="4"/>
      <c r="AB415" s="4"/>
      <c r="AC415" s="4"/>
      <c r="AD415" s="4"/>
      <c r="AE415" s="4"/>
      <c r="AF415" s="38"/>
      <c r="AG415" s="24"/>
      <c r="AH415" s="30"/>
      <c r="AI415" s="26"/>
      <c r="AJ415" s="37"/>
      <c r="AK415" s="24"/>
      <c r="AL415" s="25"/>
      <c r="AM415" s="26"/>
      <c r="AN415" s="37"/>
      <c r="AO415" s="47"/>
      <c r="AP415" s="48"/>
      <c r="AQ415" s="49"/>
      <c r="AR415" s="52"/>
      <c r="AS415" s="4"/>
      <c r="AT415" s="4"/>
      <c r="AU415" s="4"/>
      <c r="AV415" s="4"/>
      <c r="AW415" s="4"/>
      <c r="AX415" s="4"/>
      <c r="AY415" s="4"/>
      <c r="AZ415" s="38"/>
      <c r="BA415" s="24"/>
      <c r="BB415" s="30"/>
      <c r="BC415" s="26"/>
      <c r="BD415" s="27"/>
      <c r="BE415" s="28"/>
    </row>
    <row r="416" spans="1:57" ht="14" x14ac:dyDescent="0.35">
      <c r="A416" s="4">
        <f t="shared" si="362"/>
        <v>414</v>
      </c>
      <c r="B416" s="24"/>
      <c r="C416" s="30"/>
      <c r="D416" s="26"/>
      <c r="E416" s="27"/>
      <c r="F416" s="28"/>
      <c r="G416" s="39"/>
      <c r="H416" s="40"/>
      <c r="I416" s="24"/>
      <c r="J416" s="25"/>
      <c r="K416" s="26"/>
      <c r="L416" s="27"/>
      <c r="M416" s="28"/>
      <c r="N416" s="29">
        <f t="shared" si="438"/>
        <v>1.5751987873313666E-4</v>
      </c>
      <c r="O416" s="47"/>
      <c r="P416" s="48"/>
      <c r="Q416" s="49"/>
      <c r="R416" s="51"/>
      <c r="S416" s="28"/>
      <c r="T416" s="29">
        <f t="shared" si="365"/>
        <v>0.98440553200541836</v>
      </c>
      <c r="U416" s="31">
        <f t="shared" si="366"/>
        <v>418</v>
      </c>
      <c r="V416" s="32">
        <f t="shared" si="367"/>
        <v>1037.5</v>
      </c>
      <c r="W416" s="33">
        <f t="shared" si="368"/>
        <v>1657</v>
      </c>
      <c r="X416" s="4"/>
      <c r="Y416" s="4"/>
      <c r="Z416" s="4"/>
      <c r="AA416" s="4"/>
      <c r="AB416" s="4"/>
      <c r="AC416" s="4"/>
      <c r="AD416" s="4"/>
      <c r="AE416" s="4"/>
      <c r="AF416" s="38"/>
      <c r="AG416" s="24"/>
      <c r="AH416" s="30"/>
      <c r="AI416" s="26"/>
      <c r="AJ416" s="37"/>
      <c r="AK416" s="24"/>
      <c r="AL416" s="25"/>
      <c r="AM416" s="26"/>
      <c r="AN416" s="37"/>
      <c r="AO416" s="47"/>
      <c r="AP416" s="48"/>
      <c r="AQ416" s="49"/>
      <c r="AR416" s="52"/>
      <c r="AS416" s="4"/>
      <c r="AT416" s="4"/>
      <c r="AU416" s="4"/>
      <c r="AV416" s="4"/>
      <c r="AW416" s="4"/>
      <c r="AX416" s="4"/>
      <c r="AY416" s="4"/>
      <c r="AZ416" s="38"/>
      <c r="BA416" s="24"/>
      <c r="BB416" s="30"/>
      <c r="BC416" s="26"/>
      <c r="BD416" s="27"/>
      <c r="BE416" s="28"/>
    </row>
    <row r="417" spans="1:57" ht="14" x14ac:dyDescent="0.35">
      <c r="A417" s="4">
        <f t="shared" si="362"/>
        <v>415</v>
      </c>
      <c r="B417" s="24"/>
      <c r="C417" s="30"/>
      <c r="D417" s="26"/>
      <c r="E417" s="27"/>
      <c r="F417" s="28"/>
      <c r="G417" s="39"/>
      <c r="H417" s="40"/>
      <c r="I417" s="24"/>
      <c r="J417" s="25"/>
      <c r="K417" s="26"/>
      <c r="L417" s="27"/>
      <c r="M417" s="28"/>
      <c r="N417" s="29">
        <f t="shared" si="438"/>
        <v>1.5594467994584083E-4</v>
      </c>
      <c r="O417" s="47"/>
      <c r="P417" s="48"/>
      <c r="Q417" s="49"/>
      <c r="R417" s="51"/>
      <c r="S417" s="28"/>
      <c r="T417" s="29">
        <f t="shared" si="365"/>
        <v>0.9845614766853642</v>
      </c>
      <c r="U417" s="31">
        <f t="shared" si="366"/>
        <v>419</v>
      </c>
      <c r="V417" s="32">
        <f t="shared" si="367"/>
        <v>1040</v>
      </c>
      <c r="W417" s="33">
        <f t="shared" si="368"/>
        <v>1661</v>
      </c>
      <c r="X417" s="4"/>
      <c r="Y417" s="4"/>
      <c r="Z417" s="4"/>
      <c r="AA417" s="4"/>
      <c r="AB417" s="4"/>
      <c r="AC417" s="4"/>
      <c r="AD417" s="4"/>
      <c r="AE417" s="4"/>
      <c r="AF417" s="38"/>
      <c r="AG417" s="24"/>
      <c r="AH417" s="30"/>
      <c r="AI417" s="26"/>
      <c r="AJ417" s="37"/>
      <c r="AK417" s="24"/>
      <c r="AL417" s="25"/>
      <c r="AM417" s="26"/>
      <c r="AN417" s="37"/>
      <c r="AO417" s="47"/>
      <c r="AP417" s="48"/>
      <c r="AQ417" s="49"/>
      <c r="AR417" s="52"/>
      <c r="AS417" s="4"/>
      <c r="AT417" s="4"/>
      <c r="AU417" s="4"/>
      <c r="AV417" s="4"/>
      <c r="AW417" s="4"/>
      <c r="AX417" s="4"/>
      <c r="AY417" s="4"/>
      <c r="AZ417" s="38"/>
      <c r="BA417" s="24"/>
      <c r="BB417" s="30"/>
      <c r="BC417" s="26"/>
      <c r="BD417" s="27"/>
      <c r="BE417" s="28"/>
    </row>
    <row r="418" spans="1:57" ht="14" x14ac:dyDescent="0.35">
      <c r="A418" s="4">
        <f t="shared" si="362"/>
        <v>416</v>
      </c>
      <c r="B418" s="24"/>
      <c r="C418" s="30"/>
      <c r="D418" s="26"/>
      <c r="E418" s="27"/>
      <c r="F418" s="28"/>
      <c r="G418" s="39"/>
      <c r="H418" s="40"/>
      <c r="I418" s="24"/>
      <c r="J418" s="25"/>
      <c r="K418" s="26"/>
      <c r="L418" s="27"/>
      <c r="M418" s="28"/>
      <c r="N418" s="29">
        <f t="shared" si="438"/>
        <v>1.543852331463702E-4</v>
      </c>
      <c r="O418" s="47"/>
      <c r="P418" s="48"/>
      <c r="Q418" s="49"/>
      <c r="R418" s="51"/>
      <c r="S418" s="28"/>
      <c r="T418" s="29">
        <f t="shared" si="365"/>
        <v>0.98471586191851057</v>
      </c>
      <c r="U418" s="31">
        <f t="shared" si="366"/>
        <v>420</v>
      </c>
      <c r="V418" s="32">
        <f t="shared" si="367"/>
        <v>1042.5</v>
      </c>
      <c r="W418" s="33">
        <f t="shared" si="368"/>
        <v>1665</v>
      </c>
      <c r="X418" s="4"/>
      <c r="Y418" s="4"/>
      <c r="Z418" s="4"/>
      <c r="AA418" s="4"/>
      <c r="AB418" s="4"/>
      <c r="AC418" s="4"/>
      <c r="AD418" s="4"/>
      <c r="AE418" s="4"/>
      <c r="AF418" s="38"/>
      <c r="AG418" s="24"/>
      <c r="AH418" s="30"/>
      <c r="AI418" s="26"/>
      <c r="AJ418" s="37"/>
      <c r="AK418" s="24"/>
      <c r="AL418" s="25"/>
      <c r="AM418" s="26"/>
      <c r="AN418" s="37"/>
      <c r="AO418" s="47"/>
      <c r="AP418" s="48"/>
      <c r="AQ418" s="49"/>
      <c r="AR418" s="52"/>
      <c r="AS418" s="4"/>
      <c r="AT418" s="4"/>
      <c r="AU418" s="4"/>
      <c r="AV418" s="4"/>
      <c r="AW418" s="4"/>
      <c r="AX418" s="4"/>
      <c r="AY418" s="4"/>
      <c r="AZ418" s="38"/>
      <c r="BA418" s="24"/>
      <c r="BB418" s="30"/>
      <c r="BC418" s="26"/>
      <c r="BD418" s="27"/>
      <c r="BE418" s="28"/>
    </row>
    <row r="419" spans="1:57" ht="14" x14ac:dyDescent="0.35">
      <c r="A419" s="4">
        <f t="shared" si="362"/>
        <v>417</v>
      </c>
      <c r="B419" s="24"/>
      <c r="C419" s="30"/>
      <c r="D419" s="26"/>
      <c r="E419" s="27"/>
      <c r="F419" s="28"/>
      <c r="G419" s="39"/>
      <c r="H419" s="40"/>
      <c r="I419" s="24"/>
      <c r="J419" s="25"/>
      <c r="K419" s="26"/>
      <c r="L419" s="27"/>
      <c r="M419" s="28"/>
      <c r="N419" s="29">
        <f t="shared" si="438"/>
        <v>1.528413808149498E-4</v>
      </c>
      <c r="O419" s="47"/>
      <c r="P419" s="48"/>
      <c r="Q419" s="49"/>
      <c r="R419" s="51"/>
      <c r="S419" s="28"/>
      <c r="T419" s="29">
        <f t="shared" si="365"/>
        <v>0.98486870329932552</v>
      </c>
      <c r="U419" s="31">
        <f t="shared" si="366"/>
        <v>421</v>
      </c>
      <c r="V419" s="32">
        <f t="shared" si="367"/>
        <v>1045</v>
      </c>
      <c r="W419" s="33">
        <f t="shared" si="368"/>
        <v>1669</v>
      </c>
      <c r="X419" s="4"/>
      <c r="Y419" s="4"/>
      <c r="Z419" s="4"/>
      <c r="AA419" s="4"/>
      <c r="AB419" s="4"/>
      <c r="AC419" s="4"/>
      <c r="AD419" s="4"/>
      <c r="AE419" s="4"/>
      <c r="AF419" s="38"/>
      <c r="AG419" s="24"/>
      <c r="AH419" s="30"/>
      <c r="AI419" s="26"/>
      <c r="AJ419" s="37"/>
      <c r="AK419" s="24"/>
      <c r="AL419" s="25"/>
      <c r="AM419" s="26"/>
      <c r="AN419" s="37"/>
      <c r="AO419" s="47"/>
      <c r="AP419" s="48"/>
      <c r="AQ419" s="49"/>
      <c r="AR419" s="52"/>
      <c r="AS419" s="4"/>
      <c r="AT419" s="4"/>
      <c r="AU419" s="4"/>
      <c r="AV419" s="4"/>
      <c r="AW419" s="4"/>
      <c r="AX419" s="4"/>
      <c r="AY419" s="4"/>
      <c r="AZ419" s="38"/>
      <c r="BA419" s="24"/>
      <c r="BB419" s="30"/>
      <c r="BC419" s="26"/>
      <c r="BD419" s="27"/>
      <c r="BE419" s="28"/>
    </row>
    <row r="420" spans="1:57" ht="14" x14ac:dyDescent="0.35">
      <c r="A420" s="4">
        <f t="shared" si="362"/>
        <v>418</v>
      </c>
      <c r="B420" s="24"/>
      <c r="C420" s="30"/>
      <c r="D420" s="26"/>
      <c r="E420" s="27"/>
      <c r="F420" s="28"/>
      <c r="G420" s="39"/>
      <c r="H420" s="40"/>
      <c r="I420" s="24"/>
      <c r="J420" s="25"/>
      <c r="K420" s="26"/>
      <c r="L420" s="27"/>
      <c r="M420" s="28"/>
      <c r="N420" s="29">
        <f t="shared" si="438"/>
        <v>1.51312967006767E-4</v>
      </c>
      <c r="O420" s="47"/>
      <c r="P420" s="48"/>
      <c r="Q420" s="49"/>
      <c r="R420" s="51"/>
      <c r="S420" s="28"/>
      <c r="T420" s="29">
        <f t="shared" si="365"/>
        <v>0.98502001626633229</v>
      </c>
      <c r="U420" s="31">
        <f t="shared" si="366"/>
        <v>422</v>
      </c>
      <c r="V420" s="32">
        <f t="shared" si="367"/>
        <v>1047.5</v>
      </c>
      <c r="W420" s="33">
        <f t="shared" si="368"/>
        <v>1673</v>
      </c>
      <c r="X420" s="7"/>
      <c r="Y420" s="8"/>
      <c r="Z420" s="9"/>
      <c r="AA420" s="10"/>
      <c r="AB420" s="11"/>
      <c r="AC420" s="4" t="s">
        <v>29</v>
      </c>
      <c r="AD420" s="4"/>
      <c r="AE420" s="4"/>
      <c r="AF420" s="38"/>
      <c r="AG420" s="24"/>
      <c r="AH420" s="30"/>
      <c r="AI420" s="26"/>
      <c r="AJ420" s="37"/>
      <c r="AK420" s="24"/>
      <c r="AL420" s="25"/>
      <c r="AM420" s="26"/>
      <c r="AN420" s="37"/>
      <c r="AO420" s="47"/>
      <c r="AP420" s="48"/>
      <c r="AQ420" s="49"/>
      <c r="AR420" s="52"/>
      <c r="AS420" s="7"/>
      <c r="AT420" s="8"/>
      <c r="AU420" s="9"/>
      <c r="AV420" s="10"/>
      <c r="AW420" s="11"/>
      <c r="AX420" s="4" t="s">
        <v>29</v>
      </c>
      <c r="AY420" s="4"/>
      <c r="AZ420" s="38"/>
      <c r="BA420" s="24"/>
      <c r="BB420" s="30"/>
      <c r="BC420" s="26"/>
      <c r="BD420" s="27"/>
      <c r="BE420" s="28"/>
    </row>
    <row r="421" spans="1:57" ht="14" x14ac:dyDescent="0.35">
      <c r="A421" s="4">
        <f t="shared" si="362"/>
        <v>419</v>
      </c>
      <c r="B421" s="24"/>
      <c r="C421" s="30"/>
      <c r="D421" s="26"/>
      <c r="E421" s="27"/>
      <c r="F421" s="28"/>
      <c r="G421" s="39"/>
      <c r="H421" s="40"/>
      <c r="I421" s="24"/>
      <c r="J421" s="25"/>
      <c r="K421" s="26"/>
      <c r="L421" s="27"/>
      <c r="M421" s="28"/>
      <c r="N421" s="29">
        <f t="shared" si="438"/>
        <v>1.4979983733665048E-4</v>
      </c>
      <c r="O421" s="47"/>
      <c r="P421" s="48"/>
      <c r="Q421" s="49"/>
      <c r="R421" s="51"/>
      <c r="S421" s="28"/>
      <c r="T421" s="29">
        <f t="shared" si="365"/>
        <v>0.98516981610366894</v>
      </c>
      <c r="U421" s="31">
        <f t="shared" si="366"/>
        <v>423</v>
      </c>
      <c r="V421" s="32">
        <f t="shared" si="367"/>
        <v>1050</v>
      </c>
      <c r="W421" s="33">
        <f t="shared" si="368"/>
        <v>1677</v>
      </c>
      <c r="X421" s="4"/>
      <c r="Y421" s="4"/>
      <c r="Z421" s="4"/>
      <c r="AA421" s="4"/>
      <c r="AB421" s="4"/>
      <c r="AC421" s="4"/>
      <c r="AD421" s="4"/>
      <c r="AE421" s="4"/>
      <c r="AF421" s="38"/>
      <c r="AG421" s="24"/>
      <c r="AH421" s="30"/>
      <c r="AI421" s="26"/>
      <c r="AJ421" s="37"/>
      <c r="AK421" s="24"/>
      <c r="AL421" s="25"/>
      <c r="AM421" s="26"/>
      <c r="AN421" s="37"/>
      <c r="AO421" s="47"/>
      <c r="AP421" s="48"/>
      <c r="AQ421" s="49"/>
      <c r="AR421" s="52"/>
      <c r="AS421" s="4"/>
      <c r="AT421" s="4"/>
      <c r="AU421" s="4"/>
      <c r="AV421" s="4"/>
      <c r="AW421" s="4"/>
      <c r="AX421" s="4"/>
      <c r="AY421" s="4"/>
      <c r="AZ421" s="38"/>
      <c r="BA421" s="24"/>
      <c r="BB421" s="30"/>
      <c r="BC421" s="26"/>
      <c r="BD421" s="27"/>
      <c r="BE421" s="28"/>
    </row>
    <row r="422" spans="1:57" ht="14" x14ac:dyDescent="0.35">
      <c r="A422" s="4">
        <f t="shared" si="362"/>
        <v>420</v>
      </c>
      <c r="B422" s="24"/>
      <c r="C422" s="30"/>
      <c r="D422" s="26"/>
      <c r="E422" s="27"/>
      <c r="F422" s="28"/>
      <c r="G422" s="39"/>
      <c r="H422" s="40"/>
      <c r="I422" s="24"/>
      <c r="J422" s="25"/>
      <c r="K422" s="26"/>
      <c r="L422" s="27"/>
      <c r="M422" s="28"/>
      <c r="N422" s="29">
        <f t="shared" si="438"/>
        <v>1.4830183896330507E-4</v>
      </c>
      <c r="O422" s="47"/>
      <c r="P422" s="48"/>
      <c r="Q422" s="49"/>
      <c r="R422" s="51"/>
      <c r="S422" s="28"/>
      <c r="T422" s="29">
        <f t="shared" si="365"/>
        <v>0.98531811794263224</v>
      </c>
      <c r="U422" s="31">
        <f t="shared" si="366"/>
        <v>424</v>
      </c>
      <c r="V422" s="32">
        <f t="shared" si="367"/>
        <v>1052.5</v>
      </c>
      <c r="W422" s="33">
        <f t="shared" si="368"/>
        <v>1681</v>
      </c>
      <c r="X422" s="4"/>
      <c r="Y422" s="4"/>
      <c r="Z422" s="4"/>
      <c r="AA422" s="4"/>
      <c r="AB422" s="4"/>
      <c r="AC422" s="4"/>
      <c r="AD422" s="4"/>
      <c r="AE422" s="4"/>
      <c r="AF422" s="38"/>
      <c r="AG422" s="24"/>
      <c r="AH422" s="30"/>
      <c r="AI422" s="26"/>
      <c r="AJ422" s="37"/>
      <c r="AK422" s="24"/>
      <c r="AL422" s="25"/>
      <c r="AM422" s="26"/>
      <c r="AN422" s="37"/>
      <c r="AO422" s="47"/>
      <c r="AP422" s="48"/>
      <c r="AQ422" s="49"/>
      <c r="AR422" s="52"/>
      <c r="AS422" s="4"/>
      <c r="AT422" s="4"/>
      <c r="AU422" s="4"/>
      <c r="AV422" s="4"/>
      <c r="AW422" s="4"/>
      <c r="AX422" s="4"/>
      <c r="AY422" s="4"/>
      <c r="AZ422" s="38"/>
      <c r="BA422" s="24"/>
      <c r="BB422" s="30"/>
      <c r="BC422" s="26"/>
      <c r="BD422" s="27"/>
      <c r="BE422" s="28"/>
    </row>
    <row r="423" spans="1:57" ht="14" x14ac:dyDescent="0.35">
      <c r="A423" s="4">
        <f t="shared" si="362"/>
        <v>421</v>
      </c>
      <c r="B423" s="24"/>
      <c r="C423" s="30"/>
      <c r="D423" s="26"/>
      <c r="E423" s="27"/>
      <c r="F423" s="28"/>
      <c r="G423" s="39"/>
      <c r="H423" s="40"/>
      <c r="I423" s="24"/>
      <c r="J423" s="25"/>
      <c r="K423" s="26"/>
      <c r="L423" s="27"/>
      <c r="M423" s="28"/>
      <c r="N423" s="29">
        <f t="shared" si="438"/>
        <v>1.4681882057365758E-4</v>
      </c>
      <c r="O423" s="47"/>
      <c r="P423" s="48"/>
      <c r="Q423" s="49"/>
      <c r="R423" s="51"/>
      <c r="S423" s="28"/>
      <c r="T423" s="29">
        <f t="shared" si="365"/>
        <v>0.9854649367632059</v>
      </c>
      <c r="U423" s="31">
        <f t="shared" si="366"/>
        <v>425</v>
      </c>
      <c r="V423" s="32">
        <f t="shared" si="367"/>
        <v>1055</v>
      </c>
      <c r="W423" s="33">
        <f t="shared" si="368"/>
        <v>1685</v>
      </c>
      <c r="X423" s="4"/>
      <c r="Y423" s="4"/>
      <c r="Z423" s="4"/>
      <c r="AA423" s="4"/>
      <c r="AB423" s="4"/>
      <c r="AC423" s="4"/>
      <c r="AD423" s="4"/>
      <c r="AE423" s="4"/>
      <c r="AF423" s="38"/>
      <c r="AG423" s="24"/>
      <c r="AH423" s="30"/>
      <c r="AI423" s="26"/>
      <c r="AJ423" s="37"/>
      <c r="AK423" s="24"/>
      <c r="AL423" s="25"/>
      <c r="AM423" s="26"/>
      <c r="AN423" s="37"/>
      <c r="AO423" s="47"/>
      <c r="AP423" s="48"/>
      <c r="AQ423" s="49"/>
      <c r="AR423" s="52"/>
      <c r="AS423" s="4"/>
      <c r="AT423" s="4"/>
      <c r="AU423" s="4"/>
      <c r="AV423" s="4"/>
      <c r="AW423" s="4"/>
      <c r="AX423" s="4"/>
      <c r="AY423" s="4"/>
      <c r="AZ423" s="38"/>
      <c r="BA423" s="24"/>
      <c r="BB423" s="30"/>
      <c r="BC423" s="26"/>
      <c r="BD423" s="27"/>
      <c r="BE423" s="28"/>
    </row>
    <row r="424" spans="1:57" ht="14" x14ac:dyDescent="0.35">
      <c r="A424" s="4">
        <f t="shared" si="362"/>
        <v>422</v>
      </c>
      <c r="B424" s="24"/>
      <c r="C424" s="30"/>
      <c r="D424" s="26"/>
      <c r="E424" s="27"/>
      <c r="F424" s="28"/>
      <c r="G424" s="39"/>
      <c r="H424" s="40"/>
      <c r="I424" s="24"/>
      <c r="J424" s="25"/>
      <c r="K424" s="26"/>
      <c r="L424" s="27"/>
      <c r="M424" s="28"/>
      <c r="N424" s="29">
        <f t="shared" si="438"/>
        <v>1.4535063236797985E-4</v>
      </c>
      <c r="O424" s="47"/>
      <c r="P424" s="48"/>
      <c r="Q424" s="49"/>
      <c r="R424" s="51"/>
      <c r="S424" s="28"/>
      <c r="T424" s="29">
        <f t="shared" si="365"/>
        <v>0.98561028739557388</v>
      </c>
      <c r="U424" s="31">
        <f t="shared" si="366"/>
        <v>426</v>
      </c>
      <c r="V424" s="32">
        <f t="shared" si="367"/>
        <v>1057.5</v>
      </c>
      <c r="W424" s="33">
        <f t="shared" si="368"/>
        <v>1689</v>
      </c>
      <c r="X424" s="4"/>
      <c r="Y424" s="4"/>
      <c r="Z424" s="4"/>
      <c r="AA424" s="4"/>
      <c r="AB424" s="4"/>
      <c r="AC424" s="4"/>
      <c r="AD424" s="4"/>
      <c r="AE424" s="4"/>
      <c r="AF424" s="38"/>
      <c r="AG424" s="24"/>
      <c r="AH424" s="30"/>
      <c r="AI424" s="26"/>
      <c r="AJ424" s="37"/>
      <c r="AK424" s="24"/>
      <c r="AL424" s="25"/>
      <c r="AM424" s="26"/>
      <c r="AN424" s="37"/>
      <c r="AO424" s="47"/>
      <c r="AP424" s="48"/>
      <c r="AQ424" s="49"/>
      <c r="AR424" s="52"/>
      <c r="AS424" s="4"/>
      <c r="AT424" s="4"/>
      <c r="AU424" s="4"/>
      <c r="AV424" s="4"/>
      <c r="AW424" s="4"/>
      <c r="AX424" s="4"/>
      <c r="AY424" s="4"/>
      <c r="AZ424" s="38"/>
      <c r="BA424" s="24"/>
      <c r="BB424" s="30"/>
      <c r="BC424" s="26"/>
      <c r="BD424" s="27"/>
      <c r="BE424" s="28"/>
    </row>
    <row r="425" spans="1:57" ht="14" x14ac:dyDescent="0.35">
      <c r="A425" s="4">
        <f t="shared" si="362"/>
        <v>423</v>
      </c>
      <c r="B425" s="24"/>
      <c r="C425" s="30"/>
      <c r="D425" s="26"/>
      <c r="E425" s="27"/>
      <c r="F425" s="28"/>
      <c r="G425" s="39"/>
      <c r="H425" s="40"/>
      <c r="I425" s="24"/>
      <c r="J425" s="25"/>
      <c r="K425" s="26"/>
      <c r="L425" s="27"/>
      <c r="M425" s="28"/>
      <c r="N425" s="29">
        <f t="shared" si="438"/>
        <v>1.4389712604423455E-4</v>
      </c>
      <c r="O425" s="47"/>
      <c r="P425" s="48"/>
      <c r="Q425" s="49"/>
      <c r="R425" s="51"/>
      <c r="S425" s="28"/>
      <c r="T425" s="29">
        <f t="shared" si="365"/>
        <v>0.98575418452161812</v>
      </c>
      <c r="U425" s="31">
        <f t="shared" si="366"/>
        <v>427</v>
      </c>
      <c r="V425" s="32">
        <f t="shared" si="367"/>
        <v>1060</v>
      </c>
      <c r="W425" s="33">
        <f t="shared" si="368"/>
        <v>1693</v>
      </c>
      <c r="X425" s="4"/>
      <c r="Y425" s="4"/>
      <c r="Z425" s="4"/>
      <c r="AA425" s="4"/>
      <c r="AB425" s="4"/>
      <c r="AC425" s="4"/>
      <c r="AD425" s="4"/>
      <c r="AE425" s="4"/>
      <c r="AF425" s="38"/>
      <c r="AG425" s="24"/>
      <c r="AH425" s="30"/>
      <c r="AI425" s="26"/>
      <c r="AJ425" s="37"/>
      <c r="AK425" s="24"/>
      <c r="AL425" s="25"/>
      <c r="AM425" s="26"/>
      <c r="AN425" s="37"/>
      <c r="AO425" s="47"/>
      <c r="AP425" s="48"/>
      <c r="AQ425" s="49"/>
      <c r="AR425" s="52"/>
      <c r="AS425" s="4"/>
      <c r="AT425" s="4"/>
      <c r="AU425" s="4"/>
      <c r="AV425" s="4"/>
      <c r="AW425" s="4"/>
      <c r="AX425" s="4"/>
      <c r="AY425" s="4"/>
      <c r="AZ425" s="38"/>
      <c r="BA425" s="24"/>
      <c r="BB425" s="30"/>
      <c r="BC425" s="26"/>
      <c r="BD425" s="27"/>
      <c r="BE425" s="28"/>
    </row>
    <row r="426" spans="1:57" ht="14" x14ac:dyDescent="0.35">
      <c r="A426" s="4">
        <f t="shared" si="362"/>
        <v>424</v>
      </c>
      <c r="B426" s="24"/>
      <c r="C426" s="30"/>
      <c r="D426" s="26"/>
      <c r="E426" s="27"/>
      <c r="F426" s="28"/>
      <c r="G426" s="39"/>
      <c r="H426" s="40"/>
      <c r="I426" s="24"/>
      <c r="J426" s="25"/>
      <c r="K426" s="26"/>
      <c r="L426" s="27"/>
      <c r="M426" s="28"/>
      <c r="N426" s="29">
        <f t="shared" si="438"/>
        <v>1.4245815478386437E-4</v>
      </c>
      <c r="O426" s="47"/>
      <c r="P426" s="48"/>
      <c r="Q426" s="49"/>
      <c r="R426" s="51"/>
      <c r="S426" s="28"/>
      <c r="T426" s="29">
        <f t="shared" si="365"/>
        <v>0.98589664267640198</v>
      </c>
      <c r="U426" s="31">
        <f t="shared" si="366"/>
        <v>428</v>
      </c>
      <c r="V426" s="32">
        <f t="shared" si="367"/>
        <v>1062.5</v>
      </c>
      <c r="W426" s="33">
        <f t="shared" si="368"/>
        <v>1697</v>
      </c>
      <c r="X426" s="4"/>
      <c r="Y426" s="4"/>
      <c r="Z426" s="4"/>
      <c r="AA426" s="4"/>
      <c r="AB426" s="4"/>
      <c r="AC426" s="4"/>
      <c r="AD426" s="4"/>
      <c r="AE426" s="4"/>
      <c r="AF426" s="38"/>
      <c r="AG426" s="24"/>
      <c r="AH426" s="30"/>
      <c r="AI426" s="26"/>
      <c r="AJ426" s="37"/>
      <c r="AK426" s="24"/>
      <c r="AL426" s="25"/>
      <c r="AM426" s="26"/>
      <c r="AN426" s="37"/>
      <c r="AO426" s="47"/>
      <c r="AP426" s="48"/>
      <c r="AQ426" s="49"/>
      <c r="AR426" s="52"/>
      <c r="AS426" s="4"/>
      <c r="AT426" s="4"/>
      <c r="AU426" s="4"/>
      <c r="AV426" s="4"/>
      <c r="AW426" s="4"/>
      <c r="AX426" s="4"/>
      <c r="AY426" s="4"/>
      <c r="AZ426" s="38"/>
      <c r="BA426" s="24"/>
      <c r="BB426" s="30"/>
      <c r="BC426" s="26"/>
      <c r="BD426" s="27"/>
      <c r="BE426" s="28"/>
    </row>
    <row r="427" spans="1:57" ht="14" x14ac:dyDescent="0.35">
      <c r="A427" s="4">
        <f t="shared" si="362"/>
        <v>425</v>
      </c>
      <c r="B427" s="24"/>
      <c r="C427" s="30"/>
      <c r="D427" s="26"/>
      <c r="E427" s="27"/>
      <c r="F427" s="28"/>
      <c r="G427" s="39"/>
      <c r="H427" s="40"/>
      <c r="I427" s="24"/>
      <c r="J427" s="25"/>
      <c r="K427" s="26"/>
      <c r="L427" s="27"/>
      <c r="M427" s="28"/>
      <c r="N427" s="29">
        <f t="shared" si="438"/>
        <v>1.4103357323602683E-4</v>
      </c>
      <c r="O427" s="47"/>
      <c r="P427" s="48"/>
      <c r="Q427" s="49"/>
      <c r="R427" s="51"/>
      <c r="S427" s="28"/>
      <c r="T427" s="29">
        <f t="shared" si="365"/>
        <v>0.98603767624963801</v>
      </c>
      <c r="U427" s="31">
        <f t="shared" si="366"/>
        <v>429</v>
      </c>
      <c r="V427" s="32">
        <f t="shared" si="367"/>
        <v>1065</v>
      </c>
      <c r="W427" s="33">
        <f t="shared" si="368"/>
        <v>1701</v>
      </c>
      <c r="X427" s="4"/>
      <c r="Y427" s="4"/>
      <c r="Z427" s="4"/>
      <c r="AA427" s="4"/>
      <c r="AB427" s="4"/>
      <c r="AC427" s="4"/>
      <c r="AD427" s="4"/>
      <c r="AE427" s="4"/>
      <c r="AF427" s="38"/>
      <c r="AG427" s="24"/>
      <c r="AH427" s="30"/>
      <c r="AI427" s="26"/>
      <c r="AJ427" s="37"/>
      <c r="AK427" s="24"/>
      <c r="AL427" s="25"/>
      <c r="AM427" s="26"/>
      <c r="AN427" s="37"/>
      <c r="AO427" s="47"/>
      <c r="AP427" s="48"/>
      <c r="AQ427" s="49"/>
      <c r="AR427" s="52"/>
      <c r="AS427" s="4"/>
      <c r="AT427" s="4"/>
      <c r="AU427" s="4"/>
      <c r="AV427" s="4"/>
      <c r="AW427" s="4"/>
      <c r="AX427" s="4"/>
      <c r="AY427" s="4"/>
      <c r="AZ427" s="38"/>
      <c r="BA427" s="24"/>
      <c r="BB427" s="30"/>
      <c r="BC427" s="26"/>
      <c r="BD427" s="27"/>
      <c r="BE427" s="28"/>
    </row>
    <row r="428" spans="1:57" ht="14" x14ac:dyDescent="0.35">
      <c r="A428" s="4">
        <f t="shared" si="362"/>
        <v>426</v>
      </c>
      <c r="B428" s="24"/>
      <c r="C428" s="30"/>
      <c r="D428" s="26"/>
      <c r="E428" s="27"/>
      <c r="F428" s="28"/>
      <c r="G428" s="39"/>
      <c r="H428" s="40"/>
      <c r="I428" s="24"/>
      <c r="J428" s="25"/>
      <c r="K428" s="26"/>
      <c r="L428" s="27"/>
      <c r="M428" s="28"/>
      <c r="N428" s="29">
        <f t="shared" si="438"/>
        <v>1.396232375036055E-4</v>
      </c>
      <c r="O428" s="47"/>
      <c r="P428" s="48"/>
      <c r="Q428" s="49"/>
      <c r="R428" s="51"/>
      <c r="S428" s="28"/>
      <c r="T428" s="29">
        <f t="shared" si="365"/>
        <v>0.98617729948714161</v>
      </c>
      <c r="U428" s="31">
        <f t="shared" si="366"/>
        <v>430</v>
      </c>
      <c r="V428" s="32">
        <f t="shared" si="367"/>
        <v>1067.5</v>
      </c>
      <c r="W428" s="33">
        <f t="shared" si="368"/>
        <v>1705</v>
      </c>
      <c r="X428" s="4"/>
      <c r="Y428" s="4"/>
      <c r="Z428" s="4"/>
      <c r="AA428" s="4"/>
      <c r="AB428" s="4"/>
      <c r="AC428" s="4"/>
      <c r="AD428" s="4"/>
      <c r="AE428" s="4"/>
      <c r="AF428" s="38"/>
      <c r="AG428" s="24"/>
      <c r="AH428" s="30"/>
      <c r="AI428" s="26"/>
      <c r="AJ428" s="37"/>
      <c r="AK428" s="24"/>
      <c r="AL428" s="25"/>
      <c r="AM428" s="26"/>
      <c r="AN428" s="37"/>
      <c r="AO428" s="47"/>
      <c r="AP428" s="48"/>
      <c r="AQ428" s="49"/>
      <c r="AR428" s="52"/>
      <c r="AS428" s="4"/>
      <c r="AT428" s="4"/>
      <c r="AU428" s="4"/>
      <c r="AV428" s="4"/>
      <c r="AW428" s="4"/>
      <c r="AX428" s="4"/>
      <c r="AY428" s="4"/>
      <c r="AZ428" s="38"/>
      <c r="BA428" s="24"/>
      <c r="BB428" s="30"/>
      <c r="BC428" s="26"/>
      <c r="BD428" s="27"/>
      <c r="BE428" s="28"/>
    </row>
    <row r="429" spans="1:57" ht="14" x14ac:dyDescent="0.35">
      <c r="A429" s="4">
        <f t="shared" si="362"/>
        <v>427</v>
      </c>
      <c r="B429" s="24"/>
      <c r="C429" s="30"/>
      <c r="D429" s="26"/>
      <c r="E429" s="27"/>
      <c r="F429" s="28"/>
      <c r="G429" s="39"/>
      <c r="H429" s="40"/>
      <c r="I429" s="24"/>
      <c r="J429" s="25"/>
      <c r="K429" s="26"/>
      <c r="L429" s="27"/>
      <c r="M429" s="28"/>
      <c r="N429" s="29">
        <f t="shared" si="438"/>
        <v>1.3822700512855501E-4</v>
      </c>
      <c r="O429" s="47"/>
      <c r="P429" s="48"/>
      <c r="Q429" s="49"/>
      <c r="R429" s="51"/>
      <c r="S429" s="28"/>
      <c r="T429" s="29">
        <f t="shared" si="365"/>
        <v>0.98631552649227017</v>
      </c>
      <c r="U429" s="31">
        <f t="shared" si="366"/>
        <v>431</v>
      </c>
      <c r="V429" s="32">
        <f t="shared" si="367"/>
        <v>1070</v>
      </c>
      <c r="W429" s="33">
        <f t="shared" si="368"/>
        <v>1709</v>
      </c>
      <c r="X429" s="4"/>
      <c r="Y429" s="4"/>
      <c r="Z429" s="4"/>
      <c r="AA429" s="4"/>
      <c r="AB429" s="4"/>
      <c r="AC429" s="4"/>
      <c r="AD429" s="4"/>
      <c r="AE429" s="4"/>
      <c r="AF429" s="38"/>
      <c r="AG429" s="24"/>
      <c r="AH429" s="30"/>
      <c r="AI429" s="26"/>
      <c r="AJ429" s="37"/>
      <c r="AK429" s="24"/>
      <c r="AL429" s="25"/>
      <c r="AM429" s="26"/>
      <c r="AN429" s="37"/>
      <c r="AO429" s="47"/>
      <c r="AP429" s="48"/>
      <c r="AQ429" s="49"/>
      <c r="AR429" s="52"/>
      <c r="AS429" s="4"/>
      <c r="AT429" s="4"/>
      <c r="AU429" s="4"/>
      <c r="AV429" s="4"/>
      <c r="AW429" s="4"/>
      <c r="AX429" s="4"/>
      <c r="AY429" s="4"/>
      <c r="AZ429" s="38"/>
      <c r="BA429" s="24"/>
      <c r="BB429" s="30"/>
      <c r="BC429" s="26"/>
      <c r="BD429" s="27"/>
      <c r="BE429" s="28"/>
    </row>
    <row r="430" spans="1:57" ht="14" x14ac:dyDescent="0.35">
      <c r="A430" s="4">
        <f t="shared" si="362"/>
        <v>428</v>
      </c>
      <c r="B430" s="24"/>
      <c r="C430" s="30"/>
      <c r="D430" s="26"/>
      <c r="E430" s="27"/>
      <c r="F430" s="28"/>
      <c r="G430" s="39"/>
      <c r="H430" s="40"/>
      <c r="I430" s="24"/>
      <c r="J430" s="25"/>
      <c r="K430" s="26"/>
      <c r="L430" s="27"/>
      <c r="M430" s="28"/>
      <c r="N430" s="29">
        <f t="shared" si="438"/>
        <v>1.3684473507724615E-4</v>
      </c>
      <c r="O430" s="47"/>
      <c r="P430" s="48"/>
      <c r="Q430" s="49"/>
      <c r="R430" s="51"/>
      <c r="S430" s="28"/>
      <c r="T430" s="29">
        <f t="shared" si="365"/>
        <v>0.98645237122734741</v>
      </c>
      <c r="U430" s="31">
        <f t="shared" si="366"/>
        <v>432</v>
      </c>
      <c r="V430" s="32">
        <f t="shared" si="367"/>
        <v>1072.5</v>
      </c>
      <c r="W430" s="33">
        <f t="shared" si="368"/>
        <v>1713</v>
      </c>
      <c r="X430" s="4"/>
      <c r="Y430" s="4"/>
      <c r="Z430" s="4"/>
      <c r="AA430" s="4"/>
      <c r="AB430" s="4"/>
      <c r="AC430" s="4"/>
      <c r="AD430" s="4"/>
      <c r="AE430" s="4"/>
      <c r="AF430" s="38"/>
      <c r="AG430" s="24"/>
      <c r="AH430" s="30"/>
      <c r="AI430" s="26"/>
      <c r="AJ430" s="37"/>
      <c r="AK430" s="24"/>
      <c r="AL430" s="25"/>
      <c r="AM430" s="26"/>
      <c r="AN430" s="37"/>
      <c r="AO430" s="47"/>
      <c r="AP430" s="48"/>
      <c r="AQ430" s="49"/>
      <c r="AR430" s="52"/>
      <c r="AS430" s="4"/>
      <c r="AT430" s="4"/>
      <c r="AU430" s="4"/>
      <c r="AV430" s="4"/>
      <c r="AW430" s="4"/>
      <c r="AX430" s="4"/>
      <c r="AY430" s="4"/>
      <c r="AZ430" s="38"/>
      <c r="BA430" s="24"/>
      <c r="BB430" s="30"/>
      <c r="BC430" s="26"/>
      <c r="BD430" s="27"/>
      <c r="BE430" s="28"/>
    </row>
    <row r="431" spans="1:57" ht="14" x14ac:dyDescent="0.35">
      <c r="A431" s="4">
        <f t="shared" si="362"/>
        <v>429</v>
      </c>
      <c r="B431" s="24"/>
      <c r="C431" s="30"/>
      <c r="D431" s="26"/>
      <c r="E431" s="27"/>
      <c r="F431" s="28"/>
      <c r="G431" s="39"/>
      <c r="H431" s="40"/>
      <c r="I431" s="24"/>
      <c r="J431" s="25"/>
      <c r="K431" s="26"/>
      <c r="L431" s="27"/>
      <c r="M431" s="28"/>
      <c r="N431" s="29">
        <f t="shared" si="438"/>
        <v>1.3547628772647702E-4</v>
      </c>
      <c r="O431" s="47"/>
      <c r="P431" s="48"/>
      <c r="Q431" s="49"/>
      <c r="R431" s="51"/>
      <c r="S431" s="28"/>
      <c r="T431" s="29">
        <f t="shared" si="365"/>
        <v>0.98658784751507389</v>
      </c>
      <c r="U431" s="31">
        <f t="shared" si="366"/>
        <v>433</v>
      </c>
      <c r="V431" s="32">
        <f t="shared" si="367"/>
        <v>1075</v>
      </c>
      <c r="W431" s="33">
        <f t="shared" si="368"/>
        <v>1717</v>
      </c>
      <c r="X431" s="4"/>
      <c r="Y431" s="4"/>
      <c r="Z431" s="4"/>
      <c r="AA431" s="4"/>
      <c r="AB431" s="4"/>
      <c r="AC431" s="4"/>
      <c r="AD431" s="4"/>
      <c r="AE431" s="4"/>
      <c r="AF431" s="38"/>
      <c r="AG431" s="24"/>
      <c r="AH431" s="30"/>
      <c r="AI431" s="26"/>
      <c r="AJ431" s="37"/>
      <c r="AK431" s="24"/>
      <c r="AL431" s="25"/>
      <c r="AM431" s="26"/>
      <c r="AN431" s="37"/>
      <c r="AO431" s="47"/>
      <c r="AP431" s="48"/>
      <c r="AQ431" s="49"/>
      <c r="AR431" s="52"/>
      <c r="AS431" s="4"/>
      <c r="AT431" s="4"/>
      <c r="AU431" s="4"/>
      <c r="AV431" s="4"/>
      <c r="AW431" s="4"/>
      <c r="AX431" s="4"/>
      <c r="AY431" s="4"/>
      <c r="AZ431" s="38"/>
      <c r="BA431" s="24"/>
      <c r="BB431" s="30"/>
      <c r="BC431" s="26"/>
      <c r="BD431" s="27"/>
      <c r="BE431" s="28"/>
    </row>
    <row r="432" spans="1:57" ht="14" x14ac:dyDescent="0.35">
      <c r="A432" s="4">
        <f t="shared" si="362"/>
        <v>430</v>
      </c>
      <c r="B432" s="24"/>
      <c r="C432" s="30"/>
      <c r="D432" s="26"/>
      <c r="E432" s="27"/>
      <c r="F432" s="28"/>
      <c r="G432" s="39"/>
      <c r="H432" s="40"/>
      <c r="I432" s="24"/>
      <c r="J432" s="25"/>
      <c r="K432" s="26"/>
      <c r="L432" s="27"/>
      <c r="M432" s="28"/>
      <c r="N432" s="29">
        <f t="shared" si="438"/>
        <v>1.3412152484926221E-4</v>
      </c>
      <c r="O432" s="47"/>
      <c r="P432" s="48"/>
      <c r="Q432" s="49"/>
      <c r="R432" s="51"/>
      <c r="S432" s="28"/>
      <c r="T432" s="29">
        <f t="shared" si="365"/>
        <v>0.98672196903992315</v>
      </c>
      <c r="U432" s="31">
        <f t="shared" si="366"/>
        <v>434</v>
      </c>
      <c r="V432" s="32">
        <f t="shared" si="367"/>
        <v>1077.5</v>
      </c>
      <c r="W432" s="33">
        <f t="shared" si="368"/>
        <v>1721</v>
      </c>
      <c r="X432" s="4"/>
      <c r="Y432" s="4"/>
      <c r="Z432" s="4"/>
      <c r="AA432" s="4"/>
      <c r="AB432" s="4"/>
      <c r="AC432" s="4"/>
      <c r="AD432" s="4"/>
      <c r="AE432" s="4"/>
      <c r="AF432" s="38"/>
      <c r="AG432" s="24"/>
      <c r="AH432" s="30"/>
      <c r="AI432" s="26"/>
      <c r="AJ432" s="37"/>
      <c r="AK432" s="24"/>
      <c r="AL432" s="25"/>
      <c r="AM432" s="26"/>
      <c r="AN432" s="37"/>
      <c r="AO432" s="47"/>
      <c r="AP432" s="48"/>
      <c r="AQ432" s="49"/>
      <c r="AR432" s="52"/>
      <c r="AS432" s="4"/>
      <c r="AT432" s="4"/>
      <c r="AU432" s="4"/>
      <c r="AV432" s="4"/>
      <c r="AW432" s="4"/>
      <c r="AX432" s="4"/>
      <c r="AY432" s="4"/>
      <c r="AZ432" s="38"/>
      <c r="BA432" s="24"/>
      <c r="BB432" s="30"/>
      <c r="BC432" s="26"/>
      <c r="BD432" s="27"/>
      <c r="BE432" s="28"/>
    </row>
    <row r="433" spans="1:57" ht="14" x14ac:dyDescent="0.35">
      <c r="A433" s="4">
        <f t="shared" si="362"/>
        <v>431</v>
      </c>
      <c r="B433" s="24"/>
      <c r="C433" s="30"/>
      <c r="D433" s="26"/>
      <c r="E433" s="27"/>
      <c r="F433" s="28"/>
      <c r="G433" s="39"/>
      <c r="H433" s="40"/>
      <c r="I433" s="24"/>
      <c r="J433" s="25"/>
      <c r="K433" s="26"/>
      <c r="L433" s="27"/>
      <c r="M433" s="28"/>
      <c r="N433" s="29">
        <f t="shared" si="438"/>
        <v>1.3278030960073295E-4</v>
      </c>
      <c r="O433" s="47"/>
      <c r="P433" s="48"/>
      <c r="Q433" s="49"/>
      <c r="R433" s="51"/>
      <c r="S433" s="28"/>
      <c r="T433" s="29">
        <f t="shared" si="365"/>
        <v>0.98685474934952389</v>
      </c>
      <c r="U433" s="31">
        <f t="shared" si="366"/>
        <v>435</v>
      </c>
      <c r="V433" s="32">
        <f t="shared" si="367"/>
        <v>1080</v>
      </c>
      <c r="W433" s="33">
        <f t="shared" si="368"/>
        <v>1725</v>
      </c>
      <c r="X433" s="4"/>
      <c r="Y433" s="4"/>
      <c r="Z433" s="4"/>
      <c r="AA433" s="4"/>
      <c r="AB433" s="4"/>
      <c r="AC433" s="4"/>
      <c r="AD433" s="4"/>
      <c r="AE433" s="4"/>
      <c r="AF433" s="38"/>
      <c r="AG433" s="24"/>
      <c r="AH433" s="30"/>
      <c r="AI433" s="26"/>
      <c r="AJ433" s="37"/>
      <c r="AK433" s="24"/>
      <c r="AL433" s="25"/>
      <c r="AM433" s="26"/>
      <c r="AN433" s="37"/>
      <c r="AO433" s="47"/>
      <c r="AP433" s="48"/>
      <c r="AQ433" s="49"/>
      <c r="AR433" s="52"/>
      <c r="AS433" s="4"/>
      <c r="AT433" s="4"/>
      <c r="AU433" s="4"/>
      <c r="AV433" s="4"/>
      <c r="AW433" s="4"/>
      <c r="AX433" s="4"/>
      <c r="AY433" s="4"/>
      <c r="AZ433" s="38"/>
      <c r="BA433" s="24"/>
      <c r="BB433" s="30"/>
      <c r="BC433" s="26"/>
      <c r="BD433" s="27"/>
      <c r="BE433" s="28"/>
    </row>
    <row r="434" spans="1:57" ht="14" x14ac:dyDescent="0.35">
      <c r="A434" s="4">
        <f t="shared" si="362"/>
        <v>432</v>
      </c>
      <c r="B434" s="24"/>
      <c r="C434" s="30"/>
      <c r="D434" s="26"/>
      <c r="E434" s="27"/>
      <c r="F434" s="28"/>
      <c r="G434" s="39"/>
      <c r="H434" s="40"/>
      <c r="I434" s="24"/>
      <c r="J434" s="25"/>
      <c r="K434" s="26"/>
      <c r="L434" s="27"/>
      <c r="M434" s="28"/>
      <c r="N434" s="29">
        <f t="shared" si="438"/>
        <v>1.3145250650481444E-4</v>
      </c>
      <c r="O434" s="47"/>
      <c r="P434" s="48"/>
      <c r="Q434" s="49"/>
      <c r="R434" s="51"/>
      <c r="S434" s="28"/>
      <c r="T434" s="29">
        <f t="shared" si="365"/>
        <v>0.9869862018560287</v>
      </c>
      <c r="U434" s="31">
        <f t="shared" si="366"/>
        <v>436</v>
      </c>
      <c r="V434" s="32">
        <f t="shared" si="367"/>
        <v>1082.5</v>
      </c>
      <c r="W434" s="33">
        <f t="shared" si="368"/>
        <v>1729</v>
      </c>
      <c r="X434" s="4"/>
      <c r="Y434" s="4"/>
      <c r="Z434" s="4"/>
      <c r="AA434" s="4"/>
      <c r="AB434" s="4"/>
      <c r="AC434" s="4"/>
      <c r="AD434" s="4"/>
      <c r="AE434" s="4"/>
      <c r="AF434" s="38"/>
      <c r="AG434" s="24"/>
      <c r="AH434" s="30"/>
      <c r="AI434" s="26"/>
      <c r="AJ434" s="37"/>
      <c r="AK434" s="24"/>
      <c r="AL434" s="25"/>
      <c r="AM434" s="26"/>
      <c r="AN434" s="37"/>
      <c r="AO434" s="47"/>
      <c r="AP434" s="48"/>
      <c r="AQ434" s="49"/>
      <c r="AR434" s="52"/>
      <c r="AS434" s="4"/>
      <c r="AT434" s="4"/>
      <c r="AU434" s="4"/>
      <c r="AV434" s="4"/>
      <c r="AW434" s="4"/>
      <c r="AX434" s="4"/>
      <c r="AY434" s="4"/>
      <c r="AZ434" s="38"/>
      <c r="BA434" s="24"/>
      <c r="BB434" s="30"/>
      <c r="BC434" s="26"/>
      <c r="BD434" s="27"/>
      <c r="BE434" s="28"/>
    </row>
    <row r="435" spans="1:57" ht="14" x14ac:dyDescent="0.35">
      <c r="A435" s="4">
        <f t="shared" si="362"/>
        <v>433</v>
      </c>
      <c r="B435" s="24"/>
      <c r="C435" s="30"/>
      <c r="D435" s="26"/>
      <c r="E435" s="27"/>
      <c r="F435" s="28"/>
      <c r="G435" s="39"/>
      <c r="H435" s="40"/>
      <c r="I435" s="24"/>
      <c r="J435" s="25"/>
      <c r="K435" s="26"/>
      <c r="L435" s="27"/>
      <c r="M435" s="28"/>
      <c r="N435" s="29">
        <f t="shared" si="438"/>
        <v>1.3013798143968192E-4</v>
      </c>
      <c r="O435" s="47"/>
      <c r="P435" s="48"/>
      <c r="Q435" s="49"/>
      <c r="R435" s="51"/>
      <c r="S435" s="28"/>
      <c r="T435" s="29">
        <f t="shared" si="365"/>
        <v>0.98711633983746838</v>
      </c>
      <c r="U435" s="31">
        <f t="shared" si="366"/>
        <v>437</v>
      </c>
      <c r="V435" s="32">
        <f t="shared" si="367"/>
        <v>1085</v>
      </c>
      <c r="W435" s="33">
        <f t="shared" si="368"/>
        <v>1733</v>
      </c>
      <c r="X435" s="4"/>
      <c r="Y435" s="4"/>
      <c r="Z435" s="4"/>
      <c r="AA435" s="4"/>
      <c r="AB435" s="4"/>
      <c r="AC435" s="4"/>
      <c r="AD435" s="4"/>
      <c r="AE435" s="4"/>
      <c r="AF435" s="38"/>
      <c r="AG435" s="24"/>
      <c r="AH435" s="30"/>
      <c r="AI435" s="26"/>
      <c r="AJ435" s="37"/>
      <c r="AK435" s="24"/>
      <c r="AL435" s="25"/>
      <c r="AM435" s="26"/>
      <c r="AN435" s="37"/>
      <c r="AO435" s="47"/>
      <c r="AP435" s="48"/>
      <c r="AQ435" s="49"/>
      <c r="AR435" s="52"/>
      <c r="AS435" s="4"/>
      <c r="AT435" s="4"/>
      <c r="AU435" s="4"/>
      <c r="AV435" s="4"/>
      <c r="AW435" s="4"/>
      <c r="AX435" s="4"/>
      <c r="AY435" s="4"/>
      <c r="AZ435" s="38"/>
      <c r="BA435" s="24"/>
      <c r="BB435" s="30"/>
      <c r="BC435" s="26"/>
      <c r="BD435" s="27"/>
      <c r="BE435" s="28"/>
    </row>
    <row r="436" spans="1:57" ht="14" x14ac:dyDescent="0.35">
      <c r="A436" s="4">
        <f t="shared" si="362"/>
        <v>434</v>
      </c>
      <c r="B436" s="24"/>
      <c r="C436" s="30"/>
      <c r="D436" s="26"/>
      <c r="E436" s="27"/>
      <c r="F436" s="28"/>
      <c r="G436" s="39"/>
      <c r="H436" s="40"/>
      <c r="I436" s="24"/>
      <c r="J436" s="25"/>
      <c r="K436" s="26"/>
      <c r="L436" s="27"/>
      <c r="M436" s="28"/>
      <c r="N436" s="29">
        <f t="shared" si="438"/>
        <v>1.2883660162532617E-4</v>
      </c>
      <c r="O436" s="47"/>
      <c r="P436" s="48"/>
      <c r="Q436" s="49"/>
      <c r="R436" s="51"/>
      <c r="S436" s="28"/>
      <c r="T436" s="29">
        <f t="shared" si="365"/>
        <v>0.98724517643909371</v>
      </c>
      <c r="U436" s="31">
        <f t="shared" si="366"/>
        <v>438</v>
      </c>
      <c r="V436" s="32">
        <f t="shared" si="367"/>
        <v>1087.5</v>
      </c>
      <c r="W436" s="33">
        <f t="shared" si="368"/>
        <v>1737</v>
      </c>
      <c r="X436" s="4"/>
      <c r="Y436" s="4"/>
      <c r="Z436" s="4"/>
      <c r="AA436" s="4"/>
      <c r="AB436" s="4"/>
      <c r="AC436" s="4"/>
      <c r="AD436" s="4"/>
      <c r="AE436" s="4"/>
      <c r="AF436" s="38"/>
      <c r="AG436" s="24"/>
      <c r="AH436" s="30"/>
      <c r="AI436" s="26"/>
      <c r="AJ436" s="37"/>
      <c r="AK436" s="24"/>
      <c r="AL436" s="25"/>
      <c r="AM436" s="26"/>
      <c r="AN436" s="37"/>
      <c r="AO436" s="47"/>
      <c r="AP436" s="48"/>
      <c r="AQ436" s="49"/>
      <c r="AR436" s="52"/>
      <c r="AS436" s="4"/>
      <c r="AT436" s="4"/>
      <c r="AU436" s="4"/>
      <c r="AV436" s="4"/>
      <c r="AW436" s="4"/>
      <c r="AX436" s="4"/>
      <c r="AY436" s="4"/>
      <c r="AZ436" s="38"/>
      <c r="BA436" s="24"/>
      <c r="BB436" s="30"/>
      <c r="BC436" s="26"/>
      <c r="BD436" s="27"/>
      <c r="BE436" s="28"/>
    </row>
    <row r="437" spans="1:57" ht="14" x14ac:dyDescent="0.35">
      <c r="A437" s="4">
        <f t="shared" si="362"/>
        <v>435</v>
      </c>
      <c r="B437" s="24"/>
      <c r="C437" s="30"/>
      <c r="D437" s="26"/>
      <c r="E437" s="27"/>
      <c r="F437" s="28"/>
      <c r="G437" s="39"/>
      <c r="H437" s="40"/>
      <c r="I437" s="24"/>
      <c r="J437" s="25"/>
      <c r="K437" s="26"/>
      <c r="L437" s="27"/>
      <c r="M437" s="28"/>
      <c r="N437" s="29">
        <f t="shared" si="438"/>
        <v>1.2754823560900963E-4</v>
      </c>
      <c r="O437" s="47"/>
      <c r="P437" s="48"/>
      <c r="Q437" s="49"/>
      <c r="R437" s="51"/>
      <c r="S437" s="28"/>
      <c r="T437" s="29">
        <f t="shared" si="365"/>
        <v>0.98737272467470272</v>
      </c>
      <c r="U437" s="31">
        <f t="shared" si="366"/>
        <v>439</v>
      </c>
      <c r="V437" s="32">
        <f t="shared" si="367"/>
        <v>1090</v>
      </c>
      <c r="W437" s="33">
        <f t="shared" si="368"/>
        <v>1741</v>
      </c>
      <c r="X437" s="4"/>
      <c r="Y437" s="4"/>
      <c r="Z437" s="4"/>
      <c r="AA437" s="4"/>
      <c r="AB437" s="4"/>
      <c r="AC437" s="4"/>
      <c r="AD437" s="4"/>
      <c r="AE437" s="4"/>
      <c r="AF437" s="38"/>
      <c r="AG437" s="24"/>
      <c r="AH437" s="30"/>
      <c r="AI437" s="26"/>
      <c r="AJ437" s="37"/>
      <c r="AK437" s="24"/>
      <c r="AL437" s="25"/>
      <c r="AM437" s="26"/>
      <c r="AN437" s="37"/>
      <c r="AO437" s="47"/>
      <c r="AP437" s="48"/>
      <c r="AQ437" s="49"/>
      <c r="AR437" s="52"/>
      <c r="AS437" s="4"/>
      <c r="AT437" s="4"/>
      <c r="AU437" s="4"/>
      <c r="AV437" s="4"/>
      <c r="AW437" s="4"/>
      <c r="AX437" s="4"/>
      <c r="AY437" s="4"/>
      <c r="AZ437" s="38"/>
      <c r="BA437" s="24"/>
      <c r="BB437" s="30"/>
      <c r="BC437" s="26"/>
      <c r="BD437" s="27"/>
      <c r="BE437" s="28"/>
    </row>
    <row r="438" spans="1:57" ht="14" x14ac:dyDescent="0.35">
      <c r="A438" s="4">
        <f t="shared" si="362"/>
        <v>436</v>
      </c>
      <c r="B438" s="24"/>
      <c r="C438" s="30"/>
      <c r="D438" s="26"/>
      <c r="E438" s="27"/>
      <c r="F438" s="28"/>
      <c r="G438" s="39"/>
      <c r="H438" s="40"/>
      <c r="I438" s="24"/>
      <c r="J438" s="25"/>
      <c r="K438" s="26"/>
      <c r="L438" s="27"/>
      <c r="M438" s="28"/>
      <c r="N438" s="29">
        <f t="shared" si="438"/>
        <v>1.2627275325294285E-4</v>
      </c>
      <c r="O438" s="47"/>
      <c r="P438" s="48"/>
      <c r="Q438" s="49"/>
      <c r="R438" s="51"/>
      <c r="S438" s="28"/>
      <c r="T438" s="29">
        <f t="shared" si="365"/>
        <v>0.98749899742795566</v>
      </c>
      <c r="U438" s="31">
        <f t="shared" si="366"/>
        <v>440</v>
      </c>
      <c r="V438" s="32">
        <f t="shared" si="367"/>
        <v>1092.5</v>
      </c>
      <c r="W438" s="33">
        <f t="shared" si="368"/>
        <v>1745</v>
      </c>
      <c r="X438" s="4"/>
      <c r="Y438" s="4"/>
      <c r="Z438" s="4"/>
      <c r="AA438" s="4"/>
      <c r="AB438" s="4"/>
      <c r="AC438" s="4"/>
      <c r="AD438" s="4"/>
      <c r="AE438" s="4"/>
      <c r="AF438" s="38"/>
      <c r="AG438" s="24"/>
      <c r="AH438" s="30"/>
      <c r="AI438" s="26"/>
      <c r="AJ438" s="37"/>
      <c r="AK438" s="24"/>
      <c r="AL438" s="25"/>
      <c r="AM438" s="26"/>
      <c r="AN438" s="37"/>
      <c r="AO438" s="47"/>
      <c r="AP438" s="48"/>
      <c r="AQ438" s="49"/>
      <c r="AR438" s="52"/>
      <c r="AS438" s="4"/>
      <c r="AT438" s="4"/>
      <c r="AU438" s="4"/>
      <c r="AV438" s="4"/>
      <c r="AW438" s="4"/>
      <c r="AX438" s="4"/>
      <c r="AY438" s="4"/>
      <c r="AZ438" s="38"/>
      <c r="BA438" s="24"/>
      <c r="BB438" s="30"/>
      <c r="BC438" s="26"/>
      <c r="BD438" s="27"/>
      <c r="BE438" s="28"/>
    </row>
    <row r="439" spans="1:57" ht="14" x14ac:dyDescent="0.35">
      <c r="A439" s="4">
        <f t="shared" si="362"/>
        <v>437</v>
      </c>
      <c r="B439" s="24"/>
      <c r="C439" s="30"/>
      <c r="D439" s="26"/>
      <c r="E439" s="27"/>
      <c r="F439" s="28"/>
      <c r="G439" s="39"/>
      <c r="H439" s="40"/>
      <c r="I439" s="24"/>
      <c r="J439" s="25"/>
      <c r="K439" s="26"/>
      <c r="L439" s="27"/>
      <c r="M439" s="28"/>
      <c r="N439" s="29">
        <f t="shared" si="438"/>
        <v>1.2501002572040676E-4</v>
      </c>
      <c r="O439" s="47"/>
      <c r="P439" s="48"/>
      <c r="Q439" s="49"/>
      <c r="R439" s="51"/>
      <c r="S439" s="28"/>
      <c r="T439" s="29">
        <f t="shared" si="365"/>
        <v>0.98762400745367607</v>
      </c>
      <c r="U439" s="31">
        <f t="shared" si="366"/>
        <v>441</v>
      </c>
      <c r="V439" s="32">
        <f t="shared" si="367"/>
        <v>1095</v>
      </c>
      <c r="W439" s="33">
        <f t="shared" si="368"/>
        <v>1749</v>
      </c>
      <c r="X439" s="4"/>
      <c r="Y439" s="4"/>
      <c r="Z439" s="4"/>
      <c r="AA439" s="4"/>
      <c r="AB439" s="4"/>
      <c r="AC439" s="4"/>
      <c r="AD439" s="4"/>
      <c r="AE439" s="4"/>
      <c r="AF439" s="38"/>
      <c r="AG439" s="24"/>
      <c r="AH439" s="30"/>
      <c r="AI439" s="26"/>
      <c r="AJ439" s="37"/>
      <c r="AK439" s="24"/>
      <c r="AL439" s="25"/>
      <c r="AM439" s="26"/>
      <c r="AN439" s="37"/>
      <c r="AO439" s="47"/>
      <c r="AP439" s="48"/>
      <c r="AQ439" s="49"/>
      <c r="AR439" s="52"/>
      <c r="AS439" s="4"/>
      <c r="AT439" s="4"/>
      <c r="AU439" s="4"/>
      <c r="AV439" s="4"/>
      <c r="AW439" s="4"/>
      <c r="AX439" s="4"/>
      <c r="AY439" s="4"/>
      <c r="AZ439" s="38"/>
      <c r="BA439" s="24"/>
      <c r="BB439" s="30"/>
      <c r="BC439" s="26"/>
      <c r="BD439" s="27"/>
      <c r="BE439" s="28"/>
    </row>
    <row r="440" spans="1:57" ht="14" x14ac:dyDescent="0.35">
      <c r="A440" s="4">
        <f t="shared" si="362"/>
        <v>438</v>
      </c>
      <c r="B440" s="24"/>
      <c r="C440" s="30"/>
      <c r="D440" s="26"/>
      <c r="E440" s="27"/>
      <c r="F440" s="28"/>
      <c r="G440" s="39"/>
      <c r="H440" s="40"/>
      <c r="I440" s="24"/>
      <c r="J440" s="25"/>
      <c r="K440" s="26"/>
      <c r="L440" s="27"/>
      <c r="M440" s="28"/>
      <c r="N440" s="29">
        <f t="shared" si="438"/>
        <v>1.2375992546320713E-4</v>
      </c>
      <c r="O440" s="47"/>
      <c r="P440" s="48"/>
      <c r="Q440" s="49"/>
      <c r="R440" s="51"/>
      <c r="S440" s="28"/>
      <c r="T440" s="29">
        <f t="shared" si="365"/>
        <v>0.98774776737913927</v>
      </c>
      <c r="U440" s="31">
        <f t="shared" si="366"/>
        <v>442</v>
      </c>
      <c r="V440" s="32">
        <f t="shared" si="367"/>
        <v>1097.5</v>
      </c>
      <c r="W440" s="33">
        <f t="shared" si="368"/>
        <v>1753</v>
      </c>
      <c r="X440" s="4"/>
      <c r="Y440" s="4"/>
      <c r="Z440" s="4"/>
      <c r="AA440" s="4"/>
      <c r="AB440" s="4"/>
      <c r="AC440" s="4"/>
      <c r="AD440" s="4"/>
      <c r="AE440" s="4"/>
      <c r="AF440" s="38"/>
      <c r="AG440" s="24"/>
      <c r="AH440" s="30"/>
      <c r="AI440" s="26"/>
      <c r="AJ440" s="37"/>
      <c r="AK440" s="24"/>
      <c r="AL440" s="25"/>
      <c r="AM440" s="26"/>
      <c r="AN440" s="37"/>
      <c r="AO440" s="47"/>
      <c r="AP440" s="48"/>
      <c r="AQ440" s="49"/>
      <c r="AR440" s="52"/>
      <c r="AS440" s="4"/>
      <c r="AT440" s="4"/>
      <c r="AU440" s="4"/>
      <c r="AV440" s="4"/>
      <c r="AW440" s="4"/>
      <c r="AX440" s="4"/>
      <c r="AY440" s="4"/>
      <c r="AZ440" s="38"/>
      <c r="BA440" s="24"/>
      <c r="BB440" s="30"/>
      <c r="BC440" s="26"/>
      <c r="BD440" s="27"/>
      <c r="BE440" s="28"/>
    </row>
    <row r="441" spans="1:57" ht="14" x14ac:dyDescent="0.35">
      <c r="A441" s="4">
        <f t="shared" si="362"/>
        <v>439</v>
      </c>
      <c r="B441" s="24"/>
      <c r="C441" s="30"/>
      <c r="D441" s="26"/>
      <c r="E441" s="27"/>
      <c r="F441" s="28"/>
      <c r="G441" s="39"/>
      <c r="H441" s="40"/>
      <c r="I441" s="24"/>
      <c r="J441" s="25"/>
      <c r="K441" s="26"/>
      <c r="L441" s="27"/>
      <c r="M441" s="28"/>
      <c r="N441" s="29">
        <f t="shared" si="438"/>
        <v>1.2252232620857395E-4</v>
      </c>
      <c r="O441" s="47"/>
      <c r="P441" s="48"/>
      <c r="Q441" s="49"/>
      <c r="R441" s="51"/>
      <c r="S441" s="28"/>
      <c r="T441" s="29">
        <f t="shared" si="365"/>
        <v>0.98787028970534785</v>
      </c>
      <c r="U441" s="31">
        <f t="shared" si="366"/>
        <v>443</v>
      </c>
      <c r="V441" s="32">
        <f t="shared" si="367"/>
        <v>1100</v>
      </c>
      <c r="W441" s="33">
        <f t="shared" si="368"/>
        <v>1757</v>
      </c>
      <c r="X441" s="4"/>
      <c r="Y441" s="4"/>
      <c r="Z441" s="4"/>
      <c r="AA441" s="4"/>
      <c r="AB441" s="4"/>
      <c r="AC441" s="4"/>
      <c r="AD441" s="4"/>
      <c r="AE441" s="4"/>
      <c r="AF441" s="38"/>
      <c r="AG441" s="24"/>
      <c r="AH441" s="30"/>
      <c r="AI441" s="26"/>
      <c r="AJ441" s="37"/>
      <c r="AK441" s="24"/>
      <c r="AL441" s="25"/>
      <c r="AM441" s="26"/>
      <c r="AN441" s="37"/>
      <c r="AO441" s="47"/>
      <c r="AP441" s="48"/>
      <c r="AQ441" s="49"/>
      <c r="AR441" s="52"/>
      <c r="AS441" s="4"/>
      <c r="AT441" s="4"/>
      <c r="AU441" s="4"/>
      <c r="AV441" s="4"/>
      <c r="AW441" s="4"/>
      <c r="AX441" s="4"/>
      <c r="AY441" s="4"/>
      <c r="AZ441" s="38"/>
      <c r="BA441" s="24"/>
      <c r="BB441" s="30"/>
      <c r="BC441" s="26"/>
      <c r="BD441" s="27"/>
      <c r="BE441" s="28"/>
    </row>
    <row r="442" spans="1:57" ht="14" x14ac:dyDescent="0.35">
      <c r="A442" s="4">
        <f t="shared" si="362"/>
        <v>440</v>
      </c>
      <c r="B442" s="24"/>
      <c r="C442" s="30"/>
      <c r="D442" s="26"/>
      <c r="E442" s="27"/>
      <c r="F442" s="28"/>
      <c r="G442" s="39"/>
      <c r="H442" s="40"/>
      <c r="I442" s="24"/>
      <c r="J442" s="25"/>
      <c r="K442" s="26"/>
      <c r="L442" s="27"/>
      <c r="M442" s="28"/>
      <c r="N442" s="29">
        <f t="shared" si="438"/>
        <v>1.2129710294650486E-4</v>
      </c>
      <c r="O442" s="47"/>
      <c r="P442" s="48"/>
      <c r="Q442" s="49"/>
      <c r="R442" s="51"/>
      <c r="S442" s="28"/>
      <c r="T442" s="29">
        <f t="shared" si="365"/>
        <v>0.98799158680829435</v>
      </c>
      <c r="U442" s="31">
        <f t="shared" si="366"/>
        <v>444</v>
      </c>
      <c r="V442" s="32">
        <f t="shared" si="367"/>
        <v>1102.5</v>
      </c>
      <c r="W442" s="33">
        <f t="shared" si="368"/>
        <v>1761</v>
      </c>
      <c r="X442" s="4"/>
      <c r="Y442" s="4"/>
      <c r="Z442" s="4"/>
      <c r="AA442" s="4"/>
      <c r="AB442" s="4"/>
      <c r="AC442" s="4"/>
      <c r="AD442" s="4"/>
      <c r="AE442" s="4"/>
      <c r="AF442" s="38"/>
      <c r="AG442" s="24"/>
      <c r="AH442" s="30"/>
      <c r="AI442" s="26"/>
      <c r="AJ442" s="37"/>
      <c r="AK442" s="24"/>
      <c r="AL442" s="25"/>
      <c r="AM442" s="26"/>
      <c r="AN442" s="37"/>
      <c r="AO442" s="47"/>
      <c r="AP442" s="48"/>
      <c r="AQ442" s="49"/>
      <c r="AR442" s="52"/>
      <c r="AS442" s="4"/>
      <c r="AT442" s="4"/>
      <c r="AU442" s="4"/>
      <c r="AV442" s="4"/>
      <c r="AW442" s="4"/>
      <c r="AX442" s="4"/>
      <c r="AY442" s="4"/>
      <c r="AZ442" s="38"/>
      <c r="BA442" s="24"/>
      <c r="BB442" s="30"/>
      <c r="BC442" s="26"/>
      <c r="BD442" s="27"/>
      <c r="BE442" s="28"/>
    </row>
    <row r="443" spans="1:57" ht="14" x14ac:dyDescent="0.35">
      <c r="A443" s="4">
        <f t="shared" si="362"/>
        <v>441</v>
      </c>
      <c r="B443" s="24"/>
      <c r="C443" s="30"/>
      <c r="D443" s="26"/>
      <c r="E443" s="27"/>
      <c r="F443" s="28"/>
      <c r="G443" s="39"/>
      <c r="H443" s="40"/>
      <c r="I443" s="24"/>
      <c r="J443" s="25"/>
      <c r="K443" s="26"/>
      <c r="L443" s="27"/>
      <c r="M443" s="28"/>
      <c r="N443" s="29">
        <f t="shared" si="438"/>
        <v>1.2008413191710865E-4</v>
      </c>
      <c r="O443" s="47"/>
      <c r="P443" s="48"/>
      <c r="Q443" s="49"/>
      <c r="R443" s="51"/>
      <c r="S443" s="28"/>
      <c r="T443" s="29">
        <f t="shared" si="365"/>
        <v>0.98811167094021146</v>
      </c>
      <c r="U443" s="31">
        <f t="shared" si="366"/>
        <v>445</v>
      </c>
      <c r="V443" s="32">
        <f t="shared" si="367"/>
        <v>1105</v>
      </c>
      <c r="W443" s="33">
        <f t="shared" si="368"/>
        <v>1765</v>
      </c>
      <c r="X443" s="4"/>
      <c r="Y443" s="4"/>
      <c r="Z443" s="4"/>
      <c r="AA443" s="4"/>
      <c r="AB443" s="4"/>
      <c r="AC443" s="4"/>
      <c r="AD443" s="4"/>
      <c r="AE443" s="4"/>
      <c r="AF443" s="38"/>
      <c r="AG443" s="24"/>
      <c r="AH443" s="30"/>
      <c r="AI443" s="26"/>
      <c r="AJ443" s="37"/>
      <c r="AK443" s="24"/>
      <c r="AL443" s="25"/>
      <c r="AM443" s="26"/>
      <c r="AN443" s="37"/>
      <c r="AO443" s="47"/>
      <c r="AP443" s="48"/>
      <c r="AQ443" s="49"/>
      <c r="AR443" s="52"/>
      <c r="AS443" s="4"/>
      <c r="AT443" s="4"/>
      <c r="AU443" s="4"/>
      <c r="AV443" s="4"/>
      <c r="AW443" s="4"/>
      <c r="AX443" s="4"/>
      <c r="AY443" s="4"/>
      <c r="AZ443" s="38"/>
      <c r="BA443" s="24"/>
      <c r="BB443" s="30"/>
      <c r="BC443" s="26"/>
      <c r="BD443" s="27"/>
      <c r="BE443" s="28"/>
    </row>
    <row r="444" spans="1:57" ht="14" x14ac:dyDescent="0.35">
      <c r="A444" s="4">
        <f t="shared" si="362"/>
        <v>442</v>
      </c>
      <c r="B444" s="24"/>
      <c r="C444" s="30"/>
      <c r="D444" s="26"/>
      <c r="E444" s="27"/>
      <c r="F444" s="28"/>
      <c r="G444" s="39"/>
      <c r="H444" s="40"/>
      <c r="I444" s="24"/>
      <c r="J444" s="25"/>
      <c r="K444" s="26"/>
      <c r="L444" s="27"/>
      <c r="M444" s="28"/>
      <c r="N444" s="29">
        <f t="shared" si="438"/>
        <v>1.1888329059783764E-4</v>
      </c>
      <c r="O444" s="47"/>
      <c r="P444" s="48"/>
      <c r="Q444" s="49"/>
      <c r="R444" s="51"/>
      <c r="S444" s="28"/>
      <c r="T444" s="29">
        <f t="shared" si="365"/>
        <v>0.9882305542308093</v>
      </c>
      <c r="U444" s="31">
        <f t="shared" si="366"/>
        <v>446</v>
      </c>
      <c r="V444" s="32">
        <f t="shared" si="367"/>
        <v>1107.5</v>
      </c>
      <c r="W444" s="33">
        <f t="shared" si="368"/>
        <v>1769</v>
      </c>
      <c r="X444" s="4"/>
      <c r="Y444" s="4"/>
      <c r="Z444" s="4"/>
      <c r="AA444" s="4"/>
      <c r="AB444" s="4"/>
      <c r="AC444" s="4"/>
      <c r="AD444" s="4"/>
      <c r="AE444" s="4"/>
      <c r="AF444" s="38"/>
      <c r="AG444" s="24"/>
      <c r="AH444" s="30"/>
      <c r="AI444" s="26"/>
      <c r="AJ444" s="37"/>
      <c r="AK444" s="24"/>
      <c r="AL444" s="25"/>
      <c r="AM444" s="26"/>
      <c r="AN444" s="37"/>
      <c r="AO444" s="47"/>
      <c r="AP444" s="48"/>
      <c r="AQ444" s="49"/>
      <c r="AR444" s="52"/>
      <c r="AS444" s="4"/>
      <c r="AT444" s="4"/>
      <c r="AU444" s="4"/>
      <c r="AV444" s="4"/>
      <c r="AW444" s="4"/>
      <c r="AX444" s="4"/>
      <c r="AY444" s="4"/>
      <c r="AZ444" s="38"/>
      <c r="BA444" s="24"/>
      <c r="BB444" s="30"/>
      <c r="BC444" s="26"/>
      <c r="BD444" s="27"/>
      <c r="BE444" s="28"/>
    </row>
    <row r="445" spans="1:57" ht="14" x14ac:dyDescent="0.35">
      <c r="A445" s="4">
        <f t="shared" si="362"/>
        <v>443</v>
      </c>
      <c r="B445" s="24"/>
      <c r="C445" s="30"/>
      <c r="D445" s="26"/>
      <c r="E445" s="27"/>
      <c r="F445" s="28"/>
      <c r="G445" s="39"/>
      <c r="H445" s="40"/>
      <c r="I445" s="24"/>
      <c r="J445" s="25"/>
      <c r="K445" s="26"/>
      <c r="L445" s="27"/>
      <c r="M445" s="28"/>
      <c r="N445" s="29">
        <f t="shared" si="438"/>
        <v>1.1769445769194142E-4</v>
      </c>
      <c r="O445" s="47"/>
      <c r="P445" s="48"/>
      <c r="Q445" s="49"/>
      <c r="R445" s="51"/>
      <c r="S445" s="28"/>
      <c r="T445" s="29">
        <f t="shared" si="365"/>
        <v>0.98834824868850124</v>
      </c>
      <c r="U445" s="31">
        <f t="shared" si="366"/>
        <v>447</v>
      </c>
      <c r="V445" s="32">
        <f t="shared" si="367"/>
        <v>1110</v>
      </c>
      <c r="W445" s="33">
        <f t="shared" si="368"/>
        <v>1773</v>
      </c>
      <c r="X445" s="4"/>
      <c r="Y445" s="4"/>
      <c r="Z445" s="4"/>
      <c r="AA445" s="4"/>
      <c r="AB445" s="4"/>
      <c r="AC445" s="4"/>
      <c r="AD445" s="4"/>
      <c r="AE445" s="4"/>
      <c r="AF445" s="38"/>
      <c r="AG445" s="24"/>
      <c r="AH445" s="30"/>
      <c r="AI445" s="26"/>
      <c r="AJ445" s="37"/>
      <c r="AK445" s="24"/>
      <c r="AL445" s="25"/>
      <c r="AM445" s="26"/>
      <c r="AN445" s="37"/>
      <c r="AO445" s="47"/>
      <c r="AP445" s="48"/>
      <c r="AQ445" s="49"/>
      <c r="AR445" s="52"/>
      <c r="AS445" s="4"/>
      <c r="AT445" s="4"/>
      <c r="AU445" s="4"/>
      <c r="AV445" s="4"/>
      <c r="AW445" s="4"/>
      <c r="AX445" s="4"/>
      <c r="AY445" s="4"/>
      <c r="AZ445" s="38"/>
      <c r="BA445" s="24"/>
      <c r="BB445" s="30"/>
      <c r="BC445" s="26"/>
      <c r="BD445" s="27"/>
      <c r="BE445" s="28"/>
    </row>
    <row r="446" spans="1:57" ht="14" x14ac:dyDescent="0.35">
      <c r="A446" s="4">
        <f t="shared" si="362"/>
        <v>444</v>
      </c>
      <c r="B446" s="24"/>
      <c r="C446" s="30"/>
      <c r="D446" s="26"/>
      <c r="E446" s="27"/>
      <c r="F446" s="28"/>
      <c r="G446" s="39"/>
      <c r="H446" s="40"/>
      <c r="I446" s="24"/>
      <c r="J446" s="25"/>
      <c r="K446" s="26"/>
      <c r="L446" s="27"/>
      <c r="M446" s="28"/>
      <c r="N446" s="29">
        <f t="shared" si="438"/>
        <v>1.1651751311503311E-4</v>
      </c>
      <c r="O446" s="47"/>
      <c r="P446" s="48"/>
      <c r="Q446" s="49"/>
      <c r="R446" s="51"/>
      <c r="S446" s="28"/>
      <c r="T446" s="29">
        <f t="shared" si="365"/>
        <v>0.98846476620161627</v>
      </c>
      <c r="U446" s="31">
        <f t="shared" si="366"/>
        <v>448</v>
      </c>
      <c r="V446" s="32">
        <f t="shared" si="367"/>
        <v>1112.5</v>
      </c>
      <c r="W446" s="33">
        <f t="shared" si="368"/>
        <v>1777</v>
      </c>
      <c r="X446" s="4"/>
      <c r="Y446" s="4"/>
      <c r="Z446" s="4"/>
      <c r="AA446" s="4"/>
      <c r="AB446" s="4"/>
      <c r="AC446" s="4"/>
      <c r="AD446" s="4"/>
      <c r="AE446" s="4"/>
      <c r="AF446" s="38"/>
      <c r="AG446" s="24"/>
      <c r="AH446" s="30"/>
      <c r="AI446" s="26"/>
      <c r="AJ446" s="37"/>
      <c r="AK446" s="24"/>
      <c r="AL446" s="25"/>
      <c r="AM446" s="26"/>
      <c r="AN446" s="37"/>
      <c r="AO446" s="47"/>
      <c r="AP446" s="48"/>
      <c r="AQ446" s="49"/>
      <c r="AR446" s="52"/>
      <c r="AS446" s="4"/>
      <c r="AT446" s="4"/>
      <c r="AU446" s="4"/>
      <c r="AV446" s="4"/>
      <c r="AW446" s="4"/>
      <c r="AX446" s="4"/>
      <c r="AY446" s="4"/>
      <c r="AZ446" s="38"/>
      <c r="BA446" s="24"/>
      <c r="BB446" s="30"/>
      <c r="BC446" s="26"/>
      <c r="BD446" s="27"/>
      <c r="BE446" s="28"/>
    </row>
    <row r="447" spans="1:57" ht="14" x14ac:dyDescent="0.35">
      <c r="A447" s="4">
        <f t="shared" si="362"/>
        <v>445</v>
      </c>
      <c r="B447" s="24"/>
      <c r="C447" s="30"/>
      <c r="D447" s="26"/>
      <c r="E447" s="27"/>
      <c r="F447" s="28"/>
      <c r="G447" s="39"/>
      <c r="H447" s="40"/>
      <c r="I447" s="24"/>
      <c r="J447" s="25"/>
      <c r="K447" s="26"/>
      <c r="L447" s="27"/>
      <c r="M447" s="28"/>
      <c r="N447" s="29">
        <f t="shared" si="438"/>
        <v>1.1535233798387612E-4</v>
      </c>
      <c r="O447" s="47"/>
      <c r="P447" s="48"/>
      <c r="Q447" s="49"/>
      <c r="R447" s="51"/>
      <c r="S447" s="28"/>
      <c r="T447" s="29">
        <f t="shared" si="365"/>
        <v>0.98858011853960015</v>
      </c>
      <c r="U447" s="31">
        <f t="shared" si="366"/>
        <v>449</v>
      </c>
      <c r="V447" s="32">
        <f t="shared" si="367"/>
        <v>1115</v>
      </c>
      <c r="W447" s="33">
        <f t="shared" si="368"/>
        <v>1781</v>
      </c>
      <c r="X447" s="4"/>
      <c r="Y447" s="4"/>
      <c r="Z447" s="4"/>
      <c r="AA447" s="4"/>
      <c r="AB447" s="4"/>
      <c r="AC447" s="4"/>
      <c r="AD447" s="4"/>
      <c r="AE447" s="4"/>
      <c r="AF447" s="38"/>
      <c r="AG447" s="24"/>
      <c r="AH447" s="30"/>
      <c r="AI447" s="26"/>
      <c r="AJ447" s="37"/>
      <c r="AK447" s="24"/>
      <c r="AL447" s="25"/>
      <c r="AM447" s="26"/>
      <c r="AN447" s="37"/>
      <c r="AO447" s="47"/>
      <c r="AP447" s="48"/>
      <c r="AQ447" s="49"/>
      <c r="AR447" s="52"/>
      <c r="AS447" s="4"/>
      <c r="AT447" s="4"/>
      <c r="AU447" s="4"/>
      <c r="AV447" s="4"/>
      <c r="AW447" s="4"/>
      <c r="AX447" s="4"/>
      <c r="AY447" s="4"/>
      <c r="AZ447" s="38"/>
      <c r="BA447" s="24"/>
      <c r="BB447" s="30"/>
      <c r="BC447" s="26"/>
      <c r="BD447" s="27"/>
      <c r="BE447" s="28"/>
    </row>
    <row r="448" spans="1:57" ht="14" x14ac:dyDescent="0.35">
      <c r="A448" s="4">
        <f t="shared" si="362"/>
        <v>446</v>
      </c>
      <c r="B448" s="24"/>
      <c r="C448" s="30"/>
      <c r="D448" s="26"/>
      <c r="E448" s="27"/>
      <c r="F448" s="28"/>
      <c r="G448" s="39"/>
      <c r="H448" s="40"/>
      <c r="I448" s="24"/>
      <c r="J448" s="25"/>
      <c r="K448" s="26"/>
      <c r="L448" s="27"/>
      <c r="M448" s="28"/>
      <c r="N448" s="29">
        <f t="shared" si="438"/>
        <v>1.1419881460394965E-4</v>
      </c>
      <c r="O448" s="47"/>
      <c r="P448" s="48"/>
      <c r="Q448" s="49"/>
      <c r="R448" s="51"/>
      <c r="S448" s="28"/>
      <c r="T448" s="29">
        <f t="shared" si="365"/>
        <v>0.9886943173542041</v>
      </c>
      <c r="U448" s="31">
        <f t="shared" si="366"/>
        <v>450</v>
      </c>
      <c r="V448" s="32">
        <f t="shared" si="367"/>
        <v>1117.5</v>
      </c>
      <c r="W448" s="33">
        <f t="shared" si="368"/>
        <v>1785</v>
      </c>
      <c r="X448" s="4"/>
      <c r="Y448" s="4"/>
      <c r="Z448" s="4"/>
      <c r="AA448" s="4"/>
      <c r="AB448" s="4"/>
      <c r="AC448" s="4"/>
      <c r="AD448" s="4"/>
      <c r="AE448" s="4"/>
      <c r="AF448" s="38"/>
      <c r="AG448" s="24"/>
      <c r="AH448" s="30"/>
      <c r="AI448" s="26"/>
      <c r="AJ448" s="37"/>
      <c r="AK448" s="24"/>
      <c r="AL448" s="25"/>
      <c r="AM448" s="26"/>
      <c r="AN448" s="37"/>
      <c r="AO448" s="47"/>
      <c r="AP448" s="48"/>
      <c r="AQ448" s="49"/>
      <c r="AR448" s="52"/>
      <c r="AS448" s="4"/>
      <c r="AT448" s="4"/>
      <c r="AU448" s="4"/>
      <c r="AV448" s="4"/>
      <c r="AW448" s="4"/>
      <c r="AX448" s="4"/>
      <c r="AY448" s="4"/>
      <c r="AZ448" s="38"/>
      <c r="BA448" s="24"/>
      <c r="BB448" s="30"/>
      <c r="BC448" s="26"/>
      <c r="BD448" s="27"/>
      <c r="BE448" s="28"/>
    </row>
    <row r="449" spans="1:57" ht="14" x14ac:dyDescent="0.35">
      <c r="A449" s="4">
        <f t="shared" si="362"/>
        <v>447</v>
      </c>
      <c r="B449" s="24"/>
      <c r="C449" s="30"/>
      <c r="D449" s="26"/>
      <c r="E449" s="27"/>
      <c r="F449" s="28"/>
      <c r="G449" s="39"/>
      <c r="H449" s="40"/>
      <c r="I449" s="24"/>
      <c r="J449" s="25"/>
      <c r="K449" s="26"/>
      <c r="L449" s="27"/>
      <c r="M449" s="28"/>
      <c r="N449" s="29">
        <f t="shared" si="438"/>
        <v>1.130568264580134E-4</v>
      </c>
      <c r="O449" s="47"/>
      <c r="P449" s="48"/>
      <c r="Q449" s="49"/>
      <c r="R449" s="51"/>
      <c r="S449" s="28"/>
      <c r="T449" s="29">
        <f t="shared" si="365"/>
        <v>0.98880737418066211</v>
      </c>
      <c r="U449" s="31">
        <f t="shared" si="366"/>
        <v>451</v>
      </c>
      <c r="V449" s="32">
        <f t="shared" si="367"/>
        <v>1120</v>
      </c>
      <c r="W449" s="33">
        <f t="shared" si="368"/>
        <v>1789</v>
      </c>
      <c r="X449" s="4"/>
      <c r="Y449" s="4"/>
      <c r="Z449" s="4"/>
      <c r="AA449" s="4"/>
      <c r="AB449" s="4"/>
      <c r="AC449" s="4"/>
      <c r="AD449" s="4"/>
      <c r="AE449" s="4"/>
      <c r="AF449" s="38"/>
      <c r="AG449" s="24"/>
      <c r="AH449" s="30"/>
      <c r="AI449" s="26"/>
      <c r="AJ449" s="37"/>
      <c r="AK449" s="24"/>
      <c r="AL449" s="25"/>
      <c r="AM449" s="26"/>
      <c r="AN449" s="37"/>
      <c r="AO449" s="47"/>
      <c r="AP449" s="48"/>
      <c r="AQ449" s="49"/>
      <c r="AR449" s="52"/>
      <c r="AS449" s="4"/>
      <c r="AT449" s="4"/>
      <c r="AU449" s="4"/>
      <c r="AV449" s="4"/>
      <c r="AW449" s="4"/>
      <c r="AX449" s="4"/>
      <c r="AY449" s="4"/>
      <c r="AZ449" s="38"/>
      <c r="BA449" s="24"/>
      <c r="BB449" s="30"/>
      <c r="BC449" s="26"/>
      <c r="BD449" s="27"/>
      <c r="BE449" s="28"/>
    </row>
    <row r="450" spans="1:57" ht="14" x14ac:dyDescent="0.35">
      <c r="A450" s="4">
        <f t="shared" si="362"/>
        <v>448</v>
      </c>
      <c r="B450" s="24"/>
      <c r="C450" s="30"/>
      <c r="D450" s="26"/>
      <c r="E450" s="27"/>
      <c r="F450" s="28"/>
      <c r="G450" s="39"/>
      <c r="H450" s="40"/>
      <c r="I450" s="24"/>
      <c r="J450" s="25"/>
      <c r="K450" s="26"/>
      <c r="L450" s="27"/>
      <c r="M450" s="28"/>
      <c r="N450" s="29">
        <f t="shared" si="438"/>
        <v>1.1192625819334001E-4</v>
      </c>
      <c r="O450" s="47"/>
      <c r="P450" s="48"/>
      <c r="Q450" s="49"/>
      <c r="R450" s="51"/>
      <c r="S450" s="28"/>
      <c r="T450" s="29">
        <f t="shared" si="365"/>
        <v>0.98891930043885545</v>
      </c>
      <c r="U450" s="31">
        <f t="shared" si="366"/>
        <v>452</v>
      </c>
      <c r="V450" s="32">
        <f t="shared" si="367"/>
        <v>1122.5</v>
      </c>
      <c r="W450" s="33">
        <f t="shared" si="368"/>
        <v>1793</v>
      </c>
      <c r="X450" s="4"/>
      <c r="Y450" s="4"/>
      <c r="Z450" s="4"/>
      <c r="AA450" s="4"/>
      <c r="AB450" s="4"/>
      <c r="AC450" s="4"/>
      <c r="AD450" s="4"/>
      <c r="AE450" s="4"/>
      <c r="AF450" s="38"/>
      <c r="AG450" s="24"/>
      <c r="AH450" s="30"/>
      <c r="AI450" s="26"/>
      <c r="AJ450" s="37"/>
      <c r="AK450" s="24"/>
      <c r="AL450" s="25"/>
      <c r="AM450" s="26"/>
      <c r="AN450" s="37"/>
      <c r="AO450" s="47"/>
      <c r="AP450" s="48"/>
      <c r="AQ450" s="49"/>
      <c r="AR450" s="52"/>
      <c r="AS450" s="4"/>
      <c r="AT450" s="4"/>
      <c r="AU450" s="4"/>
      <c r="AV450" s="4"/>
      <c r="AW450" s="4"/>
      <c r="AX450" s="4"/>
      <c r="AY450" s="4"/>
      <c r="AZ450" s="38"/>
      <c r="BA450" s="24"/>
      <c r="BB450" s="30"/>
      <c r="BC450" s="26"/>
      <c r="BD450" s="27"/>
      <c r="BE450" s="28"/>
    </row>
    <row r="451" spans="1:57" ht="14" x14ac:dyDescent="0.35">
      <c r="A451" s="4">
        <f t="shared" si="362"/>
        <v>449</v>
      </c>
      <c r="B451" s="24"/>
      <c r="C451" s="30"/>
      <c r="D451" s="26"/>
      <c r="E451" s="27"/>
      <c r="F451" s="28"/>
      <c r="G451" s="39"/>
      <c r="H451" s="40"/>
      <c r="I451" s="24"/>
      <c r="J451" s="25"/>
      <c r="K451" s="26"/>
      <c r="L451" s="27"/>
      <c r="M451" s="28"/>
      <c r="N451" s="29">
        <f t="shared" si="438"/>
        <v>1.1080699561150098E-4</v>
      </c>
      <c r="O451" s="47"/>
      <c r="P451" s="48"/>
      <c r="Q451" s="49"/>
      <c r="R451" s="51"/>
      <c r="S451" s="28"/>
      <c r="T451" s="29">
        <f t="shared" si="365"/>
        <v>0.98903010743446695</v>
      </c>
      <c r="U451" s="31">
        <f t="shared" si="366"/>
        <v>453</v>
      </c>
      <c r="V451" s="32">
        <f t="shared" si="367"/>
        <v>1125</v>
      </c>
      <c r="W451" s="33">
        <f t="shared" si="368"/>
        <v>1797</v>
      </c>
      <c r="X451" s="4"/>
      <c r="Y451" s="4"/>
      <c r="Z451" s="4"/>
      <c r="AA451" s="4"/>
      <c r="AB451" s="4"/>
      <c r="AC451" s="4"/>
      <c r="AD451" s="4"/>
      <c r="AE451" s="4"/>
      <c r="AF451" s="38"/>
      <c r="AG451" s="24"/>
      <c r="AH451" s="30"/>
      <c r="AI451" s="26"/>
      <c r="AJ451" s="37"/>
      <c r="AK451" s="24"/>
      <c r="AL451" s="25"/>
      <c r="AM451" s="26"/>
      <c r="AN451" s="37"/>
      <c r="AO451" s="47"/>
      <c r="AP451" s="48"/>
      <c r="AQ451" s="49"/>
      <c r="AR451" s="52"/>
      <c r="AS451" s="4"/>
      <c r="AT451" s="4"/>
      <c r="AU451" s="4"/>
      <c r="AV451" s="4"/>
      <c r="AW451" s="4"/>
      <c r="AX451" s="4"/>
      <c r="AY451" s="4"/>
      <c r="AZ451" s="38"/>
      <c r="BA451" s="24"/>
      <c r="BB451" s="30"/>
      <c r="BC451" s="26"/>
      <c r="BD451" s="27"/>
      <c r="BE451" s="28"/>
    </row>
    <row r="452" spans="1:57" ht="14" x14ac:dyDescent="0.35">
      <c r="A452" s="4">
        <f t="shared" si="362"/>
        <v>450</v>
      </c>
      <c r="B452" s="24"/>
      <c r="C452" s="30"/>
      <c r="D452" s="26"/>
      <c r="E452" s="27"/>
      <c r="F452" s="28"/>
      <c r="G452" s="39"/>
      <c r="H452" s="40"/>
      <c r="I452" s="24"/>
      <c r="J452" s="25"/>
      <c r="K452" s="26"/>
      <c r="L452" s="27"/>
      <c r="M452" s="28"/>
      <c r="N452" s="29">
        <f t="shared" si="438"/>
        <v>1.0969892565537709E-4</v>
      </c>
      <c r="O452" s="47"/>
      <c r="P452" s="48"/>
      <c r="Q452" s="49"/>
      <c r="R452" s="51"/>
      <c r="S452" s="28"/>
      <c r="T452" s="29">
        <f t="shared" si="365"/>
        <v>0.98913980636012233</v>
      </c>
      <c r="U452" s="31">
        <f t="shared" si="366"/>
        <v>454</v>
      </c>
      <c r="V452" s="32">
        <f t="shared" si="367"/>
        <v>1127.5</v>
      </c>
      <c r="W452" s="33">
        <f t="shared" si="368"/>
        <v>1801</v>
      </c>
      <c r="X452" s="4"/>
      <c r="Y452" s="4"/>
      <c r="Z452" s="4"/>
      <c r="AA452" s="4"/>
      <c r="AB452" s="4"/>
      <c r="AC452" s="4"/>
      <c r="AD452" s="4"/>
      <c r="AE452" s="4"/>
      <c r="AF452" s="38"/>
      <c r="AG452" s="24"/>
      <c r="AH452" s="30"/>
      <c r="AI452" s="26"/>
      <c r="AJ452" s="37"/>
      <c r="AK452" s="24"/>
      <c r="AL452" s="25"/>
      <c r="AM452" s="26"/>
      <c r="AN452" s="37"/>
      <c r="AO452" s="47"/>
      <c r="AP452" s="48"/>
      <c r="AQ452" s="49"/>
      <c r="AR452" s="52"/>
      <c r="AS452" s="4"/>
      <c r="AT452" s="4"/>
      <c r="AU452" s="4"/>
      <c r="AV452" s="4"/>
      <c r="AW452" s="4"/>
      <c r="AX452" s="4"/>
      <c r="AY452" s="4"/>
      <c r="AZ452" s="38"/>
      <c r="BA452" s="24"/>
      <c r="BB452" s="30"/>
      <c r="BC452" s="26"/>
      <c r="BD452" s="27"/>
      <c r="BE452" s="28"/>
    </row>
    <row r="453" spans="1:57" ht="14" x14ac:dyDescent="0.35">
      <c r="A453" s="4">
        <f t="shared" si="362"/>
        <v>451</v>
      </c>
      <c r="B453" s="24"/>
      <c r="C453" s="30"/>
      <c r="D453" s="26"/>
      <c r="E453" s="27"/>
      <c r="F453" s="28"/>
      <c r="G453" s="39"/>
      <c r="H453" s="40"/>
      <c r="I453" s="24"/>
      <c r="J453" s="25"/>
      <c r="K453" s="26"/>
      <c r="L453" s="27"/>
      <c r="M453" s="28"/>
      <c r="N453" s="29">
        <f t="shared" si="438"/>
        <v>1.0860193639872229E-4</v>
      </c>
      <c r="O453" s="47"/>
      <c r="P453" s="48"/>
      <c r="Q453" s="49"/>
      <c r="R453" s="51"/>
      <c r="S453" s="28"/>
      <c r="T453" s="29">
        <f t="shared" si="365"/>
        <v>0.98924840829652105</v>
      </c>
      <c r="U453" s="31">
        <f t="shared" si="366"/>
        <v>455</v>
      </c>
      <c r="V453" s="32">
        <f t="shared" si="367"/>
        <v>1130</v>
      </c>
      <c r="W453" s="33">
        <f t="shared" si="368"/>
        <v>1805</v>
      </c>
      <c r="X453" s="4"/>
      <c r="Y453" s="4"/>
      <c r="Z453" s="4"/>
      <c r="AA453" s="4"/>
      <c r="AB453" s="4"/>
      <c r="AC453" s="4"/>
      <c r="AD453" s="4"/>
      <c r="AE453" s="4"/>
      <c r="AF453" s="38"/>
      <c r="AG453" s="24"/>
      <c r="AH453" s="30"/>
      <c r="AI453" s="26"/>
      <c r="AJ453" s="37"/>
      <c r="AK453" s="24"/>
      <c r="AL453" s="25"/>
      <c r="AM453" s="26"/>
      <c r="AN453" s="37"/>
      <c r="AO453" s="47"/>
      <c r="AP453" s="48"/>
      <c r="AQ453" s="49"/>
      <c r="AR453" s="52"/>
      <c r="AS453" s="4"/>
      <c r="AT453" s="4"/>
      <c r="AU453" s="4"/>
      <c r="AV453" s="4"/>
      <c r="AW453" s="4"/>
      <c r="AX453" s="4"/>
      <c r="AY453" s="4"/>
      <c r="AZ453" s="38"/>
      <c r="BA453" s="24"/>
      <c r="BB453" s="30"/>
      <c r="BC453" s="26"/>
      <c r="BD453" s="27"/>
      <c r="BE453" s="28"/>
    </row>
    <row r="454" spans="1:57" ht="14" x14ac:dyDescent="0.35">
      <c r="A454" s="4">
        <f t="shared" si="362"/>
        <v>452</v>
      </c>
      <c r="B454" s="24"/>
      <c r="C454" s="30"/>
      <c r="D454" s="26"/>
      <c r="E454" s="27"/>
      <c r="F454" s="28"/>
      <c r="G454" s="39"/>
      <c r="H454" s="40"/>
      <c r="I454" s="24"/>
      <c r="J454" s="25"/>
      <c r="K454" s="26"/>
      <c r="L454" s="27"/>
      <c r="M454" s="28"/>
      <c r="N454" s="29">
        <f t="shared" si="438"/>
        <v>1.0751591703483943E-4</v>
      </c>
      <c r="O454" s="47"/>
      <c r="P454" s="48"/>
      <c r="Q454" s="49"/>
      <c r="R454" s="51"/>
      <c r="S454" s="28"/>
      <c r="T454" s="29">
        <f t="shared" si="365"/>
        <v>0.98935592421355589</v>
      </c>
      <c r="U454" s="31">
        <f t="shared" si="366"/>
        <v>456</v>
      </c>
      <c r="V454" s="32">
        <f t="shared" si="367"/>
        <v>1132.5</v>
      </c>
      <c r="W454" s="33">
        <f t="shared" si="368"/>
        <v>1809</v>
      </c>
      <c r="X454" s="4"/>
      <c r="Y454" s="4"/>
      <c r="Z454" s="4"/>
      <c r="AA454" s="4"/>
      <c r="AB454" s="4"/>
      <c r="AC454" s="4"/>
      <c r="AD454" s="4"/>
      <c r="AE454" s="4"/>
      <c r="AF454" s="38"/>
      <c r="AG454" s="24"/>
      <c r="AH454" s="30"/>
      <c r="AI454" s="26"/>
      <c r="AJ454" s="37"/>
      <c r="AK454" s="24"/>
      <c r="AL454" s="25"/>
      <c r="AM454" s="26"/>
      <c r="AN454" s="37"/>
      <c r="AO454" s="47"/>
      <c r="AP454" s="48"/>
      <c r="AQ454" s="49"/>
      <c r="AR454" s="52"/>
      <c r="AS454" s="4"/>
      <c r="AT454" s="4"/>
      <c r="AU454" s="4"/>
      <c r="AV454" s="4"/>
      <c r="AW454" s="4"/>
      <c r="AX454" s="4"/>
      <c r="AY454" s="4"/>
      <c r="AZ454" s="38"/>
      <c r="BA454" s="24"/>
      <c r="BB454" s="30"/>
      <c r="BC454" s="26"/>
      <c r="BD454" s="27"/>
      <c r="BE454" s="28"/>
    </row>
    <row r="455" spans="1:57" ht="14" x14ac:dyDescent="0.35">
      <c r="A455" s="4">
        <f t="shared" si="362"/>
        <v>453</v>
      </c>
      <c r="B455" s="24"/>
      <c r="C455" s="30"/>
      <c r="D455" s="26"/>
      <c r="E455" s="27"/>
      <c r="F455" s="28"/>
      <c r="G455" s="39"/>
      <c r="H455" s="40"/>
      <c r="I455" s="24"/>
      <c r="J455" s="25"/>
      <c r="K455" s="26"/>
      <c r="L455" s="27"/>
      <c r="M455" s="28"/>
      <c r="N455" s="29">
        <f t="shared" si="438"/>
        <v>1.0644075786447882E-4</v>
      </c>
      <c r="O455" s="47"/>
      <c r="P455" s="48"/>
      <c r="Q455" s="49"/>
      <c r="R455" s="51"/>
      <c r="S455" s="28"/>
      <c r="T455" s="29">
        <f t="shared" si="365"/>
        <v>0.98946236497142037</v>
      </c>
      <c r="U455" s="31">
        <f t="shared" si="366"/>
        <v>457</v>
      </c>
      <c r="V455" s="32">
        <f t="shared" si="367"/>
        <v>1135</v>
      </c>
      <c r="W455" s="33">
        <f t="shared" si="368"/>
        <v>1813</v>
      </c>
      <c r="X455" s="4"/>
      <c r="Y455" s="4"/>
      <c r="Z455" s="4"/>
      <c r="AA455" s="4"/>
      <c r="AB455" s="4"/>
      <c r="AC455" s="4"/>
      <c r="AD455" s="4"/>
      <c r="AE455" s="4"/>
      <c r="AF455" s="38"/>
      <c r="AG455" s="24"/>
      <c r="AH455" s="30"/>
      <c r="AI455" s="26"/>
      <c r="AJ455" s="37"/>
      <c r="AK455" s="24"/>
      <c r="AL455" s="25"/>
      <c r="AM455" s="26"/>
      <c r="AN455" s="37"/>
      <c r="AO455" s="47"/>
      <c r="AP455" s="48"/>
      <c r="AQ455" s="49"/>
      <c r="AR455" s="52"/>
      <c r="AS455" s="4"/>
      <c r="AT455" s="4"/>
      <c r="AU455" s="4"/>
      <c r="AV455" s="4"/>
      <c r="AW455" s="4"/>
      <c r="AX455" s="4"/>
      <c r="AY455" s="4"/>
      <c r="AZ455" s="38"/>
      <c r="BA455" s="24"/>
      <c r="BB455" s="30"/>
      <c r="BC455" s="26"/>
      <c r="BD455" s="27"/>
      <c r="BE455" s="28"/>
    </row>
    <row r="456" spans="1:57" ht="14" x14ac:dyDescent="0.35">
      <c r="A456" s="4">
        <f t="shared" si="362"/>
        <v>454</v>
      </c>
      <c r="B456" s="24"/>
      <c r="C456" s="30"/>
      <c r="D456" s="26"/>
      <c r="E456" s="27"/>
      <c r="F456" s="28"/>
      <c r="G456" s="39"/>
      <c r="H456" s="40"/>
      <c r="I456" s="24"/>
      <c r="J456" s="25"/>
      <c r="K456" s="26"/>
      <c r="L456" s="27"/>
      <c r="M456" s="28"/>
      <c r="N456" s="29">
        <f t="shared" si="438"/>
        <v>1.0537635028584624E-4</v>
      </c>
      <c r="O456" s="47"/>
      <c r="P456" s="48"/>
      <c r="Q456" s="49"/>
      <c r="R456" s="51"/>
      <c r="S456" s="28"/>
      <c r="T456" s="29">
        <f t="shared" si="365"/>
        <v>0.98956774132170622</v>
      </c>
      <c r="U456" s="31">
        <f t="shared" si="366"/>
        <v>458</v>
      </c>
      <c r="V456" s="32">
        <f t="shared" si="367"/>
        <v>1137.5</v>
      </c>
      <c r="W456" s="33">
        <f t="shared" si="368"/>
        <v>1817</v>
      </c>
      <c r="X456" s="4"/>
      <c r="Y456" s="4"/>
      <c r="Z456" s="4"/>
      <c r="AA456" s="4"/>
      <c r="AB456" s="4"/>
      <c r="AC456" s="4"/>
      <c r="AD456" s="4"/>
      <c r="AE456" s="4"/>
      <c r="AF456" s="38"/>
      <c r="AG456" s="24"/>
      <c r="AH456" s="30"/>
      <c r="AI456" s="26"/>
      <c r="AJ456" s="37"/>
      <c r="AK456" s="24"/>
      <c r="AL456" s="25"/>
      <c r="AM456" s="26"/>
      <c r="AN456" s="37"/>
      <c r="AO456" s="47"/>
      <c r="AP456" s="48"/>
      <c r="AQ456" s="49"/>
      <c r="AR456" s="52"/>
      <c r="AS456" s="4"/>
      <c r="AT456" s="4"/>
      <c r="AU456" s="4"/>
      <c r="AV456" s="4"/>
      <c r="AW456" s="4"/>
      <c r="AX456" s="4"/>
      <c r="AY456" s="4"/>
      <c r="AZ456" s="38"/>
      <c r="BA456" s="24"/>
      <c r="BB456" s="30"/>
      <c r="BC456" s="26"/>
      <c r="BD456" s="27"/>
      <c r="BE456" s="28"/>
    </row>
    <row r="457" spans="1:57" ht="14" x14ac:dyDescent="0.35">
      <c r="A457" s="4">
        <f t="shared" si="362"/>
        <v>455</v>
      </c>
      <c r="B457" s="24"/>
      <c r="C457" s="30"/>
      <c r="D457" s="26"/>
      <c r="E457" s="27"/>
      <c r="F457" s="28"/>
      <c r="G457" s="39"/>
      <c r="H457" s="40"/>
      <c r="I457" s="24"/>
      <c r="J457" s="25"/>
      <c r="K457" s="26"/>
      <c r="L457" s="27"/>
      <c r="M457" s="28"/>
      <c r="N457" s="29">
        <f t="shared" si="438"/>
        <v>1.0432258678294559E-4</v>
      </c>
      <c r="O457" s="47"/>
      <c r="P457" s="48"/>
      <c r="Q457" s="49"/>
      <c r="R457" s="51"/>
      <c r="S457" s="28"/>
      <c r="T457" s="29">
        <f t="shared" si="365"/>
        <v>0.98967206390848916</v>
      </c>
      <c r="U457" s="31">
        <f t="shared" si="366"/>
        <v>459</v>
      </c>
      <c r="V457" s="32">
        <f t="shared" si="367"/>
        <v>1140</v>
      </c>
      <c r="W457" s="33">
        <f t="shared" si="368"/>
        <v>1821</v>
      </c>
      <c r="X457" s="4"/>
      <c r="Y457" s="4"/>
      <c r="Z457" s="4"/>
      <c r="AA457" s="4"/>
      <c r="AB457" s="4"/>
      <c r="AC457" s="4"/>
      <c r="AD457" s="4"/>
      <c r="AE457" s="4"/>
      <c r="AF457" s="38"/>
      <c r="AG457" s="24"/>
      <c r="AH457" s="30"/>
      <c r="AI457" s="26"/>
      <c r="AJ457" s="37"/>
      <c r="AK457" s="24"/>
      <c r="AL457" s="25"/>
      <c r="AM457" s="26"/>
      <c r="AN457" s="37"/>
      <c r="AO457" s="47"/>
      <c r="AP457" s="48"/>
      <c r="AQ457" s="49"/>
      <c r="AR457" s="52"/>
      <c r="AS457" s="4"/>
      <c r="AT457" s="4"/>
      <c r="AU457" s="4"/>
      <c r="AV457" s="4"/>
      <c r="AW457" s="4"/>
      <c r="AX457" s="4"/>
      <c r="AY457" s="4"/>
      <c r="AZ457" s="38"/>
      <c r="BA457" s="24"/>
      <c r="BB457" s="30"/>
      <c r="BC457" s="26"/>
      <c r="BD457" s="27"/>
      <c r="BE457" s="28"/>
    </row>
    <row r="458" spans="1:57" ht="14" x14ac:dyDescent="0.35">
      <c r="A458" s="4">
        <f t="shared" si="362"/>
        <v>456</v>
      </c>
      <c r="B458" s="24"/>
      <c r="C458" s="30"/>
      <c r="D458" s="26"/>
      <c r="E458" s="27"/>
      <c r="F458" s="28"/>
      <c r="G458" s="39"/>
      <c r="H458" s="40"/>
      <c r="I458" s="24"/>
      <c r="J458" s="25"/>
      <c r="K458" s="26"/>
      <c r="L458" s="27"/>
      <c r="M458" s="28"/>
      <c r="N458" s="29">
        <f t="shared" si="438"/>
        <v>1.0327936091514278E-4</v>
      </c>
      <c r="O458" s="47"/>
      <c r="P458" s="48"/>
      <c r="Q458" s="49"/>
      <c r="R458" s="51"/>
      <c r="S458" s="28"/>
      <c r="T458" s="29">
        <f t="shared" si="365"/>
        <v>0.98977534326940431</v>
      </c>
      <c r="U458" s="31">
        <f t="shared" si="366"/>
        <v>460</v>
      </c>
      <c r="V458" s="32">
        <f t="shared" si="367"/>
        <v>1142.5</v>
      </c>
      <c r="W458" s="33">
        <f t="shared" si="368"/>
        <v>1825</v>
      </c>
      <c r="X458" s="4"/>
      <c r="Y458" s="4"/>
      <c r="Z458" s="4"/>
      <c r="AA458" s="4"/>
      <c r="AB458" s="4"/>
      <c r="AC458" s="4"/>
      <c r="AD458" s="4"/>
      <c r="AE458" s="4"/>
      <c r="AF458" s="38"/>
      <c r="AG458" s="24"/>
      <c r="AH458" s="30"/>
      <c r="AI458" s="26"/>
      <c r="AJ458" s="37"/>
      <c r="AK458" s="24"/>
      <c r="AL458" s="25"/>
      <c r="AM458" s="26"/>
      <c r="AN458" s="37"/>
      <c r="AO458" s="47"/>
      <c r="AP458" s="48"/>
      <c r="AQ458" s="49"/>
      <c r="AR458" s="52"/>
      <c r="AS458" s="4"/>
      <c r="AT458" s="4"/>
      <c r="AU458" s="4"/>
      <c r="AV458" s="4"/>
      <c r="AW458" s="4"/>
      <c r="AX458" s="4"/>
      <c r="AY458" s="4"/>
      <c r="AZ458" s="38"/>
      <c r="BA458" s="24"/>
      <c r="BB458" s="30"/>
      <c r="BC458" s="26"/>
      <c r="BD458" s="27"/>
      <c r="BE458" s="28"/>
    </row>
    <row r="459" spans="1:57" ht="14" x14ac:dyDescent="0.35">
      <c r="A459" s="4">
        <f t="shared" si="362"/>
        <v>457</v>
      </c>
      <c r="B459" s="24"/>
      <c r="C459" s="30"/>
      <c r="D459" s="26"/>
      <c r="E459" s="27"/>
      <c r="F459" s="28"/>
      <c r="G459" s="39"/>
      <c r="H459" s="40"/>
      <c r="I459" s="24"/>
      <c r="J459" s="25"/>
      <c r="K459" s="26"/>
      <c r="L459" s="27"/>
      <c r="M459" s="28"/>
      <c r="N459" s="29">
        <f t="shared" si="438"/>
        <v>1.022465673059525E-4</v>
      </c>
      <c r="O459" s="47"/>
      <c r="P459" s="48"/>
      <c r="Q459" s="49"/>
      <c r="R459" s="51"/>
      <c r="S459" s="28"/>
      <c r="T459" s="29">
        <f t="shared" si="365"/>
        <v>0.98987758983671026</v>
      </c>
      <c r="U459" s="31">
        <f t="shared" si="366"/>
        <v>461</v>
      </c>
      <c r="V459" s="32">
        <f t="shared" si="367"/>
        <v>1145</v>
      </c>
      <c r="W459" s="33">
        <f t="shared" si="368"/>
        <v>1829</v>
      </c>
      <c r="X459" s="4"/>
      <c r="Y459" s="4"/>
      <c r="Z459" s="4"/>
      <c r="AA459" s="4"/>
      <c r="AB459" s="4"/>
      <c r="AC459" s="4"/>
      <c r="AD459" s="4"/>
      <c r="AE459" s="4"/>
      <c r="AF459" s="38"/>
      <c r="AG459" s="24"/>
      <c r="AH459" s="30"/>
      <c r="AI459" s="26"/>
      <c r="AJ459" s="37"/>
      <c r="AK459" s="24"/>
      <c r="AL459" s="25"/>
      <c r="AM459" s="26"/>
      <c r="AN459" s="37"/>
      <c r="AO459" s="47"/>
      <c r="AP459" s="48"/>
      <c r="AQ459" s="49"/>
      <c r="AR459" s="52"/>
      <c r="AS459" s="4"/>
      <c r="AT459" s="4"/>
      <c r="AU459" s="4"/>
      <c r="AV459" s="4"/>
      <c r="AW459" s="4"/>
      <c r="AX459" s="4"/>
      <c r="AY459" s="4"/>
      <c r="AZ459" s="38"/>
      <c r="BA459" s="24"/>
      <c r="BB459" s="30"/>
      <c r="BC459" s="26"/>
      <c r="BD459" s="27"/>
      <c r="BE459" s="28"/>
    </row>
    <row r="460" spans="1:57" ht="14" x14ac:dyDescent="0.35">
      <c r="A460" s="4">
        <f t="shared" si="362"/>
        <v>458</v>
      </c>
      <c r="B460" s="24"/>
      <c r="C460" s="30"/>
      <c r="D460" s="26"/>
      <c r="E460" s="27"/>
      <c r="F460" s="28"/>
      <c r="G460" s="39"/>
      <c r="H460" s="40"/>
      <c r="I460" s="24"/>
      <c r="J460" s="25"/>
      <c r="K460" s="26"/>
      <c r="L460" s="27"/>
      <c r="M460" s="28"/>
      <c r="N460" s="29">
        <f t="shared" si="438"/>
        <v>1.0122410163293516E-4</v>
      </c>
      <c r="O460" s="47"/>
      <c r="P460" s="48"/>
      <c r="Q460" s="49"/>
      <c r="R460" s="51"/>
      <c r="S460" s="28"/>
      <c r="T460" s="29">
        <f t="shared" si="365"/>
        <v>0.98997881393834319</v>
      </c>
      <c r="U460" s="31">
        <f t="shared" si="366"/>
        <v>462</v>
      </c>
      <c r="V460" s="32">
        <f t="shared" si="367"/>
        <v>1147.5</v>
      </c>
      <c r="W460" s="33">
        <f t="shared" si="368"/>
        <v>1833</v>
      </c>
      <c r="X460" s="4"/>
      <c r="Y460" s="4"/>
      <c r="Z460" s="4"/>
      <c r="AA460" s="4"/>
      <c r="AB460" s="4"/>
      <c r="AC460" s="4"/>
      <c r="AD460" s="4"/>
      <c r="AE460" s="4"/>
      <c r="AF460" s="38"/>
      <c r="AG460" s="24"/>
      <c r="AH460" s="30"/>
      <c r="AI460" s="26"/>
      <c r="AJ460" s="37"/>
      <c r="AK460" s="24"/>
      <c r="AL460" s="25"/>
      <c r="AM460" s="26"/>
      <c r="AN460" s="37"/>
      <c r="AO460" s="47"/>
      <c r="AP460" s="48"/>
      <c r="AQ460" s="49"/>
      <c r="AR460" s="52"/>
      <c r="AS460" s="4"/>
      <c r="AT460" s="4"/>
      <c r="AU460" s="4"/>
      <c r="AV460" s="4"/>
      <c r="AW460" s="4"/>
      <c r="AX460" s="4"/>
      <c r="AY460" s="4"/>
      <c r="AZ460" s="38"/>
      <c r="BA460" s="24"/>
      <c r="BB460" s="30"/>
      <c r="BC460" s="26"/>
      <c r="BD460" s="27"/>
      <c r="BE460" s="28"/>
    </row>
    <row r="461" spans="1:57" ht="14" x14ac:dyDescent="0.35">
      <c r="A461" s="4">
        <f t="shared" si="362"/>
        <v>459</v>
      </c>
      <c r="B461" s="24"/>
      <c r="C461" s="30"/>
      <c r="D461" s="26"/>
      <c r="E461" s="27"/>
      <c r="F461" s="28"/>
      <c r="G461" s="39"/>
      <c r="H461" s="40"/>
      <c r="I461" s="24"/>
      <c r="J461" s="25"/>
      <c r="K461" s="26"/>
      <c r="L461" s="27"/>
      <c r="M461" s="28"/>
      <c r="N461" s="29">
        <f t="shared" si="438"/>
        <v>1.0021186061659471E-4</v>
      </c>
      <c r="O461" s="47"/>
      <c r="P461" s="48"/>
      <c r="Q461" s="49"/>
      <c r="R461" s="51"/>
      <c r="S461" s="28"/>
      <c r="T461" s="29">
        <f t="shared" si="365"/>
        <v>0.99007902579895979</v>
      </c>
      <c r="U461" s="31">
        <f t="shared" si="366"/>
        <v>463</v>
      </c>
      <c r="V461" s="32">
        <f t="shared" si="367"/>
        <v>1150</v>
      </c>
      <c r="W461" s="33">
        <f t="shared" si="368"/>
        <v>1837</v>
      </c>
      <c r="X461" s="4"/>
      <c r="Y461" s="4"/>
      <c r="Z461" s="4"/>
      <c r="AA461" s="4"/>
      <c r="AB461" s="4"/>
      <c r="AC461" s="4"/>
      <c r="AD461" s="4"/>
      <c r="AE461" s="4"/>
      <c r="AF461" s="38"/>
      <c r="AG461" s="24"/>
      <c r="AH461" s="30"/>
      <c r="AI461" s="26"/>
      <c r="AJ461" s="37"/>
      <c r="AK461" s="24"/>
      <c r="AL461" s="25"/>
      <c r="AM461" s="26"/>
      <c r="AN461" s="37"/>
      <c r="AO461" s="47"/>
      <c r="AP461" s="48"/>
      <c r="AQ461" s="49"/>
      <c r="AR461" s="52"/>
      <c r="AS461" s="4"/>
      <c r="AT461" s="4"/>
      <c r="AU461" s="4"/>
      <c r="AV461" s="4"/>
      <c r="AW461" s="4"/>
      <c r="AX461" s="4"/>
      <c r="AY461" s="4"/>
      <c r="AZ461" s="38"/>
      <c r="BA461" s="24"/>
      <c r="BB461" s="30"/>
      <c r="BC461" s="26"/>
      <c r="BD461" s="27"/>
      <c r="BE461" s="28"/>
    </row>
    <row r="462" spans="1:57" ht="14" x14ac:dyDescent="0.35">
      <c r="A462" s="4">
        <f t="shared" si="362"/>
        <v>460</v>
      </c>
      <c r="B462" s="24"/>
      <c r="C462" s="30"/>
      <c r="D462" s="26"/>
      <c r="E462" s="27"/>
      <c r="F462" s="28"/>
      <c r="G462" s="39"/>
      <c r="H462" s="40"/>
      <c r="I462" s="24"/>
      <c r="J462" s="25"/>
      <c r="K462" s="26"/>
      <c r="L462" s="27"/>
      <c r="M462" s="28"/>
      <c r="N462" s="29">
        <f t="shared" si="438"/>
        <v>9.920974201038657E-5</v>
      </c>
      <c r="O462" s="47"/>
      <c r="P462" s="48"/>
      <c r="Q462" s="49"/>
      <c r="R462" s="51"/>
      <c r="S462" s="28"/>
      <c r="T462" s="29">
        <f t="shared" si="365"/>
        <v>0.99017823554097018</v>
      </c>
      <c r="U462" s="31">
        <f t="shared" si="366"/>
        <v>464</v>
      </c>
      <c r="V462" s="32">
        <f t="shared" si="367"/>
        <v>1152.5</v>
      </c>
      <c r="W462" s="33">
        <f t="shared" si="368"/>
        <v>1841</v>
      </c>
      <c r="X462" s="4"/>
      <c r="Y462" s="4"/>
      <c r="Z462" s="4"/>
      <c r="AA462" s="4"/>
      <c r="AB462" s="4"/>
      <c r="AC462" s="4"/>
      <c r="AD462" s="4"/>
      <c r="AE462" s="4"/>
      <c r="AF462" s="38"/>
      <c r="AG462" s="24"/>
      <c r="AH462" s="30"/>
      <c r="AI462" s="26"/>
      <c r="AJ462" s="37"/>
      <c r="AK462" s="24"/>
      <c r="AL462" s="25"/>
      <c r="AM462" s="26"/>
      <c r="AN462" s="37"/>
      <c r="AO462" s="47"/>
      <c r="AP462" s="48"/>
      <c r="AQ462" s="49"/>
      <c r="AR462" s="52"/>
      <c r="AS462" s="4"/>
      <c r="AT462" s="4"/>
      <c r="AU462" s="4"/>
      <c r="AV462" s="4"/>
      <c r="AW462" s="4"/>
      <c r="AX462" s="4"/>
      <c r="AY462" s="4"/>
      <c r="AZ462" s="38"/>
      <c r="BA462" s="24"/>
      <c r="BB462" s="30"/>
      <c r="BC462" s="26"/>
      <c r="BD462" s="27"/>
      <c r="BE462" s="28"/>
    </row>
    <row r="463" spans="1:57" ht="14" x14ac:dyDescent="0.35">
      <c r="A463" s="4">
        <f t="shared" si="362"/>
        <v>461</v>
      </c>
      <c r="B463" s="24"/>
      <c r="C463" s="30"/>
      <c r="D463" s="26"/>
      <c r="E463" s="27"/>
      <c r="F463" s="28"/>
      <c r="G463" s="39"/>
      <c r="H463" s="40"/>
      <c r="I463" s="24"/>
      <c r="J463" s="25"/>
      <c r="K463" s="26"/>
      <c r="L463" s="27"/>
      <c r="M463" s="28"/>
      <c r="N463" s="29">
        <f t="shared" si="438"/>
        <v>9.8217644590281594E-5</v>
      </c>
      <c r="O463" s="47"/>
      <c r="P463" s="48"/>
      <c r="Q463" s="49"/>
      <c r="R463" s="51"/>
      <c r="S463" s="28"/>
      <c r="T463" s="29">
        <f t="shared" si="365"/>
        <v>0.99027645318556046</v>
      </c>
      <c r="U463" s="31">
        <f t="shared" si="366"/>
        <v>465</v>
      </c>
      <c r="V463" s="32">
        <f t="shared" si="367"/>
        <v>1155</v>
      </c>
      <c r="W463" s="33">
        <f t="shared" si="368"/>
        <v>1845</v>
      </c>
      <c r="X463" s="4"/>
      <c r="Y463" s="4"/>
      <c r="Z463" s="4"/>
      <c r="AA463" s="4"/>
      <c r="AB463" s="4"/>
      <c r="AC463" s="4"/>
      <c r="AD463" s="4"/>
      <c r="AE463" s="4"/>
      <c r="AF463" s="38"/>
      <c r="AG463" s="24"/>
      <c r="AH463" s="30"/>
      <c r="AI463" s="26"/>
      <c r="AJ463" s="37"/>
      <c r="AK463" s="24"/>
      <c r="AL463" s="25"/>
      <c r="AM463" s="26"/>
      <c r="AN463" s="37"/>
      <c r="AO463" s="47"/>
      <c r="AP463" s="48"/>
      <c r="AQ463" s="49"/>
      <c r="AR463" s="52"/>
      <c r="AS463" s="4"/>
      <c r="AT463" s="4"/>
      <c r="AU463" s="4"/>
      <c r="AV463" s="4"/>
      <c r="AW463" s="4"/>
      <c r="AX463" s="4"/>
      <c r="AY463" s="4"/>
      <c r="AZ463" s="38"/>
      <c r="BA463" s="24"/>
      <c r="BB463" s="30"/>
      <c r="BC463" s="26"/>
      <c r="BD463" s="27"/>
      <c r="BE463" s="28"/>
    </row>
    <row r="464" spans="1:57" ht="14" x14ac:dyDescent="0.35">
      <c r="A464" s="4">
        <f t="shared" si="362"/>
        <v>462</v>
      </c>
      <c r="B464" s="24"/>
      <c r="C464" s="30"/>
      <c r="D464" s="26"/>
      <c r="E464" s="27"/>
      <c r="F464" s="28"/>
      <c r="G464" s="39"/>
      <c r="H464" s="40"/>
      <c r="I464" s="24"/>
      <c r="J464" s="25"/>
      <c r="K464" s="26"/>
      <c r="L464" s="27"/>
      <c r="M464" s="28"/>
      <c r="N464" s="29">
        <f t="shared" si="438"/>
        <v>9.7235468144440951E-5</v>
      </c>
      <c r="O464" s="47"/>
      <c r="P464" s="48"/>
      <c r="Q464" s="49"/>
      <c r="R464" s="51"/>
      <c r="S464" s="28"/>
      <c r="T464" s="29">
        <f t="shared" si="365"/>
        <v>0.9903736886537049</v>
      </c>
      <c r="U464" s="31">
        <f t="shared" si="366"/>
        <v>466</v>
      </c>
      <c r="V464" s="32">
        <f t="shared" si="367"/>
        <v>1157.5</v>
      </c>
      <c r="W464" s="33">
        <f t="shared" si="368"/>
        <v>1849</v>
      </c>
      <c r="X464" s="4"/>
      <c r="Y464" s="4"/>
      <c r="Z464" s="4"/>
      <c r="AA464" s="4"/>
      <c r="AB464" s="4"/>
      <c r="AC464" s="4"/>
      <c r="AD464" s="4"/>
      <c r="AE464" s="4"/>
      <c r="AF464" s="38"/>
      <c r="AG464" s="24"/>
      <c r="AH464" s="30"/>
      <c r="AI464" s="26"/>
      <c r="AJ464" s="37"/>
      <c r="AK464" s="24"/>
      <c r="AL464" s="25"/>
      <c r="AM464" s="26"/>
      <c r="AN464" s="37"/>
      <c r="AO464" s="47"/>
      <c r="AP464" s="48"/>
      <c r="AQ464" s="49"/>
      <c r="AR464" s="52"/>
      <c r="AS464" s="4"/>
      <c r="AT464" s="4"/>
      <c r="AU464" s="4"/>
      <c r="AV464" s="4"/>
      <c r="AW464" s="4"/>
      <c r="AX464" s="4"/>
      <c r="AY464" s="4"/>
      <c r="AZ464" s="38"/>
      <c r="BA464" s="24"/>
      <c r="BB464" s="30"/>
      <c r="BC464" s="26"/>
      <c r="BD464" s="27"/>
      <c r="BE464" s="28"/>
    </row>
    <row r="465" spans="1:57" ht="14" x14ac:dyDescent="0.35">
      <c r="A465" s="4">
        <f t="shared" si="362"/>
        <v>463</v>
      </c>
      <c r="B465" s="24"/>
      <c r="C465" s="30"/>
      <c r="D465" s="26"/>
      <c r="E465" s="27"/>
      <c r="F465" s="28"/>
      <c r="G465" s="39"/>
      <c r="H465" s="40"/>
      <c r="I465" s="24"/>
      <c r="J465" s="25"/>
      <c r="K465" s="26"/>
      <c r="L465" s="27"/>
      <c r="M465" s="28"/>
      <c r="N465" s="29">
        <f t="shared" si="438"/>
        <v>9.6263113463002092E-5</v>
      </c>
      <c r="O465" s="47"/>
      <c r="P465" s="48"/>
      <c r="Q465" s="49"/>
      <c r="R465" s="51"/>
      <c r="S465" s="28"/>
      <c r="T465" s="29">
        <f t="shared" si="365"/>
        <v>0.9904699517671679</v>
      </c>
      <c r="U465" s="31">
        <f t="shared" si="366"/>
        <v>467</v>
      </c>
      <c r="V465" s="32">
        <f t="shared" si="367"/>
        <v>1160</v>
      </c>
      <c r="W465" s="33">
        <f t="shared" si="368"/>
        <v>1853</v>
      </c>
      <c r="X465" s="4"/>
      <c r="Y465" s="4"/>
      <c r="Z465" s="4"/>
      <c r="AA465" s="4"/>
      <c r="AB465" s="4"/>
      <c r="AC465" s="4"/>
      <c r="AD465" s="4"/>
      <c r="AE465" s="4"/>
      <c r="AF465" s="38"/>
      <c r="AG465" s="24"/>
      <c r="AH465" s="30"/>
      <c r="AI465" s="26"/>
      <c r="AJ465" s="37"/>
      <c r="AK465" s="24"/>
      <c r="AL465" s="25"/>
      <c r="AM465" s="26"/>
      <c r="AN465" s="37"/>
      <c r="AO465" s="47"/>
      <c r="AP465" s="48"/>
      <c r="AQ465" s="49"/>
      <c r="AR465" s="52"/>
      <c r="AS465" s="4"/>
      <c r="AT465" s="4"/>
      <c r="AU465" s="4"/>
      <c r="AV465" s="4"/>
      <c r="AW465" s="4"/>
      <c r="AX465" s="4"/>
      <c r="AY465" s="4"/>
      <c r="AZ465" s="38"/>
      <c r="BA465" s="24"/>
      <c r="BB465" s="30"/>
      <c r="BC465" s="26"/>
      <c r="BD465" s="27"/>
      <c r="BE465" s="28"/>
    </row>
    <row r="466" spans="1:57" ht="14" x14ac:dyDescent="0.35">
      <c r="A466" s="4">
        <f t="shared" si="362"/>
        <v>464</v>
      </c>
      <c r="B466" s="24"/>
      <c r="C466" s="30"/>
      <c r="D466" s="26"/>
      <c r="E466" s="27"/>
      <c r="F466" s="28"/>
      <c r="G466" s="39"/>
      <c r="H466" s="40"/>
      <c r="I466" s="24"/>
      <c r="J466" s="25"/>
      <c r="K466" s="26"/>
      <c r="L466" s="27"/>
      <c r="M466" s="28"/>
      <c r="N466" s="29">
        <f t="shared" si="438"/>
        <v>9.5300482328308789E-5</v>
      </c>
      <c r="O466" s="47"/>
      <c r="P466" s="48"/>
      <c r="Q466" s="49"/>
      <c r="R466" s="51"/>
      <c r="S466" s="28"/>
      <c r="T466" s="29">
        <f t="shared" si="365"/>
        <v>0.99056525224949621</v>
      </c>
      <c r="U466" s="31">
        <f t="shared" si="366"/>
        <v>468</v>
      </c>
      <c r="V466" s="32">
        <f t="shared" si="367"/>
        <v>1162.5</v>
      </c>
      <c r="W466" s="33">
        <f t="shared" si="368"/>
        <v>1857</v>
      </c>
      <c r="X466" s="4"/>
      <c r="Y466" s="4"/>
      <c r="Z466" s="4"/>
      <c r="AA466" s="4"/>
      <c r="AB466" s="4"/>
      <c r="AC466" s="4"/>
      <c r="AD466" s="4"/>
      <c r="AE466" s="4"/>
      <c r="AF466" s="38"/>
      <c r="AG466" s="24"/>
      <c r="AH466" s="30"/>
      <c r="AI466" s="26"/>
      <c r="AJ466" s="37"/>
      <c r="AK466" s="24"/>
      <c r="AL466" s="25"/>
      <c r="AM466" s="26"/>
      <c r="AN466" s="37"/>
      <c r="AO466" s="47"/>
      <c r="AP466" s="48"/>
      <c r="AQ466" s="49"/>
      <c r="AR466" s="52"/>
      <c r="AS466" s="4"/>
      <c r="AT466" s="4"/>
      <c r="AU466" s="4"/>
      <c r="AV466" s="4"/>
      <c r="AW466" s="4"/>
      <c r="AX466" s="4"/>
      <c r="AY466" s="4"/>
      <c r="AZ466" s="38"/>
      <c r="BA466" s="24"/>
      <c r="BB466" s="30"/>
      <c r="BC466" s="26"/>
      <c r="BD466" s="27"/>
      <c r="BE466" s="28"/>
    </row>
    <row r="467" spans="1:57" ht="14" x14ac:dyDescent="0.35">
      <c r="A467" s="4">
        <f t="shared" si="362"/>
        <v>465</v>
      </c>
      <c r="B467" s="24"/>
      <c r="C467" s="30"/>
      <c r="D467" s="26"/>
      <c r="E467" s="27"/>
      <c r="F467" s="28"/>
      <c r="G467" s="39"/>
      <c r="H467" s="40"/>
      <c r="I467" s="24"/>
      <c r="J467" s="25"/>
      <c r="K467" s="26"/>
      <c r="L467" s="27"/>
      <c r="M467" s="28"/>
      <c r="N467" s="29">
        <f t="shared" si="438"/>
        <v>9.4347477505030142E-5</v>
      </c>
      <c r="O467" s="47"/>
      <c r="P467" s="48"/>
      <c r="Q467" s="49"/>
      <c r="R467" s="51"/>
      <c r="S467" s="28"/>
      <c r="T467" s="29">
        <f t="shared" si="365"/>
        <v>0.99065959972700124</v>
      </c>
      <c r="U467" s="31">
        <f t="shared" si="366"/>
        <v>469</v>
      </c>
      <c r="V467" s="32">
        <f t="shared" si="367"/>
        <v>1165</v>
      </c>
      <c r="W467" s="33">
        <f t="shared" si="368"/>
        <v>1861</v>
      </c>
      <c r="X467" s="4"/>
      <c r="Y467" s="4"/>
      <c r="Z467" s="4"/>
      <c r="AA467" s="4"/>
      <c r="AB467" s="4"/>
      <c r="AC467" s="4"/>
      <c r="AD467" s="4"/>
      <c r="AE467" s="4"/>
      <c r="AF467" s="38"/>
      <c r="AG467" s="24"/>
      <c r="AH467" s="30"/>
      <c r="AI467" s="26"/>
      <c r="AJ467" s="37"/>
      <c r="AK467" s="24"/>
      <c r="AL467" s="25"/>
      <c r="AM467" s="26"/>
      <c r="AN467" s="37"/>
      <c r="AO467" s="47"/>
      <c r="AP467" s="48"/>
      <c r="AQ467" s="49"/>
      <c r="AR467" s="52"/>
      <c r="AS467" s="4"/>
      <c r="AT467" s="4"/>
      <c r="AU467" s="4"/>
      <c r="AV467" s="4"/>
      <c r="AW467" s="4"/>
      <c r="AX467" s="4"/>
      <c r="AY467" s="4"/>
      <c r="AZ467" s="38"/>
      <c r="BA467" s="24"/>
      <c r="BB467" s="30"/>
      <c r="BC467" s="26"/>
      <c r="BD467" s="27"/>
      <c r="BE467" s="28"/>
    </row>
    <row r="468" spans="1:57" ht="14" x14ac:dyDescent="0.35">
      <c r="A468" s="4">
        <f t="shared" si="362"/>
        <v>466</v>
      </c>
      <c r="B468" s="24"/>
      <c r="C468" s="30"/>
      <c r="D468" s="26"/>
      <c r="E468" s="27"/>
      <c r="F468" s="28"/>
      <c r="G468" s="39"/>
      <c r="H468" s="40"/>
      <c r="I468" s="24"/>
      <c r="J468" s="25"/>
      <c r="K468" s="26"/>
      <c r="L468" s="27"/>
      <c r="M468" s="28"/>
      <c r="N468" s="29">
        <f t="shared" si="438"/>
        <v>9.3404002729946534E-5</v>
      </c>
      <c r="O468" s="47"/>
      <c r="P468" s="48"/>
      <c r="Q468" s="49"/>
      <c r="R468" s="51"/>
      <c r="S468" s="28"/>
      <c r="T468" s="29">
        <f t="shared" si="365"/>
        <v>0.99075300372973119</v>
      </c>
      <c r="U468" s="31">
        <f t="shared" si="366"/>
        <v>470</v>
      </c>
      <c r="V468" s="32">
        <f t="shared" si="367"/>
        <v>1167.5</v>
      </c>
      <c r="W468" s="33">
        <f t="shared" si="368"/>
        <v>1865</v>
      </c>
      <c r="X468" s="4"/>
      <c r="Y468" s="4"/>
      <c r="Z468" s="4"/>
      <c r="AA468" s="4"/>
      <c r="AB468" s="4"/>
      <c r="AC468" s="4"/>
      <c r="AD468" s="4"/>
      <c r="AE468" s="4"/>
      <c r="AF468" s="38"/>
      <c r="AG468" s="24"/>
      <c r="AH468" s="30"/>
      <c r="AI468" s="26"/>
      <c r="AJ468" s="37"/>
      <c r="AK468" s="24"/>
      <c r="AL468" s="25"/>
      <c r="AM468" s="26"/>
      <c r="AN468" s="37"/>
      <c r="AO468" s="47"/>
      <c r="AP468" s="48"/>
      <c r="AQ468" s="49"/>
      <c r="AR468" s="52"/>
      <c r="AS468" s="4"/>
      <c r="AT468" s="4"/>
      <c r="AU468" s="4"/>
      <c r="AV468" s="4"/>
      <c r="AW468" s="4"/>
      <c r="AX468" s="4"/>
      <c r="AY468" s="4"/>
      <c r="AZ468" s="38"/>
      <c r="BA468" s="24"/>
      <c r="BB468" s="30"/>
      <c r="BC468" s="26"/>
      <c r="BD468" s="27"/>
      <c r="BE468" s="28"/>
    </row>
    <row r="469" spans="1:57" ht="14" x14ac:dyDescent="0.35">
      <c r="A469" s="4">
        <f t="shared" si="362"/>
        <v>467</v>
      </c>
      <c r="B469" s="24"/>
      <c r="C469" s="30"/>
      <c r="D469" s="26"/>
      <c r="E469" s="27"/>
      <c r="F469" s="28"/>
      <c r="G469" s="39"/>
      <c r="H469" s="40"/>
      <c r="I469" s="24"/>
      <c r="J469" s="25"/>
      <c r="K469" s="26"/>
      <c r="L469" s="27"/>
      <c r="M469" s="28"/>
      <c r="N469" s="29">
        <f t="shared" si="438"/>
        <v>9.2469962702734776E-5</v>
      </c>
      <c r="O469" s="47"/>
      <c r="P469" s="48"/>
      <c r="Q469" s="49"/>
      <c r="R469" s="51"/>
      <c r="S469" s="28"/>
      <c r="T469" s="29">
        <f t="shared" si="365"/>
        <v>0.99084547369243392</v>
      </c>
      <c r="U469" s="31">
        <f t="shared" si="366"/>
        <v>471</v>
      </c>
      <c r="V469" s="32">
        <f t="shared" si="367"/>
        <v>1170</v>
      </c>
      <c r="W469" s="33">
        <f t="shared" si="368"/>
        <v>1869</v>
      </c>
      <c r="X469" s="4"/>
      <c r="Y469" s="4"/>
      <c r="Z469" s="4"/>
      <c r="AA469" s="4"/>
      <c r="AB469" s="4"/>
      <c r="AC469" s="4"/>
      <c r="AD469" s="4"/>
      <c r="AE469" s="4"/>
      <c r="AF469" s="38"/>
      <c r="AG469" s="24"/>
      <c r="AH469" s="30"/>
      <c r="AI469" s="26"/>
      <c r="AJ469" s="37"/>
      <c r="AK469" s="24"/>
      <c r="AL469" s="25"/>
      <c r="AM469" s="26"/>
      <c r="AN469" s="37"/>
      <c r="AO469" s="47"/>
      <c r="AP469" s="48"/>
      <c r="AQ469" s="49"/>
      <c r="AR469" s="52"/>
      <c r="AS469" s="4"/>
      <c r="AT469" s="4"/>
      <c r="AU469" s="4"/>
      <c r="AV469" s="4"/>
      <c r="AW469" s="4"/>
      <c r="AX469" s="4"/>
      <c r="AY469" s="4"/>
      <c r="AZ469" s="38"/>
      <c r="BA469" s="24"/>
      <c r="BB469" s="30"/>
      <c r="BC469" s="26"/>
      <c r="BD469" s="27"/>
      <c r="BE469" s="28"/>
    </row>
    <row r="470" spans="1:57" ht="14" x14ac:dyDescent="0.35">
      <c r="A470" s="4">
        <f t="shared" si="362"/>
        <v>468</v>
      </c>
      <c r="B470" s="24"/>
      <c r="C470" s="30"/>
      <c r="D470" s="26"/>
      <c r="E470" s="27"/>
      <c r="F470" s="28"/>
      <c r="G470" s="39"/>
      <c r="H470" s="40"/>
      <c r="I470" s="24"/>
      <c r="J470" s="25"/>
      <c r="K470" s="26"/>
      <c r="L470" s="27"/>
      <c r="M470" s="28"/>
      <c r="N470" s="29">
        <f t="shared" si="438"/>
        <v>9.1545263075643035E-5</v>
      </c>
      <c r="O470" s="47"/>
      <c r="P470" s="48"/>
      <c r="Q470" s="49"/>
      <c r="R470" s="51"/>
      <c r="S470" s="28"/>
      <c r="T470" s="29">
        <f t="shared" si="365"/>
        <v>0.99093701895550956</v>
      </c>
      <c r="U470" s="31">
        <f t="shared" si="366"/>
        <v>472</v>
      </c>
      <c r="V470" s="32">
        <f t="shared" si="367"/>
        <v>1172.5</v>
      </c>
      <c r="W470" s="33">
        <f t="shared" si="368"/>
        <v>1873</v>
      </c>
      <c r="X470" s="4"/>
      <c r="Y470" s="4"/>
      <c r="Z470" s="4"/>
      <c r="AA470" s="4"/>
      <c r="AB470" s="4"/>
      <c r="AC470" s="4"/>
      <c r="AD470" s="4"/>
      <c r="AE470" s="4"/>
      <c r="AF470" s="38"/>
      <c r="AG470" s="24"/>
      <c r="AH470" s="30"/>
      <c r="AI470" s="26"/>
      <c r="AJ470" s="37"/>
      <c r="AK470" s="24"/>
      <c r="AL470" s="25"/>
      <c r="AM470" s="26"/>
      <c r="AN470" s="37"/>
      <c r="AO470" s="47"/>
      <c r="AP470" s="48"/>
      <c r="AQ470" s="49"/>
      <c r="AR470" s="52"/>
      <c r="AS470" s="4"/>
      <c r="AT470" s="4"/>
      <c r="AU470" s="4"/>
      <c r="AV470" s="4"/>
      <c r="AW470" s="4"/>
      <c r="AX470" s="4"/>
      <c r="AY470" s="4"/>
      <c r="AZ470" s="38"/>
      <c r="BA470" s="24"/>
      <c r="BB470" s="30"/>
      <c r="BC470" s="26"/>
      <c r="BD470" s="27"/>
      <c r="BE470" s="28"/>
    </row>
    <row r="471" spans="1:57" ht="14" x14ac:dyDescent="0.35">
      <c r="A471" s="4">
        <f t="shared" si="362"/>
        <v>469</v>
      </c>
      <c r="B471" s="24"/>
      <c r="C471" s="30"/>
      <c r="D471" s="26"/>
      <c r="E471" s="27"/>
      <c r="F471" s="28"/>
      <c r="G471" s="39"/>
      <c r="H471" s="40"/>
      <c r="I471" s="24"/>
      <c r="J471" s="25"/>
      <c r="K471" s="26"/>
      <c r="L471" s="27"/>
      <c r="M471" s="28"/>
      <c r="N471" s="29">
        <f t="shared" si="438"/>
        <v>9.0629810444942116E-5</v>
      </c>
      <c r="O471" s="47"/>
      <c r="P471" s="48"/>
      <c r="Q471" s="49"/>
      <c r="R471" s="51"/>
      <c r="S471" s="28"/>
      <c r="T471" s="29">
        <f t="shared" si="365"/>
        <v>0.99102764876595451</v>
      </c>
      <c r="U471" s="31">
        <f t="shared" si="366"/>
        <v>473</v>
      </c>
      <c r="V471" s="32">
        <f t="shared" si="367"/>
        <v>1175</v>
      </c>
      <c r="W471" s="33">
        <f t="shared" si="368"/>
        <v>1877</v>
      </c>
      <c r="X471" s="4"/>
      <c r="Y471" s="4"/>
      <c r="Z471" s="4"/>
      <c r="AA471" s="4"/>
      <c r="AB471" s="4"/>
      <c r="AC471" s="4"/>
      <c r="AD471" s="4"/>
      <c r="AE471" s="4"/>
      <c r="AF471" s="38"/>
      <c r="AG471" s="24"/>
      <c r="AH471" s="30"/>
      <c r="AI471" s="26"/>
      <c r="AJ471" s="37"/>
      <c r="AK471" s="24"/>
      <c r="AL471" s="25"/>
      <c r="AM471" s="26"/>
      <c r="AN471" s="37"/>
      <c r="AO471" s="47"/>
      <c r="AP471" s="48"/>
      <c r="AQ471" s="49"/>
      <c r="AR471" s="52"/>
      <c r="AS471" s="4"/>
      <c r="AT471" s="4"/>
      <c r="AU471" s="4"/>
      <c r="AV471" s="4"/>
      <c r="AW471" s="4"/>
      <c r="AX471" s="4"/>
      <c r="AY471" s="4"/>
      <c r="AZ471" s="38"/>
      <c r="BA471" s="24"/>
      <c r="BB471" s="30"/>
      <c r="BC471" s="26"/>
      <c r="BD471" s="27"/>
      <c r="BE471" s="28"/>
    </row>
    <row r="472" spans="1:57" ht="14" x14ac:dyDescent="0.35">
      <c r="A472" s="4">
        <f t="shared" si="362"/>
        <v>470</v>
      </c>
      <c r="B472" s="24"/>
      <c r="C472" s="30"/>
      <c r="D472" s="26"/>
      <c r="E472" s="27"/>
      <c r="F472" s="28"/>
      <c r="G472" s="39"/>
      <c r="H472" s="40"/>
      <c r="I472" s="24"/>
      <c r="J472" s="25"/>
      <c r="K472" s="26"/>
      <c r="L472" s="27"/>
      <c r="M472" s="28"/>
      <c r="N472" s="29">
        <f t="shared" si="438"/>
        <v>8.9723512340489364E-5</v>
      </c>
      <c r="O472" s="47"/>
      <c r="P472" s="48"/>
      <c r="Q472" s="49"/>
      <c r="R472" s="51"/>
      <c r="S472" s="28"/>
      <c r="T472" s="29">
        <f t="shared" si="365"/>
        <v>0.99111737227829499</v>
      </c>
      <c r="U472" s="31">
        <f t="shared" si="366"/>
        <v>474</v>
      </c>
      <c r="V472" s="32">
        <f t="shared" si="367"/>
        <v>1177.5</v>
      </c>
      <c r="W472" s="33">
        <f t="shared" si="368"/>
        <v>1881</v>
      </c>
      <c r="X472" s="4"/>
      <c r="Y472" s="4"/>
      <c r="Z472" s="4"/>
      <c r="AA472" s="4"/>
      <c r="AB472" s="4"/>
      <c r="AC472" s="4"/>
      <c r="AD472" s="4"/>
      <c r="AE472" s="4"/>
      <c r="AF472" s="38"/>
      <c r="AG472" s="24"/>
      <c r="AH472" s="30"/>
      <c r="AI472" s="26"/>
      <c r="AJ472" s="37"/>
      <c r="AK472" s="24"/>
      <c r="AL472" s="25"/>
      <c r="AM472" s="26"/>
      <c r="AN472" s="37"/>
      <c r="AO472" s="47"/>
      <c r="AP472" s="48"/>
      <c r="AQ472" s="49"/>
      <c r="AR472" s="52"/>
      <c r="AS472" s="4"/>
      <c r="AT472" s="4"/>
      <c r="AU472" s="4"/>
      <c r="AV472" s="4"/>
      <c r="AW472" s="4"/>
      <c r="AX472" s="4"/>
      <c r="AY472" s="4"/>
      <c r="AZ472" s="38"/>
      <c r="BA472" s="24"/>
      <c r="BB472" s="30"/>
      <c r="BC472" s="26"/>
      <c r="BD472" s="27"/>
      <c r="BE472" s="28"/>
    </row>
    <row r="473" spans="1:57" ht="14" x14ac:dyDescent="0.35">
      <c r="A473" s="4">
        <f t="shared" si="362"/>
        <v>471</v>
      </c>
      <c r="B473" s="24"/>
      <c r="C473" s="30"/>
      <c r="D473" s="26"/>
      <c r="E473" s="27"/>
      <c r="F473" s="28"/>
      <c r="G473" s="39"/>
      <c r="H473" s="40"/>
      <c r="I473" s="24"/>
      <c r="J473" s="25"/>
      <c r="K473" s="26"/>
      <c r="L473" s="27"/>
      <c r="M473" s="28"/>
      <c r="N473" s="29">
        <f t="shared" si="438"/>
        <v>8.8826277217068927E-5</v>
      </c>
      <c r="O473" s="47"/>
      <c r="P473" s="48"/>
      <c r="Q473" s="49"/>
      <c r="R473" s="51"/>
      <c r="S473" s="28"/>
      <c r="T473" s="29">
        <f t="shared" si="365"/>
        <v>0.99120619855551206</v>
      </c>
      <c r="U473" s="31">
        <f t="shared" si="366"/>
        <v>475</v>
      </c>
      <c r="V473" s="32">
        <f t="shared" si="367"/>
        <v>1180</v>
      </c>
      <c r="W473" s="33">
        <f t="shared" si="368"/>
        <v>1885</v>
      </c>
      <c r="X473" s="4"/>
      <c r="Y473" s="4"/>
      <c r="Z473" s="4"/>
      <c r="AA473" s="4"/>
      <c r="AB473" s="4"/>
      <c r="AC473" s="4"/>
      <c r="AD473" s="4"/>
      <c r="AE473" s="4"/>
      <c r="AF473" s="38"/>
      <c r="AG473" s="24"/>
      <c r="AH473" s="30"/>
      <c r="AI473" s="26"/>
      <c r="AJ473" s="37"/>
      <c r="AK473" s="24"/>
      <c r="AL473" s="25"/>
      <c r="AM473" s="26"/>
      <c r="AN473" s="37"/>
      <c r="AO473" s="47"/>
      <c r="AP473" s="48"/>
      <c r="AQ473" s="49"/>
      <c r="AR473" s="52"/>
      <c r="AS473" s="4"/>
      <c r="AT473" s="4"/>
      <c r="AU473" s="4"/>
      <c r="AV473" s="4"/>
      <c r="AW473" s="4"/>
      <c r="AX473" s="4"/>
      <c r="AY473" s="4"/>
      <c r="AZ473" s="38"/>
      <c r="BA473" s="24"/>
      <c r="BB473" s="30"/>
      <c r="BC473" s="26"/>
      <c r="BD473" s="27"/>
      <c r="BE473" s="28"/>
    </row>
    <row r="474" spans="1:57" ht="14" x14ac:dyDescent="0.35">
      <c r="A474" s="4">
        <f t="shared" si="362"/>
        <v>472</v>
      </c>
      <c r="B474" s="24"/>
      <c r="C474" s="30"/>
      <c r="D474" s="26"/>
      <c r="E474" s="27"/>
      <c r="F474" s="28"/>
      <c r="G474" s="39"/>
      <c r="H474" s="40"/>
      <c r="I474" s="24"/>
      <c r="J474" s="25"/>
      <c r="K474" s="26"/>
      <c r="L474" s="27"/>
      <c r="M474" s="28"/>
      <c r="N474" s="29">
        <f t="shared" si="438"/>
        <v>8.7938014444843837E-5</v>
      </c>
      <c r="O474" s="47"/>
      <c r="P474" s="48"/>
      <c r="Q474" s="49"/>
      <c r="R474" s="51"/>
      <c r="S474" s="28"/>
      <c r="T474" s="29">
        <f t="shared" si="365"/>
        <v>0.99129413656995691</v>
      </c>
      <c r="U474" s="31">
        <f t="shared" si="366"/>
        <v>476</v>
      </c>
      <c r="V474" s="32">
        <f t="shared" si="367"/>
        <v>1182.5</v>
      </c>
      <c r="W474" s="33">
        <f t="shared" si="368"/>
        <v>1889</v>
      </c>
      <c r="X474" s="4"/>
      <c r="Y474" s="4"/>
      <c r="Z474" s="4"/>
      <c r="AA474" s="4"/>
      <c r="AB474" s="4"/>
      <c r="AC474" s="4"/>
      <c r="AD474" s="4"/>
      <c r="AE474" s="4"/>
      <c r="AF474" s="38"/>
      <c r="AG474" s="24"/>
      <c r="AH474" s="30"/>
      <c r="AI474" s="26"/>
      <c r="AJ474" s="37"/>
      <c r="AK474" s="24"/>
      <c r="AL474" s="25"/>
      <c r="AM474" s="26"/>
      <c r="AN474" s="37"/>
      <c r="AO474" s="47"/>
      <c r="AP474" s="48"/>
      <c r="AQ474" s="49"/>
      <c r="AR474" s="52"/>
      <c r="AS474" s="4"/>
      <c r="AT474" s="4"/>
      <c r="AU474" s="4"/>
      <c r="AV474" s="4"/>
      <c r="AW474" s="4"/>
      <c r="AX474" s="4"/>
      <c r="AY474" s="4"/>
      <c r="AZ474" s="38"/>
      <c r="BA474" s="24"/>
      <c r="BB474" s="30"/>
      <c r="BC474" s="26"/>
      <c r="BD474" s="27"/>
      <c r="BE474" s="28"/>
    </row>
    <row r="475" spans="1:57" ht="14" x14ac:dyDescent="0.35">
      <c r="A475" s="4">
        <f t="shared" si="362"/>
        <v>473</v>
      </c>
      <c r="B475" s="24"/>
      <c r="C475" s="30"/>
      <c r="D475" s="26"/>
      <c r="E475" s="27"/>
      <c r="F475" s="28"/>
      <c r="G475" s="39"/>
      <c r="H475" s="40"/>
      <c r="I475" s="24"/>
      <c r="J475" s="25"/>
      <c r="K475" s="26"/>
      <c r="L475" s="27"/>
      <c r="M475" s="28"/>
      <c r="N475" s="29">
        <f t="shared" si="438"/>
        <v>8.7058634300474225E-5</v>
      </c>
      <c r="O475" s="47"/>
      <c r="P475" s="48"/>
      <c r="Q475" s="49"/>
      <c r="R475" s="51"/>
      <c r="S475" s="28"/>
      <c r="T475" s="29">
        <f t="shared" si="365"/>
        <v>0.99138119520425738</v>
      </c>
      <c r="U475" s="31">
        <f t="shared" si="366"/>
        <v>477</v>
      </c>
      <c r="V475" s="32">
        <f t="shared" si="367"/>
        <v>1185</v>
      </c>
      <c r="W475" s="33">
        <f t="shared" si="368"/>
        <v>1893</v>
      </c>
      <c r="X475" s="4"/>
      <c r="Y475" s="4"/>
      <c r="Z475" s="4"/>
      <c r="AA475" s="4"/>
      <c r="AB475" s="4"/>
      <c r="AC475" s="4"/>
      <c r="AD475" s="4"/>
      <c r="AE475" s="4"/>
      <c r="AF475" s="38"/>
      <c r="AG475" s="24"/>
      <c r="AH475" s="30"/>
      <c r="AI475" s="26"/>
      <c r="AJ475" s="37"/>
      <c r="AK475" s="24"/>
      <c r="AL475" s="25"/>
      <c r="AM475" s="26"/>
      <c r="AN475" s="37"/>
      <c r="AO475" s="47"/>
      <c r="AP475" s="48"/>
      <c r="AQ475" s="49"/>
      <c r="AR475" s="52"/>
      <c r="AS475" s="4"/>
      <c r="AT475" s="4"/>
      <c r="AU475" s="4"/>
      <c r="AV475" s="4"/>
      <c r="AW475" s="4"/>
      <c r="AX475" s="4"/>
      <c r="AY475" s="4"/>
      <c r="AZ475" s="38"/>
      <c r="BA475" s="24"/>
      <c r="BB475" s="30"/>
      <c r="BC475" s="26"/>
      <c r="BD475" s="27"/>
      <c r="BE475" s="28"/>
    </row>
    <row r="476" spans="1:57" ht="14" x14ac:dyDescent="0.35">
      <c r="A476" s="4">
        <f t="shared" si="362"/>
        <v>474</v>
      </c>
      <c r="B476" s="24"/>
      <c r="C476" s="30"/>
      <c r="D476" s="26"/>
      <c r="E476" s="27"/>
      <c r="F476" s="28"/>
      <c r="G476" s="39"/>
      <c r="H476" s="40"/>
      <c r="I476" s="24"/>
      <c r="J476" s="25"/>
      <c r="K476" s="26"/>
      <c r="L476" s="27"/>
      <c r="M476" s="28"/>
      <c r="N476" s="29">
        <f t="shared" si="438"/>
        <v>8.618804795745838E-5</v>
      </c>
      <c r="O476" s="47"/>
      <c r="P476" s="48"/>
      <c r="Q476" s="49"/>
      <c r="R476" s="51"/>
      <c r="S476" s="28"/>
      <c r="T476" s="29">
        <f t="shared" si="365"/>
        <v>0.99146738325221484</v>
      </c>
      <c r="U476" s="31">
        <f t="shared" si="366"/>
        <v>478</v>
      </c>
      <c r="V476" s="32">
        <f t="shared" si="367"/>
        <v>1187.5</v>
      </c>
      <c r="W476" s="33">
        <f t="shared" si="368"/>
        <v>1897</v>
      </c>
      <c r="X476" s="4"/>
      <c r="Y476" s="4"/>
      <c r="Z476" s="4"/>
      <c r="AA476" s="4"/>
      <c r="AB476" s="4"/>
      <c r="AC476" s="4"/>
      <c r="AD476" s="4"/>
      <c r="AE476" s="4"/>
      <c r="AF476" s="38"/>
      <c r="AG476" s="24"/>
      <c r="AH476" s="30"/>
      <c r="AI476" s="26"/>
      <c r="AJ476" s="37"/>
      <c r="AK476" s="24"/>
      <c r="AL476" s="25"/>
      <c r="AM476" s="26"/>
      <c r="AN476" s="37"/>
      <c r="AO476" s="47"/>
      <c r="AP476" s="48"/>
      <c r="AQ476" s="49"/>
      <c r="AR476" s="52"/>
      <c r="AS476" s="4"/>
      <c r="AT476" s="4"/>
      <c r="AU476" s="4"/>
      <c r="AV476" s="4"/>
      <c r="AW476" s="4"/>
      <c r="AX476" s="4"/>
      <c r="AY476" s="4"/>
      <c r="AZ476" s="38"/>
      <c r="BA476" s="24"/>
      <c r="BB476" s="30"/>
      <c r="BC476" s="26"/>
      <c r="BD476" s="27"/>
      <c r="BE476" s="28"/>
    </row>
    <row r="477" spans="1:57" ht="14" x14ac:dyDescent="0.35">
      <c r="A477" s="4">
        <f t="shared" si="362"/>
        <v>475</v>
      </c>
      <c r="B477" s="24"/>
      <c r="C477" s="30"/>
      <c r="D477" s="26"/>
      <c r="E477" s="27"/>
      <c r="F477" s="28"/>
      <c r="G477" s="39"/>
      <c r="H477" s="40"/>
      <c r="I477" s="24"/>
      <c r="J477" s="25"/>
      <c r="K477" s="26"/>
      <c r="L477" s="27"/>
      <c r="M477" s="28"/>
      <c r="N477" s="29">
        <f t="shared" si="438"/>
        <v>8.5326167477806081E-5</v>
      </c>
      <c r="O477" s="47"/>
      <c r="P477" s="48"/>
      <c r="Q477" s="49"/>
      <c r="R477" s="51"/>
      <c r="S477" s="28"/>
      <c r="T477" s="29">
        <f t="shared" si="365"/>
        <v>0.99155270941969265</v>
      </c>
      <c r="U477" s="31">
        <f t="shared" si="366"/>
        <v>479</v>
      </c>
      <c r="V477" s="32">
        <f t="shared" si="367"/>
        <v>1190</v>
      </c>
      <c r="W477" s="33">
        <f t="shared" si="368"/>
        <v>1901</v>
      </c>
      <c r="X477" s="4"/>
      <c r="Y477" s="4"/>
      <c r="Z477" s="4"/>
      <c r="AA477" s="4"/>
      <c r="AB477" s="4"/>
      <c r="AC477" s="4"/>
      <c r="AD477" s="4"/>
      <c r="AE477" s="4"/>
      <c r="AF477" s="38"/>
      <c r="AG477" s="24"/>
      <c r="AH477" s="30"/>
      <c r="AI477" s="26"/>
      <c r="AJ477" s="37"/>
      <c r="AK477" s="24"/>
      <c r="AL477" s="25"/>
      <c r="AM477" s="26"/>
      <c r="AN477" s="37"/>
      <c r="AO477" s="47"/>
      <c r="AP477" s="48"/>
      <c r="AQ477" s="49"/>
      <c r="AR477" s="52"/>
      <c r="AS477" s="4"/>
      <c r="AT477" s="4"/>
      <c r="AU477" s="4"/>
      <c r="AV477" s="4"/>
      <c r="AW477" s="4"/>
      <c r="AX477" s="4"/>
      <c r="AY477" s="4"/>
      <c r="AZ477" s="38"/>
      <c r="BA477" s="24"/>
      <c r="BB477" s="30"/>
      <c r="BC477" s="26"/>
      <c r="BD477" s="27"/>
      <c r="BE477" s="28"/>
    </row>
    <row r="478" spans="1:57" ht="14" x14ac:dyDescent="0.35">
      <c r="A478" s="4">
        <f t="shared" si="362"/>
        <v>476</v>
      </c>
      <c r="B478" s="24"/>
      <c r="C478" s="30"/>
      <c r="D478" s="26"/>
      <c r="E478" s="27"/>
      <c r="F478" s="28"/>
      <c r="G478" s="39"/>
      <c r="H478" s="40"/>
      <c r="I478" s="24"/>
      <c r="J478" s="25"/>
      <c r="K478" s="26"/>
      <c r="L478" s="27"/>
      <c r="M478" s="28"/>
      <c r="N478" s="29">
        <f t="shared" si="438"/>
        <v>8.4472905803045784E-5</v>
      </c>
      <c r="O478" s="47"/>
      <c r="P478" s="48"/>
      <c r="Q478" s="49"/>
      <c r="R478" s="51"/>
      <c r="S478" s="28"/>
      <c r="T478" s="29">
        <f t="shared" si="365"/>
        <v>0.99163718232549569</v>
      </c>
      <c r="U478" s="31">
        <f t="shared" si="366"/>
        <v>480</v>
      </c>
      <c r="V478" s="32">
        <f t="shared" si="367"/>
        <v>1192.5</v>
      </c>
      <c r="W478" s="33">
        <f t="shared" si="368"/>
        <v>1905</v>
      </c>
      <c r="X478" s="4"/>
      <c r="Y478" s="4"/>
      <c r="Z478" s="4"/>
      <c r="AA478" s="4"/>
      <c r="AB478" s="4"/>
      <c r="AC478" s="4"/>
      <c r="AD478" s="4"/>
      <c r="AE478" s="4"/>
      <c r="AF478" s="38"/>
      <c r="AG478" s="24"/>
      <c r="AH478" s="30"/>
      <c r="AI478" s="26"/>
      <c r="AJ478" s="37"/>
      <c r="AK478" s="24"/>
      <c r="AL478" s="25"/>
      <c r="AM478" s="26"/>
      <c r="AN478" s="37"/>
      <c r="AO478" s="47"/>
      <c r="AP478" s="48"/>
      <c r="AQ478" s="49"/>
      <c r="AR478" s="52"/>
      <c r="AS478" s="4"/>
      <c r="AT478" s="4"/>
      <c r="AU478" s="4"/>
      <c r="AV478" s="4"/>
      <c r="AW478" s="4"/>
      <c r="AX478" s="4"/>
      <c r="AY478" s="4"/>
      <c r="AZ478" s="38"/>
      <c r="BA478" s="24"/>
      <c r="BB478" s="30"/>
      <c r="BC478" s="26"/>
      <c r="BD478" s="27"/>
      <c r="BE478" s="28"/>
    </row>
    <row r="479" spans="1:57" ht="14" x14ac:dyDescent="0.35">
      <c r="A479" s="4">
        <f t="shared" si="362"/>
        <v>477</v>
      </c>
      <c r="B479" s="24"/>
      <c r="C479" s="30"/>
      <c r="D479" s="26"/>
      <c r="E479" s="27"/>
      <c r="F479" s="28"/>
      <c r="G479" s="39"/>
      <c r="H479" s="40"/>
      <c r="I479" s="24"/>
      <c r="J479" s="25"/>
      <c r="K479" s="26"/>
      <c r="L479" s="27"/>
      <c r="M479" s="28"/>
      <c r="N479" s="29">
        <f t="shared" si="438"/>
        <v>8.3628176745009775E-5</v>
      </c>
      <c r="O479" s="47"/>
      <c r="P479" s="48"/>
      <c r="Q479" s="49"/>
      <c r="R479" s="51"/>
      <c r="S479" s="28"/>
      <c r="T479" s="29">
        <f t="shared" si="365"/>
        <v>0.9917208105022407</v>
      </c>
      <c r="U479" s="31">
        <f t="shared" si="366"/>
        <v>481</v>
      </c>
      <c r="V479" s="32">
        <f t="shared" si="367"/>
        <v>1195</v>
      </c>
      <c r="W479" s="33">
        <f t="shared" si="368"/>
        <v>1909</v>
      </c>
      <c r="X479" s="4"/>
      <c r="Y479" s="4"/>
      <c r="Z479" s="4"/>
      <c r="AA479" s="4"/>
      <c r="AB479" s="4"/>
      <c r="AC479" s="4"/>
      <c r="AD479" s="4"/>
      <c r="AE479" s="4"/>
      <c r="AF479" s="38"/>
      <c r="AG479" s="24"/>
      <c r="AH479" s="30"/>
      <c r="AI479" s="26"/>
      <c r="AJ479" s="37"/>
      <c r="AK479" s="24"/>
      <c r="AL479" s="25"/>
      <c r="AM479" s="26"/>
      <c r="AN479" s="37"/>
      <c r="AO479" s="47"/>
      <c r="AP479" s="48"/>
      <c r="AQ479" s="49"/>
      <c r="AR479" s="52"/>
      <c r="AS479" s="4"/>
      <c r="AT479" s="4"/>
      <c r="AU479" s="4"/>
      <c r="AV479" s="4"/>
      <c r="AW479" s="4"/>
      <c r="AX479" s="4"/>
      <c r="AY479" s="4"/>
      <c r="AZ479" s="38"/>
      <c r="BA479" s="24"/>
      <c r="BB479" s="30"/>
      <c r="BC479" s="26"/>
      <c r="BD479" s="27"/>
      <c r="BE479" s="28"/>
    </row>
    <row r="480" spans="1:57" ht="14" x14ac:dyDescent="0.35">
      <c r="A480" s="4">
        <f t="shared" si="362"/>
        <v>478</v>
      </c>
      <c r="B480" s="24"/>
      <c r="C480" s="30"/>
      <c r="D480" s="26"/>
      <c r="E480" s="27"/>
      <c r="F480" s="28"/>
      <c r="G480" s="39"/>
      <c r="H480" s="40"/>
      <c r="I480" s="24"/>
      <c r="J480" s="25"/>
      <c r="K480" s="26"/>
      <c r="L480" s="27"/>
      <c r="M480" s="28"/>
      <c r="N480" s="29">
        <f t="shared" si="438"/>
        <v>8.2791894977618519E-5</v>
      </c>
      <c r="O480" s="47"/>
      <c r="P480" s="48"/>
      <c r="Q480" s="49"/>
      <c r="R480" s="51"/>
      <c r="S480" s="28"/>
      <c r="T480" s="29">
        <f t="shared" si="365"/>
        <v>0.99180360239721832</v>
      </c>
      <c r="U480" s="31">
        <f t="shared" si="366"/>
        <v>482</v>
      </c>
      <c r="V480" s="32">
        <f t="shared" si="367"/>
        <v>1197.5</v>
      </c>
      <c r="W480" s="33">
        <f t="shared" si="368"/>
        <v>1913</v>
      </c>
      <c r="X480" s="4"/>
      <c r="Y480" s="4"/>
      <c r="Z480" s="4"/>
      <c r="AA480" s="4"/>
      <c r="AB480" s="4"/>
      <c r="AC480" s="4"/>
      <c r="AD480" s="4"/>
      <c r="AE480" s="4"/>
      <c r="AF480" s="38"/>
      <c r="AG480" s="24"/>
      <c r="AH480" s="30"/>
      <c r="AI480" s="26"/>
      <c r="AJ480" s="37"/>
      <c r="AK480" s="24"/>
      <c r="AL480" s="25"/>
      <c r="AM480" s="26"/>
      <c r="AN480" s="37"/>
      <c r="AO480" s="47"/>
      <c r="AP480" s="48"/>
      <c r="AQ480" s="49"/>
      <c r="AR480" s="52"/>
      <c r="AS480" s="4"/>
      <c r="AT480" s="4"/>
      <c r="AU480" s="4"/>
      <c r="AV480" s="4"/>
      <c r="AW480" s="4"/>
      <c r="AX480" s="4"/>
      <c r="AY480" s="4"/>
      <c r="AZ480" s="38"/>
      <c r="BA480" s="24"/>
      <c r="BB480" s="30"/>
      <c r="BC480" s="26"/>
      <c r="BD480" s="27"/>
      <c r="BE480" s="28"/>
    </row>
    <row r="481" spans="1:57" ht="14" x14ac:dyDescent="0.35">
      <c r="A481" s="4">
        <f t="shared" si="362"/>
        <v>479</v>
      </c>
      <c r="B481" s="24"/>
      <c r="C481" s="30"/>
      <c r="D481" s="26"/>
      <c r="E481" s="27"/>
      <c r="F481" s="28"/>
      <c r="G481" s="39"/>
      <c r="H481" s="40"/>
      <c r="I481" s="24"/>
      <c r="J481" s="25"/>
      <c r="K481" s="26"/>
      <c r="L481" s="27"/>
      <c r="M481" s="28"/>
      <c r="N481" s="29">
        <f t="shared" si="438"/>
        <v>8.196397602777683E-5</v>
      </c>
      <c r="O481" s="47"/>
      <c r="P481" s="48"/>
      <c r="Q481" s="49"/>
      <c r="R481" s="51"/>
      <c r="S481" s="28"/>
      <c r="T481" s="29">
        <f t="shared" si="365"/>
        <v>0.9918855663732461</v>
      </c>
      <c r="U481" s="31">
        <f t="shared" si="366"/>
        <v>483</v>
      </c>
      <c r="V481" s="32">
        <f t="shared" si="367"/>
        <v>1200</v>
      </c>
      <c r="W481" s="33">
        <f t="shared" si="368"/>
        <v>1917</v>
      </c>
      <c r="X481" s="4"/>
      <c r="Y481" s="4"/>
      <c r="Z481" s="4"/>
      <c r="AA481" s="4"/>
      <c r="AB481" s="4"/>
      <c r="AC481" s="4"/>
      <c r="AD481" s="4"/>
      <c r="AE481" s="4"/>
      <c r="AF481" s="38"/>
      <c r="AG481" s="24"/>
      <c r="AH481" s="30"/>
      <c r="AI481" s="26"/>
      <c r="AJ481" s="37"/>
      <c r="AK481" s="24"/>
      <c r="AL481" s="25"/>
      <c r="AM481" s="26"/>
      <c r="AN481" s="37"/>
      <c r="AO481" s="47"/>
      <c r="AP481" s="48"/>
      <c r="AQ481" s="49"/>
      <c r="AR481" s="52"/>
      <c r="AS481" s="4"/>
      <c r="AT481" s="4"/>
      <c r="AU481" s="4"/>
      <c r="AV481" s="4"/>
      <c r="AW481" s="4"/>
      <c r="AX481" s="4"/>
      <c r="AY481" s="4"/>
      <c r="AZ481" s="38"/>
      <c r="BA481" s="24"/>
      <c r="BB481" s="30"/>
      <c r="BC481" s="26"/>
      <c r="BD481" s="27"/>
      <c r="BE481" s="28"/>
    </row>
    <row r="482" spans="1:57" ht="14" x14ac:dyDescent="0.35">
      <c r="A482" s="4">
        <f t="shared" si="362"/>
        <v>480</v>
      </c>
      <c r="B482" s="24"/>
      <c r="C482" s="30"/>
      <c r="D482" s="26"/>
      <c r="E482" s="27"/>
      <c r="F482" s="28"/>
      <c r="G482" s="39"/>
      <c r="H482" s="40"/>
      <c r="I482" s="24"/>
      <c r="J482" s="25"/>
      <c r="K482" s="26"/>
      <c r="L482" s="27"/>
      <c r="M482" s="28"/>
      <c r="N482" s="29">
        <f t="shared" si="438"/>
        <v>8.114433626749129E-5</v>
      </c>
      <c r="O482" s="47"/>
      <c r="P482" s="48"/>
      <c r="Q482" s="49"/>
      <c r="R482" s="51"/>
      <c r="S482" s="28"/>
      <c r="T482" s="29">
        <f t="shared" si="365"/>
        <v>0.99196671070951359</v>
      </c>
      <c r="U482" s="31">
        <f t="shared" si="366"/>
        <v>484</v>
      </c>
      <c r="V482" s="32">
        <f t="shared" si="367"/>
        <v>1202.5</v>
      </c>
      <c r="W482" s="33">
        <f t="shared" si="368"/>
        <v>1921</v>
      </c>
      <c r="X482" s="4"/>
      <c r="Y482" s="4"/>
      <c r="Z482" s="4"/>
      <c r="AA482" s="4"/>
      <c r="AB482" s="4"/>
      <c r="AC482" s="4"/>
      <c r="AD482" s="4"/>
      <c r="AE482" s="4"/>
      <c r="AF482" s="38"/>
      <c r="AG482" s="24"/>
      <c r="AH482" s="30"/>
      <c r="AI482" s="26"/>
      <c r="AJ482" s="37"/>
      <c r="AK482" s="24"/>
      <c r="AL482" s="25"/>
      <c r="AM482" s="26"/>
      <c r="AN482" s="37"/>
      <c r="AO482" s="47"/>
      <c r="AP482" s="48"/>
      <c r="AQ482" s="49"/>
      <c r="AR482" s="52"/>
      <c r="AS482" s="4"/>
      <c r="AT482" s="4"/>
      <c r="AU482" s="4"/>
      <c r="AV482" s="4"/>
      <c r="AW482" s="4"/>
      <c r="AX482" s="4"/>
      <c r="AY482" s="4"/>
      <c r="AZ482" s="38"/>
      <c r="BA482" s="24"/>
      <c r="BB482" s="30"/>
      <c r="BC482" s="26"/>
      <c r="BD482" s="27"/>
      <c r="BE482" s="28"/>
    </row>
    <row r="483" spans="1:57" ht="14" x14ac:dyDescent="0.35">
      <c r="A483" s="4">
        <f t="shared" si="362"/>
        <v>481</v>
      </c>
      <c r="B483" s="24"/>
      <c r="C483" s="30"/>
      <c r="D483" s="26"/>
      <c r="E483" s="27"/>
      <c r="F483" s="28"/>
      <c r="G483" s="39"/>
      <c r="H483" s="40"/>
      <c r="I483" s="24"/>
      <c r="J483" s="25"/>
      <c r="K483" s="26"/>
      <c r="L483" s="27"/>
      <c r="M483" s="28"/>
      <c r="N483" s="29">
        <f t="shared" si="438"/>
        <v>8.033289290487744E-5</v>
      </c>
      <c r="O483" s="47"/>
      <c r="P483" s="48"/>
      <c r="Q483" s="49"/>
      <c r="R483" s="51"/>
      <c r="S483" s="28"/>
      <c r="T483" s="29">
        <f t="shared" si="365"/>
        <v>0.99204704360241847</v>
      </c>
      <c r="U483" s="31">
        <f t="shared" si="366"/>
        <v>485</v>
      </c>
      <c r="V483" s="32">
        <f t="shared" si="367"/>
        <v>1205</v>
      </c>
      <c r="W483" s="33">
        <f t="shared" si="368"/>
        <v>1925</v>
      </c>
      <c r="X483" s="4"/>
      <c r="Y483" s="4"/>
      <c r="Z483" s="4"/>
      <c r="AA483" s="4"/>
      <c r="AB483" s="4"/>
      <c r="AC483" s="4"/>
      <c r="AD483" s="4"/>
      <c r="AE483" s="4"/>
      <c r="AF483" s="38"/>
      <c r="AG483" s="24"/>
      <c r="AH483" s="30"/>
      <c r="AI483" s="26"/>
      <c r="AJ483" s="37"/>
      <c r="AK483" s="24"/>
      <c r="AL483" s="25"/>
      <c r="AM483" s="26"/>
      <c r="AN483" s="37"/>
      <c r="AO483" s="47"/>
      <c r="AP483" s="48"/>
      <c r="AQ483" s="49"/>
      <c r="AR483" s="52"/>
      <c r="AS483" s="4"/>
      <c r="AT483" s="4"/>
      <c r="AU483" s="4"/>
      <c r="AV483" s="4"/>
      <c r="AW483" s="4"/>
      <c r="AX483" s="4"/>
      <c r="AY483" s="4"/>
      <c r="AZ483" s="38"/>
      <c r="BA483" s="24"/>
      <c r="BB483" s="30"/>
      <c r="BC483" s="26"/>
      <c r="BD483" s="27"/>
      <c r="BE483" s="28"/>
    </row>
    <row r="484" spans="1:57" ht="14" x14ac:dyDescent="0.35">
      <c r="A484" s="4">
        <f t="shared" si="362"/>
        <v>482</v>
      </c>
      <c r="B484" s="24"/>
      <c r="C484" s="30"/>
      <c r="D484" s="26"/>
      <c r="E484" s="27"/>
      <c r="F484" s="28"/>
      <c r="G484" s="39"/>
      <c r="H484" s="40"/>
      <c r="I484" s="24"/>
      <c r="J484" s="25"/>
      <c r="K484" s="26"/>
      <c r="L484" s="27"/>
      <c r="M484" s="28"/>
      <c r="N484" s="29">
        <f t="shared" si="438"/>
        <v>7.9529563975833106E-5</v>
      </c>
      <c r="O484" s="47"/>
      <c r="P484" s="48"/>
      <c r="Q484" s="49"/>
      <c r="R484" s="51"/>
      <c r="S484" s="28"/>
      <c r="T484" s="29">
        <f t="shared" si="365"/>
        <v>0.9921265731663943</v>
      </c>
      <c r="U484" s="31">
        <f t="shared" si="366"/>
        <v>486</v>
      </c>
      <c r="V484" s="32">
        <f t="shared" si="367"/>
        <v>1207.5</v>
      </c>
      <c r="W484" s="33">
        <f t="shared" si="368"/>
        <v>1929</v>
      </c>
      <c r="X484" s="4"/>
      <c r="Y484" s="4"/>
      <c r="Z484" s="4"/>
      <c r="AA484" s="4"/>
      <c r="AB484" s="4"/>
      <c r="AC484" s="4"/>
      <c r="AD484" s="4"/>
      <c r="AE484" s="4"/>
      <c r="AF484" s="38"/>
      <c r="AG484" s="24"/>
      <c r="AH484" s="30"/>
      <c r="AI484" s="26"/>
      <c r="AJ484" s="37"/>
      <c r="AK484" s="24"/>
      <c r="AL484" s="25"/>
      <c r="AM484" s="26"/>
      <c r="AN484" s="37"/>
      <c r="AO484" s="47"/>
      <c r="AP484" s="48"/>
      <c r="AQ484" s="49"/>
      <c r="AR484" s="52"/>
      <c r="AS484" s="4"/>
      <c r="AT484" s="4"/>
      <c r="AU484" s="4"/>
      <c r="AV484" s="4"/>
      <c r="AW484" s="4"/>
      <c r="AX484" s="4"/>
      <c r="AY484" s="4"/>
      <c r="AZ484" s="38"/>
      <c r="BA484" s="24"/>
      <c r="BB484" s="30"/>
      <c r="BC484" s="26"/>
      <c r="BD484" s="27"/>
      <c r="BE484" s="28"/>
    </row>
    <row r="485" spans="1:57" ht="14" x14ac:dyDescent="0.35">
      <c r="A485" s="4">
        <f t="shared" si="362"/>
        <v>483</v>
      </c>
      <c r="B485" s="24"/>
      <c r="C485" s="30"/>
      <c r="D485" s="26"/>
      <c r="E485" s="27"/>
      <c r="F485" s="28"/>
      <c r="G485" s="39"/>
      <c r="H485" s="40"/>
      <c r="I485" s="24"/>
      <c r="J485" s="25"/>
      <c r="K485" s="26"/>
      <c r="L485" s="27"/>
      <c r="M485" s="28"/>
      <c r="N485" s="29">
        <f t="shared" si="438"/>
        <v>7.8734268336044799E-5</v>
      </c>
      <c r="O485" s="47"/>
      <c r="P485" s="48"/>
      <c r="Q485" s="49"/>
      <c r="R485" s="51"/>
      <c r="S485" s="28"/>
      <c r="T485" s="29">
        <f t="shared" si="365"/>
        <v>0.99220530743473034</v>
      </c>
      <c r="U485" s="31">
        <f t="shared" si="366"/>
        <v>487</v>
      </c>
      <c r="V485" s="32">
        <f t="shared" si="367"/>
        <v>1210</v>
      </c>
      <c r="W485" s="33">
        <f t="shared" si="368"/>
        <v>1933</v>
      </c>
      <c r="X485" s="4"/>
      <c r="Y485" s="4"/>
      <c r="Z485" s="4"/>
      <c r="AA485" s="4"/>
      <c r="AB485" s="4"/>
      <c r="AC485" s="4"/>
      <c r="AD485" s="4"/>
      <c r="AE485" s="4"/>
      <c r="AF485" s="38"/>
      <c r="AG485" s="24"/>
      <c r="AH485" s="30"/>
      <c r="AI485" s="26"/>
      <c r="AJ485" s="37"/>
      <c r="AK485" s="24"/>
      <c r="AL485" s="25"/>
      <c r="AM485" s="26"/>
      <c r="AN485" s="37"/>
      <c r="AO485" s="47"/>
      <c r="AP485" s="48"/>
      <c r="AQ485" s="49"/>
      <c r="AR485" s="52"/>
      <c r="AS485" s="4"/>
      <c r="AT485" s="4"/>
      <c r="AU485" s="4"/>
      <c r="AV485" s="4"/>
      <c r="AW485" s="4"/>
      <c r="AX485" s="4"/>
      <c r="AY485" s="4"/>
      <c r="AZ485" s="38"/>
      <c r="BA485" s="24"/>
      <c r="BB485" s="30"/>
      <c r="BC485" s="26"/>
      <c r="BD485" s="27"/>
      <c r="BE485" s="28"/>
    </row>
    <row r="486" spans="1:57" ht="14" x14ac:dyDescent="0.35">
      <c r="A486" s="4">
        <f t="shared" si="362"/>
        <v>484</v>
      </c>
      <c r="B486" s="24"/>
      <c r="C486" s="30"/>
      <c r="D486" s="26"/>
      <c r="E486" s="27"/>
      <c r="F486" s="28"/>
      <c r="G486" s="39"/>
      <c r="H486" s="40"/>
      <c r="I486" s="24"/>
      <c r="J486" s="25"/>
      <c r="K486" s="26"/>
      <c r="L486" s="27"/>
      <c r="M486" s="28"/>
      <c r="N486" s="29">
        <f t="shared" si="438"/>
        <v>7.7946925652661037E-5</v>
      </c>
      <c r="O486" s="47"/>
      <c r="P486" s="48"/>
      <c r="Q486" s="49"/>
      <c r="R486" s="51"/>
      <c r="S486" s="28"/>
      <c r="T486" s="29">
        <f t="shared" si="365"/>
        <v>0.992283254360383</v>
      </c>
      <c r="U486" s="31">
        <f t="shared" si="366"/>
        <v>488</v>
      </c>
      <c r="V486" s="32">
        <f t="shared" si="367"/>
        <v>1212.5</v>
      </c>
      <c r="W486" s="33">
        <f t="shared" si="368"/>
        <v>1937</v>
      </c>
      <c r="X486" s="4"/>
      <c r="Y486" s="4"/>
      <c r="Z486" s="4"/>
      <c r="AA486" s="4"/>
      <c r="AB486" s="4"/>
      <c r="AC486" s="4"/>
      <c r="AD486" s="4"/>
      <c r="AE486" s="4"/>
      <c r="AF486" s="38"/>
      <c r="AG486" s="24"/>
      <c r="AH486" s="30"/>
      <c r="AI486" s="26"/>
      <c r="AJ486" s="37"/>
      <c r="AK486" s="24"/>
      <c r="AL486" s="25"/>
      <c r="AM486" s="26"/>
      <c r="AN486" s="37"/>
      <c r="AO486" s="47"/>
      <c r="AP486" s="48"/>
      <c r="AQ486" s="49"/>
      <c r="AR486" s="52"/>
      <c r="AS486" s="4"/>
      <c r="AT486" s="4"/>
      <c r="AU486" s="4"/>
      <c r="AV486" s="4"/>
      <c r="AW486" s="4"/>
      <c r="AX486" s="4"/>
      <c r="AY486" s="4"/>
      <c r="AZ486" s="38"/>
      <c r="BA486" s="24"/>
      <c r="BB486" s="30"/>
      <c r="BC486" s="26"/>
      <c r="BD486" s="27"/>
      <c r="BE486" s="28"/>
    </row>
    <row r="487" spans="1:57" ht="14" x14ac:dyDescent="0.35">
      <c r="A487" s="4">
        <f t="shared" si="362"/>
        <v>485</v>
      </c>
      <c r="B487" s="24"/>
      <c r="C487" s="30"/>
      <c r="D487" s="26"/>
      <c r="E487" s="27"/>
      <c r="F487" s="28"/>
      <c r="G487" s="39"/>
      <c r="H487" s="40"/>
      <c r="I487" s="24"/>
      <c r="J487" s="25"/>
      <c r="K487" s="26"/>
      <c r="L487" s="27"/>
      <c r="M487" s="28"/>
      <c r="N487" s="29">
        <f t="shared" si="438"/>
        <v>7.7167456396187717E-5</v>
      </c>
      <c r="O487" s="47"/>
      <c r="P487" s="48"/>
      <c r="Q487" s="49"/>
      <c r="R487" s="51"/>
      <c r="S487" s="28"/>
      <c r="T487" s="29">
        <f t="shared" si="365"/>
        <v>0.99236042181677919</v>
      </c>
      <c r="U487" s="31">
        <f t="shared" si="366"/>
        <v>489</v>
      </c>
      <c r="V487" s="32">
        <f t="shared" si="367"/>
        <v>1215</v>
      </c>
      <c r="W487" s="33">
        <f t="shared" si="368"/>
        <v>1941</v>
      </c>
      <c r="X487" s="4"/>
      <c r="Y487" s="4"/>
      <c r="Z487" s="4"/>
      <c r="AA487" s="4"/>
      <c r="AB487" s="4"/>
      <c r="AC487" s="4"/>
      <c r="AD487" s="4"/>
      <c r="AE487" s="4"/>
      <c r="AF487" s="38"/>
      <c r="AG487" s="24"/>
      <c r="AH487" s="30"/>
      <c r="AI487" s="26"/>
      <c r="AJ487" s="37"/>
      <c r="AK487" s="24"/>
      <c r="AL487" s="25"/>
      <c r="AM487" s="26"/>
      <c r="AN487" s="37"/>
      <c r="AO487" s="47"/>
      <c r="AP487" s="48"/>
      <c r="AQ487" s="49"/>
      <c r="AR487" s="52"/>
      <c r="AS487" s="4"/>
      <c r="AT487" s="4"/>
      <c r="AU487" s="4"/>
      <c r="AV487" s="4"/>
      <c r="AW487" s="4"/>
      <c r="AX487" s="4"/>
      <c r="AY487" s="4"/>
      <c r="AZ487" s="38"/>
      <c r="BA487" s="24"/>
      <c r="BB487" s="30"/>
      <c r="BC487" s="26"/>
      <c r="BD487" s="27"/>
      <c r="BE487" s="28"/>
    </row>
    <row r="488" spans="1:57" ht="14" x14ac:dyDescent="0.35">
      <c r="A488" s="4">
        <f t="shared" si="362"/>
        <v>486</v>
      </c>
      <c r="B488" s="24"/>
      <c r="C488" s="30"/>
      <c r="D488" s="26"/>
      <c r="E488" s="27"/>
      <c r="F488" s="28"/>
      <c r="G488" s="39"/>
      <c r="H488" s="40"/>
      <c r="I488" s="24"/>
      <c r="J488" s="25"/>
      <c r="K488" s="26"/>
      <c r="L488" s="27"/>
      <c r="M488" s="28"/>
      <c r="N488" s="29">
        <f t="shared" si="438"/>
        <v>7.6395781832161447E-5</v>
      </c>
      <c r="O488" s="47"/>
      <c r="P488" s="48"/>
      <c r="Q488" s="49"/>
      <c r="R488" s="51"/>
      <c r="S488" s="28"/>
      <c r="T488" s="29">
        <f t="shared" si="365"/>
        <v>0.99243681759861135</v>
      </c>
      <c r="U488" s="31">
        <f t="shared" si="366"/>
        <v>490</v>
      </c>
      <c r="V488" s="32">
        <f t="shared" si="367"/>
        <v>1217.5</v>
      </c>
      <c r="W488" s="33">
        <f t="shared" si="368"/>
        <v>1945</v>
      </c>
      <c r="X488" s="4"/>
      <c r="Y488" s="4"/>
      <c r="Z488" s="4"/>
      <c r="AA488" s="4"/>
      <c r="AB488" s="4"/>
      <c r="AC488" s="4"/>
      <c r="AD488" s="4"/>
      <c r="AE488" s="4"/>
      <c r="AF488" s="38"/>
      <c r="AG488" s="24"/>
      <c r="AH488" s="30"/>
      <c r="AI488" s="26"/>
      <c r="AJ488" s="37"/>
      <c r="AK488" s="24"/>
      <c r="AL488" s="25"/>
      <c r="AM488" s="26"/>
      <c r="AN488" s="37"/>
      <c r="AO488" s="47"/>
      <c r="AP488" s="48"/>
      <c r="AQ488" s="49"/>
      <c r="AR488" s="52"/>
      <c r="AS488" s="4"/>
      <c r="AT488" s="4"/>
      <c r="AU488" s="4"/>
      <c r="AV488" s="4"/>
      <c r="AW488" s="4"/>
      <c r="AX488" s="4"/>
      <c r="AY488" s="4"/>
      <c r="AZ488" s="38"/>
      <c r="BA488" s="24"/>
      <c r="BB488" s="30"/>
      <c r="BC488" s="26"/>
      <c r="BD488" s="27"/>
      <c r="BE488" s="28"/>
    </row>
    <row r="489" spans="1:57" ht="14" x14ac:dyDescent="0.35">
      <c r="A489" s="4">
        <f t="shared" si="362"/>
        <v>487</v>
      </c>
      <c r="B489" s="24"/>
      <c r="C489" s="30"/>
      <c r="D489" s="26"/>
      <c r="E489" s="27"/>
      <c r="F489" s="28"/>
      <c r="G489" s="39"/>
      <c r="H489" s="40"/>
      <c r="I489" s="24"/>
      <c r="J489" s="25"/>
      <c r="K489" s="26"/>
      <c r="L489" s="27"/>
      <c r="M489" s="28"/>
      <c r="N489" s="29">
        <f t="shared" si="438"/>
        <v>7.5631824013933091E-5</v>
      </c>
      <c r="O489" s="47"/>
      <c r="P489" s="48"/>
      <c r="Q489" s="49"/>
      <c r="R489" s="51"/>
      <c r="S489" s="28"/>
      <c r="T489" s="29">
        <f t="shared" si="365"/>
        <v>0.99251244942262529</v>
      </c>
      <c r="U489" s="31">
        <f t="shared" si="366"/>
        <v>491</v>
      </c>
      <c r="V489" s="32">
        <f t="shared" si="367"/>
        <v>1220</v>
      </c>
      <c r="W489" s="33">
        <f t="shared" si="368"/>
        <v>1949</v>
      </c>
      <c r="X489" s="4"/>
      <c r="Y489" s="4"/>
      <c r="Z489" s="4"/>
      <c r="AA489" s="4"/>
      <c r="AB489" s="4"/>
      <c r="AC489" s="4"/>
      <c r="AD489" s="4"/>
      <c r="AE489" s="4"/>
      <c r="AF489" s="38"/>
      <c r="AG489" s="24"/>
      <c r="AH489" s="30"/>
      <c r="AI489" s="26"/>
      <c r="AJ489" s="37"/>
      <c r="AK489" s="24"/>
      <c r="AL489" s="25"/>
      <c r="AM489" s="26"/>
      <c r="AN489" s="37"/>
      <c r="AO489" s="47"/>
      <c r="AP489" s="48"/>
      <c r="AQ489" s="49"/>
      <c r="AR489" s="52"/>
      <c r="AS489" s="4"/>
      <c r="AT489" s="4"/>
      <c r="AU489" s="4"/>
      <c r="AV489" s="4"/>
      <c r="AW489" s="4"/>
      <c r="AX489" s="4"/>
      <c r="AY489" s="4"/>
      <c r="AZ489" s="38"/>
      <c r="BA489" s="24"/>
      <c r="BB489" s="30"/>
      <c r="BC489" s="26"/>
      <c r="BD489" s="27"/>
      <c r="BE489" s="28"/>
    </row>
    <row r="490" spans="1:57" ht="14" x14ac:dyDescent="0.35">
      <c r="A490" s="4">
        <f t="shared" si="362"/>
        <v>488</v>
      </c>
      <c r="B490" s="24"/>
      <c r="C490" s="30"/>
      <c r="D490" s="26"/>
      <c r="E490" s="27"/>
      <c r="F490" s="28"/>
      <c r="G490" s="39"/>
      <c r="H490" s="40"/>
      <c r="I490" s="24"/>
      <c r="J490" s="25"/>
      <c r="K490" s="26"/>
      <c r="L490" s="27"/>
      <c r="M490" s="28"/>
      <c r="N490" s="29">
        <f t="shared" si="438"/>
        <v>7.4875505773785989E-5</v>
      </c>
      <c r="O490" s="47"/>
      <c r="P490" s="48"/>
      <c r="Q490" s="49"/>
      <c r="R490" s="51"/>
      <c r="S490" s="28"/>
      <c r="T490" s="29">
        <f t="shared" si="365"/>
        <v>0.99258732492839907</v>
      </c>
      <c r="U490" s="31">
        <f t="shared" si="366"/>
        <v>492</v>
      </c>
      <c r="V490" s="32">
        <f t="shared" si="367"/>
        <v>1222.5</v>
      </c>
      <c r="W490" s="33">
        <f t="shared" si="368"/>
        <v>1953</v>
      </c>
      <c r="X490" s="4"/>
      <c r="Y490" s="4"/>
      <c r="Z490" s="4"/>
      <c r="AA490" s="4"/>
      <c r="AB490" s="4"/>
      <c r="AC490" s="4"/>
      <c r="AD490" s="4"/>
      <c r="AE490" s="4"/>
      <c r="AF490" s="38"/>
      <c r="AG490" s="24"/>
      <c r="AH490" s="30"/>
      <c r="AI490" s="26"/>
      <c r="AJ490" s="37"/>
      <c r="AK490" s="24"/>
      <c r="AL490" s="25"/>
      <c r="AM490" s="26"/>
      <c r="AN490" s="37"/>
      <c r="AO490" s="47"/>
      <c r="AP490" s="48"/>
      <c r="AQ490" s="49"/>
      <c r="AR490" s="52"/>
      <c r="AS490" s="4"/>
      <c r="AT490" s="4"/>
      <c r="AU490" s="4"/>
      <c r="AV490" s="4"/>
      <c r="AW490" s="4"/>
      <c r="AX490" s="4"/>
      <c r="AY490" s="4"/>
      <c r="AZ490" s="38"/>
      <c r="BA490" s="24"/>
      <c r="BB490" s="30"/>
      <c r="BC490" s="26"/>
      <c r="BD490" s="27"/>
      <c r="BE490" s="28"/>
    </row>
    <row r="491" spans="1:57" ht="14" x14ac:dyDescent="0.35">
      <c r="A491" s="4">
        <f t="shared" si="362"/>
        <v>489</v>
      </c>
      <c r="B491" s="24"/>
      <c r="C491" s="30"/>
      <c r="D491" s="26"/>
      <c r="E491" s="27"/>
      <c r="F491" s="28"/>
      <c r="G491" s="39"/>
      <c r="H491" s="40"/>
      <c r="I491" s="24"/>
      <c r="J491" s="25"/>
      <c r="K491" s="26"/>
      <c r="L491" s="27"/>
      <c r="M491" s="28"/>
      <c r="N491" s="29">
        <f t="shared" si="438"/>
        <v>7.412675071605257E-5</v>
      </c>
      <c r="O491" s="47"/>
      <c r="P491" s="48"/>
      <c r="Q491" s="49"/>
      <c r="R491" s="51"/>
      <c r="S491" s="28"/>
      <c r="T491" s="29">
        <f t="shared" si="365"/>
        <v>0.99266145167911513</v>
      </c>
      <c r="U491" s="31">
        <f t="shared" si="366"/>
        <v>493</v>
      </c>
      <c r="V491" s="32">
        <f t="shared" si="367"/>
        <v>1225</v>
      </c>
      <c r="W491" s="33">
        <f t="shared" si="368"/>
        <v>1957</v>
      </c>
      <c r="X491" s="4"/>
      <c r="Y491" s="4"/>
      <c r="Z491" s="4"/>
      <c r="AA491" s="4"/>
      <c r="AB491" s="4"/>
      <c r="AC491" s="4"/>
      <c r="AD491" s="4"/>
      <c r="AE491" s="4"/>
      <c r="AF491" s="38"/>
      <c r="AG491" s="24"/>
      <c r="AH491" s="30"/>
      <c r="AI491" s="26"/>
      <c r="AJ491" s="37"/>
      <c r="AK491" s="24"/>
      <c r="AL491" s="25"/>
      <c r="AM491" s="26"/>
      <c r="AN491" s="37"/>
      <c r="AO491" s="47"/>
      <c r="AP491" s="48"/>
      <c r="AQ491" s="49"/>
      <c r="AR491" s="52"/>
      <c r="AS491" s="4"/>
      <c r="AT491" s="4"/>
      <c r="AU491" s="4"/>
      <c r="AV491" s="4"/>
      <c r="AW491" s="4"/>
      <c r="AX491" s="4"/>
      <c r="AY491" s="4"/>
      <c r="AZ491" s="38"/>
      <c r="BA491" s="24"/>
      <c r="BB491" s="30"/>
      <c r="BC491" s="26"/>
      <c r="BD491" s="27"/>
      <c r="BE491" s="28"/>
    </row>
    <row r="492" spans="1:57" ht="14" x14ac:dyDescent="0.35">
      <c r="A492" s="4">
        <f t="shared" si="362"/>
        <v>490</v>
      </c>
      <c r="B492" s="24"/>
      <c r="C492" s="30"/>
      <c r="D492" s="26"/>
      <c r="E492" s="27"/>
      <c r="F492" s="28"/>
      <c r="G492" s="39"/>
      <c r="H492" s="40"/>
      <c r="I492" s="24"/>
      <c r="J492" s="25"/>
      <c r="K492" s="26"/>
      <c r="L492" s="27"/>
      <c r="M492" s="28"/>
      <c r="N492" s="29">
        <f t="shared" si="438"/>
        <v>7.3385483208898705E-5</v>
      </c>
      <c r="O492" s="47"/>
      <c r="P492" s="48"/>
      <c r="Q492" s="49"/>
      <c r="R492" s="51"/>
      <c r="S492" s="28"/>
      <c r="T492" s="29">
        <f t="shared" si="365"/>
        <v>0.99273483716232402</v>
      </c>
      <c r="U492" s="31">
        <f t="shared" si="366"/>
        <v>494</v>
      </c>
      <c r="V492" s="32">
        <f t="shared" si="367"/>
        <v>1227.5</v>
      </c>
      <c r="W492" s="33">
        <f t="shared" si="368"/>
        <v>1961</v>
      </c>
      <c r="X492" s="4"/>
      <c r="Y492" s="4"/>
      <c r="Z492" s="4"/>
      <c r="AA492" s="4"/>
      <c r="AB492" s="4"/>
      <c r="AC492" s="4"/>
      <c r="AD492" s="4"/>
      <c r="AE492" s="4"/>
      <c r="AF492" s="38"/>
      <c r="AG492" s="24"/>
      <c r="AH492" s="30"/>
      <c r="AI492" s="26"/>
      <c r="AJ492" s="37"/>
      <c r="AK492" s="24"/>
      <c r="AL492" s="25"/>
      <c r="AM492" s="26"/>
      <c r="AN492" s="37"/>
      <c r="AO492" s="47"/>
      <c r="AP492" s="48"/>
      <c r="AQ492" s="49"/>
      <c r="AR492" s="52"/>
      <c r="AS492" s="4"/>
      <c r="AT492" s="4"/>
      <c r="AU492" s="4"/>
      <c r="AV492" s="4"/>
      <c r="AW492" s="4"/>
      <c r="AX492" s="4"/>
      <c r="AY492" s="4"/>
      <c r="AZ492" s="38"/>
      <c r="BA492" s="24"/>
      <c r="BB492" s="30"/>
      <c r="BC492" s="26"/>
      <c r="BD492" s="27"/>
      <c r="BE492" s="28"/>
    </row>
    <row r="493" spans="1:57" ht="14" x14ac:dyDescent="0.35">
      <c r="A493" s="4">
        <f t="shared" si="362"/>
        <v>491</v>
      </c>
      <c r="B493" s="24"/>
      <c r="C493" s="30"/>
      <c r="D493" s="26"/>
      <c r="E493" s="27"/>
      <c r="F493" s="28"/>
      <c r="G493" s="39"/>
      <c r="H493" s="40"/>
      <c r="I493" s="24"/>
      <c r="J493" s="25"/>
      <c r="K493" s="26"/>
      <c r="L493" s="27"/>
      <c r="M493" s="28"/>
      <c r="N493" s="29">
        <f t="shared" si="438"/>
        <v>7.2651628376774191E-5</v>
      </c>
      <c r="O493" s="47"/>
      <c r="P493" s="48"/>
      <c r="Q493" s="49"/>
      <c r="R493" s="51"/>
      <c r="S493" s="28"/>
      <c r="T493" s="29">
        <f t="shared" si="365"/>
        <v>0.9928074887907008</v>
      </c>
      <c r="U493" s="31">
        <f t="shared" si="366"/>
        <v>495</v>
      </c>
      <c r="V493" s="32">
        <f t="shared" si="367"/>
        <v>1230</v>
      </c>
      <c r="W493" s="33">
        <f t="shared" si="368"/>
        <v>1965</v>
      </c>
      <c r="X493" s="4"/>
      <c r="Y493" s="4"/>
      <c r="Z493" s="4"/>
      <c r="AA493" s="4"/>
      <c r="AB493" s="4"/>
      <c r="AC493" s="4"/>
      <c r="AD493" s="4"/>
      <c r="AE493" s="4"/>
      <c r="AF493" s="38"/>
      <c r="AG493" s="24"/>
      <c r="AH493" s="30"/>
      <c r="AI493" s="26"/>
      <c r="AJ493" s="37"/>
      <c r="AK493" s="24"/>
      <c r="AL493" s="25"/>
      <c r="AM493" s="26"/>
      <c r="AN493" s="37"/>
      <c r="AO493" s="47"/>
      <c r="AP493" s="48"/>
      <c r="AQ493" s="49"/>
      <c r="AR493" s="52"/>
      <c r="AS493" s="4"/>
      <c r="AT493" s="4"/>
      <c r="AU493" s="4"/>
      <c r="AV493" s="4"/>
      <c r="AW493" s="4"/>
      <c r="AX493" s="4"/>
      <c r="AY493" s="4"/>
      <c r="AZ493" s="38"/>
      <c r="BA493" s="24"/>
      <c r="BB493" s="30"/>
      <c r="BC493" s="26"/>
      <c r="BD493" s="27"/>
      <c r="BE493" s="28"/>
    </row>
    <row r="494" spans="1:57" ht="14" x14ac:dyDescent="0.35">
      <c r="A494" s="4">
        <f t="shared" si="362"/>
        <v>492</v>
      </c>
      <c r="B494" s="4"/>
      <c r="C494" s="4"/>
      <c r="D494" s="4"/>
      <c r="E494" s="4"/>
      <c r="F494" s="4"/>
      <c r="G494" s="12"/>
      <c r="H494" s="13"/>
      <c r="I494" s="24"/>
      <c r="J494" s="25"/>
      <c r="K494" s="26"/>
      <c r="L494" s="27"/>
      <c r="M494" s="28"/>
      <c r="N494" s="29">
        <f t="shared" si="438"/>
        <v>7.1925112092974253E-5</v>
      </c>
      <c r="O494" s="47"/>
      <c r="P494" s="48"/>
      <c r="Q494" s="49"/>
      <c r="R494" s="51"/>
      <c r="S494" s="28"/>
      <c r="T494" s="29">
        <f t="shared" si="365"/>
        <v>0.99287941390279377</v>
      </c>
      <c r="U494" s="31">
        <f t="shared" si="366"/>
        <v>496</v>
      </c>
      <c r="V494" s="32">
        <f t="shared" si="367"/>
        <v>1232.5</v>
      </c>
      <c r="W494" s="33">
        <f t="shared" si="368"/>
        <v>1969</v>
      </c>
      <c r="X494" s="4"/>
      <c r="Y494" s="4"/>
      <c r="Z494" s="4"/>
      <c r="AA494" s="4"/>
      <c r="AB494" s="4"/>
      <c r="AC494" s="4"/>
      <c r="AD494" s="4"/>
      <c r="AE494" s="4"/>
      <c r="AF494" s="38"/>
      <c r="AG494" s="4"/>
      <c r="AH494" s="4"/>
      <c r="AI494" s="4"/>
      <c r="AJ494" s="53"/>
      <c r="AK494" s="24"/>
      <c r="AL494" s="25"/>
      <c r="AM494" s="26"/>
      <c r="AN494" s="37"/>
      <c r="AO494" s="4"/>
      <c r="AP494" s="4"/>
      <c r="AQ494" s="4"/>
      <c r="AR494" s="53"/>
      <c r="AS494" s="4"/>
      <c r="AT494" s="4"/>
      <c r="AU494" s="4"/>
      <c r="AV494" s="4"/>
      <c r="AW494" s="4"/>
      <c r="AX494" s="4"/>
      <c r="AY494" s="4"/>
      <c r="AZ494" s="38"/>
      <c r="BA494" s="7"/>
      <c r="BB494" s="46"/>
      <c r="BC494" s="9"/>
      <c r="BD494" s="10"/>
      <c r="BE494" s="4"/>
    </row>
    <row r="495" spans="1:57" ht="14" x14ac:dyDescent="0.35">
      <c r="A495" s="4">
        <f t="shared" si="362"/>
        <v>493</v>
      </c>
      <c r="B495" s="4"/>
      <c r="C495" s="4"/>
      <c r="D495" s="4"/>
      <c r="E495" s="4"/>
      <c r="F495" s="4"/>
      <c r="G495" s="12"/>
      <c r="H495" s="13"/>
      <c r="I495" s="24"/>
      <c r="J495" s="25"/>
      <c r="K495" s="26"/>
      <c r="L495" s="27"/>
      <c r="M495" s="28"/>
      <c r="N495" s="29">
        <f t="shared" si="438"/>
        <v>7.1205860972090029E-5</v>
      </c>
      <c r="O495" s="47"/>
      <c r="P495" s="48"/>
      <c r="Q495" s="49"/>
      <c r="R495" s="51"/>
      <c r="S495" s="28"/>
      <c r="T495" s="29">
        <f t="shared" si="365"/>
        <v>0.99295061976376586</v>
      </c>
      <c r="U495" s="31">
        <f t="shared" si="366"/>
        <v>497</v>
      </c>
      <c r="V495" s="32">
        <f t="shared" si="367"/>
        <v>1235</v>
      </c>
      <c r="W495" s="33">
        <f t="shared" si="368"/>
        <v>1973</v>
      </c>
      <c r="X495" s="4"/>
      <c r="Y495" s="4"/>
      <c r="Z495" s="4"/>
      <c r="AA495" s="4"/>
      <c r="AB495" s="4"/>
      <c r="AC495" s="4"/>
      <c r="AD495" s="4"/>
      <c r="AE495" s="4"/>
      <c r="AF495" s="38"/>
      <c r="AG495" s="4"/>
      <c r="AH495" s="4"/>
      <c r="AI495" s="4"/>
      <c r="AJ495" s="53"/>
      <c r="AK495" s="24"/>
      <c r="AL495" s="25"/>
      <c r="AM495" s="26"/>
      <c r="AN495" s="37"/>
      <c r="AO495" s="4"/>
      <c r="AP495" s="4"/>
      <c r="AQ495" s="4"/>
      <c r="AR495" s="53"/>
      <c r="AS495" s="4"/>
      <c r="AT495" s="4"/>
      <c r="AU495" s="4"/>
      <c r="AV495" s="4"/>
      <c r="AW495" s="4"/>
      <c r="AX495" s="4"/>
      <c r="AY495" s="4"/>
      <c r="AZ495" s="38"/>
      <c r="BA495" s="7"/>
      <c r="BB495" s="46"/>
      <c r="BC495" s="9"/>
      <c r="BD495" s="10"/>
      <c r="BE495" s="4"/>
    </row>
    <row r="496" spans="1:57" ht="14" x14ac:dyDescent="0.35">
      <c r="A496" s="4">
        <f t="shared" si="362"/>
        <v>494</v>
      </c>
      <c r="B496" s="4"/>
      <c r="C496" s="4"/>
      <c r="D496" s="4"/>
      <c r="E496" s="4"/>
      <c r="F496" s="4"/>
      <c r="G496" s="12"/>
      <c r="H496" s="13"/>
      <c r="I496" s="24"/>
      <c r="J496" s="25"/>
      <c r="K496" s="26"/>
      <c r="L496" s="27"/>
      <c r="M496" s="28"/>
      <c r="N496" s="29">
        <f t="shared" si="438"/>
        <v>7.0493802362348035E-5</v>
      </c>
      <c r="O496" s="47"/>
      <c r="P496" s="48"/>
      <c r="Q496" s="49"/>
      <c r="R496" s="51"/>
      <c r="S496" s="28"/>
      <c r="T496" s="29">
        <f t="shared" si="365"/>
        <v>0.99302111356612821</v>
      </c>
      <c r="U496" s="31">
        <f t="shared" si="366"/>
        <v>498</v>
      </c>
      <c r="V496" s="32">
        <f t="shared" si="367"/>
        <v>1237.5</v>
      </c>
      <c r="W496" s="33">
        <f t="shared" si="368"/>
        <v>1977</v>
      </c>
      <c r="X496" s="4"/>
      <c r="Y496" s="4"/>
      <c r="Z496" s="4"/>
      <c r="AA496" s="4"/>
      <c r="AB496" s="4"/>
      <c r="AC496" s="4"/>
      <c r="AD496" s="4"/>
      <c r="AE496" s="4"/>
      <c r="AF496" s="38"/>
      <c r="AG496" s="4"/>
      <c r="AH496" s="4"/>
      <c r="AI496" s="4"/>
      <c r="AJ496" s="53"/>
      <c r="AK496" s="24"/>
      <c r="AL496" s="25"/>
      <c r="AM496" s="26"/>
      <c r="AN496" s="37"/>
      <c r="AO496" s="4"/>
      <c r="AP496" s="4"/>
      <c r="AQ496" s="4"/>
      <c r="AR496" s="53"/>
      <c r="AS496" s="4"/>
      <c r="AT496" s="4"/>
      <c r="AU496" s="4"/>
      <c r="AV496" s="4"/>
      <c r="AW496" s="4"/>
      <c r="AX496" s="4"/>
      <c r="AY496" s="4"/>
      <c r="AZ496" s="38"/>
      <c r="BA496" s="7"/>
      <c r="BB496" s="46"/>
      <c r="BC496" s="9"/>
      <c r="BD496" s="10"/>
      <c r="BE496" s="4"/>
    </row>
    <row r="497" spans="1:57" ht="14" x14ac:dyDescent="0.35">
      <c r="A497" s="4">
        <f t="shared" si="362"/>
        <v>495</v>
      </c>
      <c r="B497" s="4"/>
      <c r="C497" s="4"/>
      <c r="D497" s="4"/>
      <c r="E497" s="4"/>
      <c r="F497" s="4"/>
      <c r="G497" s="12"/>
      <c r="H497" s="13"/>
      <c r="I497" s="24"/>
      <c r="J497" s="25"/>
      <c r="K497" s="26"/>
      <c r="L497" s="27"/>
      <c r="M497" s="28"/>
      <c r="N497" s="29">
        <f t="shared" si="438"/>
        <v>6.9788864338726775E-5</v>
      </c>
      <c r="O497" s="47"/>
      <c r="P497" s="48"/>
      <c r="Q497" s="49"/>
      <c r="R497" s="51"/>
      <c r="S497" s="28"/>
      <c r="T497" s="29">
        <f t="shared" si="365"/>
        <v>0.99309090243046694</v>
      </c>
      <c r="U497" s="31">
        <f t="shared" si="366"/>
        <v>499</v>
      </c>
      <c r="V497" s="32">
        <f t="shared" si="367"/>
        <v>1240</v>
      </c>
      <c r="W497" s="33">
        <f t="shared" si="368"/>
        <v>1981</v>
      </c>
      <c r="X497" s="4"/>
      <c r="Y497" s="4"/>
      <c r="Z497" s="4"/>
      <c r="AA497" s="4"/>
      <c r="AB497" s="4"/>
      <c r="AC497" s="4"/>
      <c r="AD497" s="4"/>
      <c r="AE497" s="4"/>
      <c r="AF497" s="38"/>
      <c r="AG497" s="4"/>
      <c r="AH497" s="4"/>
      <c r="AI497" s="4"/>
      <c r="AJ497" s="53"/>
      <c r="AK497" s="24"/>
      <c r="AL497" s="25"/>
      <c r="AM497" s="26"/>
      <c r="AN497" s="37"/>
      <c r="AO497" s="4"/>
      <c r="AP497" s="4"/>
      <c r="AQ497" s="4"/>
      <c r="AR497" s="53"/>
      <c r="AS497" s="4"/>
      <c r="AT497" s="4"/>
      <c r="AU497" s="4"/>
      <c r="AV497" s="4"/>
      <c r="AW497" s="4"/>
      <c r="AX497" s="4"/>
      <c r="AY497" s="4"/>
      <c r="AZ497" s="38"/>
      <c r="BA497" s="7"/>
      <c r="BB497" s="46"/>
      <c r="BC497" s="9"/>
      <c r="BD497" s="10"/>
      <c r="BE497" s="4"/>
    </row>
    <row r="498" spans="1:57" ht="14" x14ac:dyDescent="0.35">
      <c r="A498" s="4">
        <f t="shared" si="362"/>
        <v>496</v>
      </c>
      <c r="B498" s="4"/>
      <c r="C498" s="4"/>
      <c r="D498" s="4"/>
      <c r="E498" s="4"/>
      <c r="F498" s="4"/>
      <c r="G498" s="12"/>
      <c r="H498" s="13"/>
      <c r="I498" s="24"/>
      <c r="J498" s="25"/>
      <c r="K498" s="26"/>
      <c r="L498" s="27"/>
      <c r="M498" s="28"/>
      <c r="N498" s="29">
        <f t="shared" si="438"/>
        <v>6.9090975695296208E-5</v>
      </c>
      <c r="O498" s="47"/>
      <c r="P498" s="48"/>
      <c r="Q498" s="49"/>
      <c r="R498" s="51"/>
      <c r="S498" s="28"/>
      <c r="T498" s="29">
        <f t="shared" si="365"/>
        <v>0.99315999340616223</v>
      </c>
      <c r="U498" s="31">
        <f t="shared" si="366"/>
        <v>500</v>
      </c>
      <c r="V498" s="32">
        <f t="shared" si="367"/>
        <v>1242.5</v>
      </c>
      <c r="W498" s="33">
        <f t="shared" si="368"/>
        <v>1985</v>
      </c>
      <c r="X498" s="4"/>
      <c r="Y498" s="4"/>
      <c r="Z498" s="4"/>
      <c r="AA498" s="4"/>
      <c r="AB498" s="4"/>
      <c r="AC498" s="4"/>
      <c r="AD498" s="4"/>
      <c r="AE498" s="4"/>
      <c r="AF498" s="38"/>
      <c r="AG498" s="4"/>
      <c r="AH498" s="4"/>
      <c r="AI498" s="4"/>
      <c r="AJ498" s="53"/>
      <c r="AK498" s="24"/>
      <c r="AL498" s="25"/>
      <c r="AM498" s="26"/>
      <c r="AN498" s="37"/>
      <c r="AO498" s="4"/>
      <c r="AP498" s="4"/>
      <c r="AQ498" s="4"/>
      <c r="AR498" s="53"/>
      <c r="AS498" s="4"/>
      <c r="AT498" s="4"/>
      <c r="AU498" s="4"/>
      <c r="AV498" s="4"/>
      <c r="AW498" s="4"/>
      <c r="AX498" s="4"/>
      <c r="AY498" s="4"/>
      <c r="AZ498" s="38"/>
      <c r="BA498" s="7"/>
      <c r="BB498" s="46"/>
      <c r="BC498" s="9"/>
      <c r="BD498" s="10"/>
      <c r="BE498" s="4"/>
    </row>
    <row r="499" spans="1:57" ht="14" x14ac:dyDescent="0.35">
      <c r="A499" s="4">
        <f t="shared" si="362"/>
        <v>497</v>
      </c>
      <c r="B499" s="4"/>
      <c r="C499" s="4"/>
      <c r="D499" s="4"/>
      <c r="E499" s="4"/>
      <c r="F499" s="4"/>
      <c r="G499" s="12"/>
      <c r="H499" s="13"/>
      <c r="I499" s="24"/>
      <c r="J499" s="25"/>
      <c r="K499" s="26"/>
      <c r="L499" s="27"/>
      <c r="M499" s="28"/>
      <c r="N499" s="29">
        <f t="shared" si="438"/>
        <v>6.8400065938334365E-5</v>
      </c>
      <c r="O499" s="47"/>
      <c r="P499" s="48"/>
      <c r="Q499" s="49"/>
      <c r="R499" s="51"/>
      <c r="S499" s="28"/>
      <c r="T499" s="29">
        <f t="shared" si="365"/>
        <v>0.99322839347210057</v>
      </c>
      <c r="U499" s="31">
        <f t="shared" si="366"/>
        <v>501</v>
      </c>
      <c r="V499" s="32">
        <f t="shared" si="367"/>
        <v>1245</v>
      </c>
      <c r="W499" s="33">
        <f t="shared" si="368"/>
        <v>1989</v>
      </c>
      <c r="X499" s="4"/>
      <c r="Y499" s="4"/>
      <c r="Z499" s="4"/>
      <c r="AA499" s="4"/>
      <c r="AB499" s="4"/>
      <c r="AC499" s="4"/>
      <c r="AD499" s="4"/>
      <c r="AE499" s="4"/>
      <c r="AF499" s="38"/>
      <c r="AG499" s="4"/>
      <c r="AH499" s="4"/>
      <c r="AI499" s="4"/>
      <c r="AJ499" s="53"/>
      <c r="AK499" s="24"/>
      <c r="AL499" s="25"/>
      <c r="AM499" s="26"/>
      <c r="AN499" s="37"/>
      <c r="AO499" s="4"/>
      <c r="AP499" s="4"/>
      <c r="AQ499" s="4"/>
      <c r="AR499" s="53"/>
      <c r="AS499" s="4"/>
      <c r="AT499" s="4"/>
      <c r="AU499" s="4"/>
      <c r="AV499" s="4"/>
      <c r="AW499" s="4"/>
      <c r="AX499" s="4"/>
      <c r="AY499" s="4"/>
      <c r="AZ499" s="38"/>
      <c r="BA499" s="7"/>
      <c r="BB499" s="46"/>
      <c r="BC499" s="9"/>
      <c r="BD499" s="10"/>
      <c r="BE499" s="4"/>
    </row>
    <row r="500" spans="1:57" ht="14" x14ac:dyDescent="0.35">
      <c r="A500" s="4">
        <f t="shared" si="362"/>
        <v>498</v>
      </c>
      <c r="B500" s="4"/>
      <c r="C500" s="4"/>
      <c r="D500" s="4"/>
      <c r="E500" s="4"/>
      <c r="F500" s="4"/>
      <c r="G500" s="12"/>
      <c r="H500" s="13"/>
      <c r="I500" s="24"/>
      <c r="J500" s="25"/>
      <c r="K500" s="26"/>
      <c r="L500" s="27"/>
      <c r="M500" s="28"/>
      <c r="N500" s="29">
        <f t="shared" si="438"/>
        <v>6.7716065278999871E-5</v>
      </c>
      <c r="O500" s="47"/>
      <c r="P500" s="48"/>
      <c r="Q500" s="49"/>
      <c r="R500" s="51"/>
      <c r="S500" s="28"/>
      <c r="T500" s="29">
        <f t="shared" si="365"/>
        <v>0.99329610953737957</v>
      </c>
      <c r="U500" s="31">
        <f t="shared" si="366"/>
        <v>502</v>
      </c>
      <c r="V500" s="32">
        <f t="shared" si="367"/>
        <v>1247.5</v>
      </c>
      <c r="W500" s="33">
        <f t="shared" si="368"/>
        <v>1993</v>
      </c>
      <c r="X500" s="4"/>
      <c r="Y500" s="4"/>
      <c r="Z500" s="4"/>
      <c r="AA500" s="4"/>
      <c r="AB500" s="4"/>
      <c r="AC500" s="4"/>
      <c r="AD500" s="4"/>
      <c r="AE500" s="4"/>
      <c r="AF500" s="38"/>
      <c r="AG500" s="4"/>
      <c r="AH500" s="4"/>
      <c r="AI500" s="4"/>
      <c r="AJ500" s="53"/>
      <c r="AK500" s="24"/>
      <c r="AL500" s="25"/>
      <c r="AM500" s="26"/>
      <c r="AN500" s="37"/>
      <c r="AO500" s="4"/>
      <c r="AP500" s="4"/>
      <c r="AQ500" s="4"/>
      <c r="AR500" s="53"/>
      <c r="AS500" s="4"/>
      <c r="AT500" s="4"/>
      <c r="AU500" s="4"/>
      <c r="AV500" s="4"/>
      <c r="AW500" s="4"/>
      <c r="AX500" s="4"/>
      <c r="AY500" s="4"/>
      <c r="AZ500" s="38"/>
      <c r="BA500" s="7"/>
      <c r="BB500" s="46"/>
      <c r="BC500" s="9"/>
      <c r="BD500" s="10"/>
      <c r="BE500" s="4"/>
    </row>
    <row r="501" spans="1:57" ht="14" x14ac:dyDescent="0.35">
      <c r="A501" s="4">
        <f t="shared" si="362"/>
        <v>499</v>
      </c>
      <c r="B501" s="4"/>
      <c r="C501" s="4"/>
      <c r="D501" s="4"/>
      <c r="E501" s="4"/>
      <c r="F501" s="4"/>
      <c r="G501" s="12"/>
      <c r="H501" s="13"/>
      <c r="I501" s="24"/>
      <c r="J501" s="25"/>
      <c r="K501" s="26"/>
      <c r="L501" s="27"/>
      <c r="M501" s="28"/>
      <c r="N501" s="29">
        <f t="shared" si="438"/>
        <v>6.7038904626226525E-5</v>
      </c>
      <c r="O501" s="47"/>
      <c r="P501" s="48"/>
      <c r="Q501" s="49"/>
      <c r="R501" s="51"/>
      <c r="S501" s="28"/>
      <c r="T501" s="29">
        <f t="shared" si="365"/>
        <v>0.99336314844200579</v>
      </c>
      <c r="U501" s="31">
        <f t="shared" si="366"/>
        <v>503</v>
      </c>
      <c r="V501" s="32">
        <f t="shared" si="367"/>
        <v>1250</v>
      </c>
      <c r="W501" s="33">
        <f t="shared" si="368"/>
        <v>1997</v>
      </c>
      <c r="X501" s="4"/>
      <c r="Y501" s="4"/>
      <c r="Z501" s="4"/>
      <c r="AA501" s="4"/>
      <c r="AB501" s="4"/>
      <c r="AC501" s="4"/>
      <c r="AD501" s="4"/>
      <c r="AE501" s="4"/>
      <c r="AF501" s="38"/>
      <c r="AG501" s="4"/>
      <c r="AH501" s="4"/>
      <c r="AI501" s="4"/>
      <c r="AJ501" s="53"/>
      <c r="AK501" s="24"/>
      <c r="AL501" s="25"/>
      <c r="AM501" s="26"/>
      <c r="AN501" s="37"/>
      <c r="AO501" s="4"/>
      <c r="AP501" s="4"/>
      <c r="AQ501" s="4"/>
      <c r="AR501" s="53"/>
      <c r="AS501" s="4"/>
      <c r="AT501" s="4"/>
      <c r="AU501" s="4"/>
      <c r="AV501" s="4"/>
      <c r="AW501" s="4"/>
      <c r="AX501" s="4"/>
      <c r="AY501" s="4"/>
      <c r="AZ501" s="38"/>
      <c r="BA501" s="7"/>
      <c r="BB501" s="46"/>
      <c r="BC501" s="9"/>
      <c r="BD501" s="10"/>
      <c r="BE501" s="4"/>
    </row>
    <row r="502" spans="1:57" ht="14" x14ac:dyDescent="0.35">
      <c r="A502" s="4">
        <f t="shared" si="362"/>
        <v>500</v>
      </c>
      <c r="B502" s="4"/>
      <c r="C502" s="4"/>
      <c r="D502" s="4"/>
      <c r="E502" s="4"/>
      <c r="F502" s="4"/>
      <c r="G502" s="12"/>
      <c r="H502" s="13"/>
      <c r="I502" s="24"/>
      <c r="J502" s="25"/>
      <c r="K502" s="26"/>
      <c r="L502" s="27"/>
      <c r="M502" s="28"/>
      <c r="N502" s="29">
        <f t="shared" si="438"/>
        <v>6.6368515579950937E-5</v>
      </c>
      <c r="O502" s="47"/>
      <c r="P502" s="48"/>
      <c r="Q502" s="49"/>
      <c r="R502" s="51"/>
      <c r="S502" s="28"/>
      <c r="T502" s="29">
        <f t="shared" si="365"/>
        <v>0.99342951695758575</v>
      </c>
      <c r="U502" s="31">
        <f t="shared" si="366"/>
        <v>504</v>
      </c>
      <c r="V502" s="32">
        <f t="shared" si="367"/>
        <v>1252.5</v>
      </c>
      <c r="W502" s="33">
        <f t="shared" si="368"/>
        <v>2001</v>
      </c>
      <c r="X502" s="4"/>
      <c r="Y502" s="4"/>
      <c r="Z502" s="4"/>
      <c r="AA502" s="4"/>
      <c r="AB502" s="4"/>
      <c r="AC502" s="4"/>
      <c r="AD502" s="4"/>
      <c r="AE502" s="4"/>
      <c r="AF502" s="38"/>
      <c r="AG502" s="4"/>
      <c r="AH502" s="4"/>
      <c r="AI502" s="4"/>
      <c r="AJ502" s="53"/>
      <c r="AK502" s="24"/>
      <c r="AL502" s="25"/>
      <c r="AM502" s="26"/>
      <c r="AN502" s="37"/>
      <c r="AO502" s="4"/>
      <c r="AP502" s="4"/>
      <c r="AQ502" s="4"/>
      <c r="AR502" s="53"/>
      <c r="AS502" s="4"/>
      <c r="AT502" s="4"/>
      <c r="AU502" s="4"/>
      <c r="AV502" s="4"/>
      <c r="AW502" s="4"/>
      <c r="AX502" s="4"/>
      <c r="AY502" s="4"/>
      <c r="AZ502" s="38"/>
      <c r="BA502" s="7"/>
      <c r="BB502" s="46"/>
      <c r="BC502" s="9"/>
      <c r="BD502" s="10"/>
      <c r="BE502" s="4"/>
    </row>
    <row r="503" spans="1:57" ht="14" x14ac:dyDescent="0.35">
      <c r="A503" s="4">
        <f t="shared" si="362"/>
        <v>501</v>
      </c>
      <c r="B503" s="4"/>
      <c r="C503" s="4"/>
      <c r="D503" s="4"/>
      <c r="E503" s="4"/>
      <c r="F503" s="4"/>
      <c r="G503" s="12"/>
      <c r="H503" s="13"/>
      <c r="I503" s="7"/>
      <c r="J503" s="8"/>
      <c r="K503" s="9"/>
      <c r="L503" s="10"/>
      <c r="M503" s="11"/>
      <c r="N503" s="29">
        <f t="shared" si="438"/>
        <v>6.5704830424118121E-5</v>
      </c>
      <c r="O503" s="47"/>
      <c r="P503" s="48"/>
      <c r="Q503" s="49"/>
      <c r="R503" s="51"/>
      <c r="S503" s="28"/>
      <c r="T503" s="29">
        <f t="shared" si="365"/>
        <v>0.99349522178800986</v>
      </c>
      <c r="U503" s="31">
        <f t="shared" si="366"/>
        <v>505</v>
      </c>
      <c r="V503" s="32">
        <f t="shared" si="367"/>
        <v>1255</v>
      </c>
      <c r="W503" s="33">
        <f t="shared" si="368"/>
        <v>2005</v>
      </c>
      <c r="X503" s="4"/>
      <c r="Y503" s="4"/>
      <c r="Z503" s="4"/>
      <c r="AA503" s="4"/>
      <c r="AB503" s="4"/>
      <c r="AC503" s="4"/>
      <c r="AD503" s="4"/>
      <c r="AE503" s="4"/>
      <c r="AF503" s="38"/>
      <c r="AG503" s="4"/>
      <c r="AH503" s="4"/>
      <c r="AI503" s="4"/>
      <c r="AJ503" s="53"/>
      <c r="AK503" s="7"/>
      <c r="AL503" s="8"/>
      <c r="AM503" s="9"/>
      <c r="AN503" s="16"/>
      <c r="AO503" s="4"/>
      <c r="AP503" s="4"/>
      <c r="AQ503" s="4"/>
      <c r="AR503" s="53"/>
      <c r="AS503" s="4"/>
      <c r="AT503" s="4"/>
      <c r="AU503" s="4"/>
      <c r="AV503" s="4"/>
      <c r="AW503" s="4"/>
      <c r="AX503" s="4"/>
      <c r="AY503" s="4"/>
      <c r="AZ503" s="38"/>
      <c r="BA503" s="7"/>
      <c r="BB503" s="46"/>
      <c r="BC503" s="9"/>
      <c r="BD503" s="10"/>
      <c r="BE503" s="4"/>
    </row>
    <row r="504" spans="1:57" ht="14" x14ac:dyDescent="0.35">
      <c r="A504" s="4">
        <f t="shared" si="362"/>
        <v>502</v>
      </c>
      <c r="B504" s="4"/>
      <c r="C504" s="4"/>
      <c r="D504" s="4"/>
      <c r="E504" s="4"/>
      <c r="F504" s="4"/>
      <c r="G504" s="12"/>
      <c r="H504" s="13"/>
      <c r="I504" s="7"/>
      <c r="J504" s="8"/>
      <c r="K504" s="9"/>
      <c r="L504" s="10"/>
      <c r="M504" s="11"/>
      <c r="N504" s="29">
        <f t="shared" si="438"/>
        <v>6.5047782119909137E-5</v>
      </c>
      <c r="O504" s="47"/>
      <c r="P504" s="48"/>
      <c r="Q504" s="49"/>
      <c r="R504" s="51"/>
      <c r="S504" s="28"/>
      <c r="T504" s="29">
        <f t="shared" si="365"/>
        <v>0.99356026957012977</v>
      </c>
      <c r="U504" s="31">
        <f t="shared" si="366"/>
        <v>506</v>
      </c>
      <c r="V504" s="32">
        <f t="shared" si="367"/>
        <v>1257.5</v>
      </c>
      <c r="W504" s="33">
        <f t="shared" si="368"/>
        <v>2009</v>
      </c>
      <c r="X504" s="4"/>
      <c r="Y504" s="4"/>
      <c r="Z504" s="4"/>
      <c r="AA504" s="4"/>
      <c r="AB504" s="4"/>
      <c r="AC504" s="4"/>
      <c r="AD504" s="4"/>
      <c r="AE504" s="4"/>
      <c r="AF504" s="38"/>
      <c r="AG504" s="4"/>
      <c r="AH504" s="4"/>
      <c r="AI504" s="4"/>
      <c r="AJ504" s="53"/>
      <c r="AK504" s="7"/>
      <c r="AL504" s="8"/>
      <c r="AM504" s="9"/>
      <c r="AN504" s="16"/>
      <c r="AO504" s="4"/>
      <c r="AP504" s="4"/>
      <c r="AQ504" s="4"/>
      <c r="AR504" s="53"/>
      <c r="AS504" s="4"/>
      <c r="AT504" s="4"/>
      <c r="AU504" s="4"/>
      <c r="AV504" s="4"/>
      <c r="AW504" s="4"/>
      <c r="AX504" s="4"/>
      <c r="AY504" s="4"/>
      <c r="AZ504" s="38"/>
      <c r="BA504" s="7"/>
      <c r="BB504" s="46"/>
      <c r="BC504" s="9"/>
      <c r="BD504" s="10"/>
      <c r="BE504" s="4"/>
    </row>
    <row r="505" spans="1:57" ht="14" x14ac:dyDescent="0.35">
      <c r="A505" s="4">
        <f t="shared" si="362"/>
        <v>503</v>
      </c>
      <c r="B505" s="4"/>
      <c r="C505" s="4"/>
      <c r="D505" s="4"/>
      <c r="E505" s="4"/>
      <c r="F505" s="4"/>
      <c r="G505" s="12"/>
      <c r="H505" s="13"/>
      <c r="I505" s="7"/>
      <c r="J505" s="8"/>
      <c r="K505" s="9"/>
      <c r="L505" s="10"/>
      <c r="M505" s="11"/>
      <c r="N505" s="29">
        <f t="shared" si="438"/>
        <v>6.4397304298746683E-5</v>
      </c>
      <c r="O505" s="47"/>
      <c r="P505" s="48"/>
      <c r="Q505" s="49"/>
      <c r="R505" s="51"/>
      <c r="S505" s="28"/>
      <c r="T505" s="29">
        <f t="shared" si="365"/>
        <v>0.99362466687442852</v>
      </c>
      <c r="U505" s="31">
        <f t="shared" si="366"/>
        <v>507</v>
      </c>
      <c r="V505" s="32">
        <f t="shared" si="367"/>
        <v>1260</v>
      </c>
      <c r="W505" s="33">
        <f t="shared" si="368"/>
        <v>2013</v>
      </c>
      <c r="X505" s="4"/>
      <c r="Y505" s="4"/>
      <c r="Z505" s="4"/>
      <c r="AA505" s="4"/>
      <c r="AB505" s="4"/>
      <c r="AC505" s="4"/>
      <c r="AD505" s="4"/>
      <c r="AE505" s="4"/>
      <c r="AF505" s="38"/>
      <c r="AG505" s="4"/>
      <c r="AH505" s="4"/>
      <c r="AI505" s="4"/>
      <c r="AJ505" s="53"/>
      <c r="AK505" s="7"/>
      <c r="AL505" s="8"/>
      <c r="AM505" s="9"/>
      <c r="AN505" s="16"/>
      <c r="AO505" s="4"/>
      <c r="AP505" s="4"/>
      <c r="AQ505" s="4"/>
      <c r="AR505" s="53"/>
      <c r="AS505" s="4"/>
      <c r="AT505" s="4"/>
      <c r="AU505" s="4"/>
      <c r="AV505" s="4"/>
      <c r="AW505" s="4"/>
      <c r="AX505" s="4"/>
      <c r="AY505" s="4"/>
      <c r="AZ505" s="38"/>
      <c r="BA505" s="7"/>
      <c r="BB505" s="46"/>
      <c r="BC505" s="9"/>
      <c r="BD505" s="10"/>
      <c r="BE505" s="4"/>
    </row>
    <row r="506" spans="1:57" ht="14" x14ac:dyDescent="0.35">
      <c r="A506" s="4">
        <f t="shared" si="362"/>
        <v>504</v>
      </c>
      <c r="B506" s="4"/>
      <c r="C506" s="4"/>
      <c r="D506" s="4"/>
      <c r="E506" s="4"/>
      <c r="F506" s="4"/>
      <c r="G506" s="12"/>
      <c r="H506" s="13"/>
      <c r="I506" s="7"/>
      <c r="J506" s="8"/>
      <c r="K506" s="9"/>
      <c r="L506" s="10"/>
      <c r="M506" s="11"/>
      <c r="N506" s="29">
        <f t="shared" si="438"/>
        <v>6.3753331255744783E-5</v>
      </c>
      <c r="O506" s="47"/>
      <c r="P506" s="48"/>
      <c r="Q506" s="49"/>
      <c r="R506" s="51"/>
      <c r="S506" s="28"/>
      <c r="T506" s="29">
        <f t="shared" si="365"/>
        <v>0.99368842020568426</v>
      </c>
      <c r="U506" s="31">
        <f t="shared" si="366"/>
        <v>508</v>
      </c>
      <c r="V506" s="32">
        <f t="shared" si="367"/>
        <v>1262.5</v>
      </c>
      <c r="W506" s="33">
        <f t="shared" si="368"/>
        <v>2017</v>
      </c>
      <c r="X506" s="4"/>
      <c r="Y506" s="4"/>
      <c r="Z506" s="4"/>
      <c r="AA506" s="4"/>
      <c r="AB506" s="4"/>
      <c r="AC506" s="4"/>
      <c r="AD506" s="4"/>
      <c r="AE506" s="4"/>
      <c r="AF506" s="38"/>
      <c r="AG506" s="4"/>
      <c r="AH506" s="4"/>
      <c r="AI506" s="4"/>
      <c r="AJ506" s="53"/>
      <c r="AK506" s="7"/>
      <c r="AL506" s="8"/>
      <c r="AM506" s="9"/>
      <c r="AN506" s="16"/>
      <c r="AO506" s="4"/>
      <c r="AP506" s="4"/>
      <c r="AQ506" s="4"/>
      <c r="AR506" s="53"/>
      <c r="AS506" s="4"/>
      <c r="AT506" s="4"/>
      <c r="AU506" s="4"/>
      <c r="AV506" s="4"/>
      <c r="AW506" s="4"/>
      <c r="AX506" s="4"/>
      <c r="AY506" s="4"/>
      <c r="AZ506" s="38"/>
      <c r="BA506" s="7"/>
      <c r="BB506" s="46"/>
      <c r="BC506" s="9"/>
      <c r="BD506" s="10"/>
      <c r="BE506" s="4"/>
    </row>
    <row r="507" spans="1:57" ht="14" x14ac:dyDescent="0.35">
      <c r="A507" s="4">
        <f t="shared" si="362"/>
        <v>505</v>
      </c>
      <c r="B507" s="4"/>
      <c r="C507" s="4"/>
      <c r="D507" s="4"/>
      <c r="E507" s="4"/>
      <c r="F507" s="4"/>
      <c r="G507" s="12"/>
      <c r="H507" s="13"/>
      <c r="I507" s="7"/>
      <c r="J507" s="8"/>
      <c r="K507" s="9"/>
      <c r="L507" s="10"/>
      <c r="M507" s="11"/>
      <c r="N507" s="29">
        <f t="shared" si="438"/>
        <v>6.3115797943158469E-5</v>
      </c>
      <c r="O507" s="47"/>
      <c r="P507" s="48"/>
      <c r="Q507" s="49"/>
      <c r="R507" s="51"/>
      <c r="S507" s="28"/>
      <c r="T507" s="29">
        <f t="shared" si="365"/>
        <v>0.99375153600362742</v>
      </c>
      <c r="U507" s="31">
        <f t="shared" si="366"/>
        <v>509</v>
      </c>
      <c r="V507" s="32">
        <f t="shared" si="367"/>
        <v>1265</v>
      </c>
      <c r="W507" s="33">
        <f t="shared" si="368"/>
        <v>2021</v>
      </c>
      <c r="X507" s="4"/>
      <c r="Y507" s="4"/>
      <c r="Z507" s="4"/>
      <c r="AA507" s="4"/>
      <c r="AB507" s="4"/>
      <c r="AC507" s="4"/>
      <c r="AD507" s="4"/>
      <c r="AE507" s="4"/>
      <c r="AF507" s="38"/>
      <c r="AG507" s="4"/>
      <c r="AH507" s="4"/>
      <c r="AI507" s="4"/>
      <c r="AJ507" s="53"/>
      <c r="AK507" s="7"/>
      <c r="AL507" s="8"/>
      <c r="AM507" s="9"/>
      <c r="AN507" s="16"/>
      <c r="AO507" s="4"/>
      <c r="AP507" s="4"/>
      <c r="AQ507" s="4"/>
      <c r="AR507" s="53"/>
      <c r="AS507" s="4"/>
      <c r="AT507" s="4"/>
      <c r="AU507" s="4"/>
      <c r="AV507" s="4"/>
      <c r="AW507" s="4"/>
      <c r="AX507" s="4"/>
      <c r="AY507" s="4"/>
      <c r="AZ507" s="38"/>
      <c r="BA507" s="7"/>
      <c r="BB507" s="46"/>
      <c r="BC507" s="9"/>
      <c r="BD507" s="10"/>
      <c r="BE507" s="4"/>
    </row>
    <row r="508" spans="1:57" ht="14" x14ac:dyDescent="0.35">
      <c r="A508" s="4">
        <f t="shared" si="362"/>
        <v>506</v>
      </c>
      <c r="B508" s="4"/>
      <c r="C508" s="4"/>
      <c r="D508" s="4"/>
      <c r="E508" s="4"/>
      <c r="F508" s="4"/>
      <c r="G508" s="12"/>
      <c r="H508" s="13"/>
      <c r="I508" s="7"/>
      <c r="J508" s="8"/>
      <c r="K508" s="9"/>
      <c r="L508" s="10"/>
      <c r="M508" s="11"/>
      <c r="N508" s="29">
        <f t="shared" si="438"/>
        <v>6.2484639963722444E-5</v>
      </c>
      <c r="O508" s="47"/>
      <c r="P508" s="48"/>
      <c r="Q508" s="49"/>
      <c r="R508" s="51"/>
      <c r="S508" s="28"/>
      <c r="T508" s="29">
        <f t="shared" si="365"/>
        <v>0.99381402064359115</v>
      </c>
      <c r="U508" s="31">
        <f t="shared" si="366"/>
        <v>510</v>
      </c>
      <c r="V508" s="32">
        <f t="shared" si="367"/>
        <v>1267.5</v>
      </c>
      <c r="W508" s="33">
        <f t="shared" si="368"/>
        <v>2025</v>
      </c>
      <c r="X508" s="4"/>
      <c r="Y508" s="4"/>
      <c r="Z508" s="4"/>
      <c r="AA508" s="4"/>
      <c r="AB508" s="4"/>
      <c r="AC508" s="4"/>
      <c r="AD508" s="4"/>
      <c r="AE508" s="4"/>
      <c r="AF508" s="38"/>
      <c r="AG508" s="4"/>
      <c r="AH508" s="4"/>
      <c r="AI508" s="4"/>
      <c r="AJ508" s="53"/>
      <c r="AK508" s="7"/>
      <c r="AL508" s="8"/>
      <c r="AM508" s="9"/>
      <c r="AN508" s="16"/>
      <c r="AO508" s="4"/>
      <c r="AP508" s="4"/>
      <c r="AQ508" s="4"/>
      <c r="AR508" s="53"/>
      <c r="AS508" s="4"/>
      <c r="AT508" s="4"/>
      <c r="AU508" s="4"/>
      <c r="AV508" s="4"/>
      <c r="AW508" s="4"/>
      <c r="AX508" s="4"/>
      <c r="AY508" s="4"/>
      <c r="AZ508" s="38"/>
      <c r="BA508" s="7"/>
      <c r="BB508" s="46"/>
      <c r="BC508" s="9"/>
      <c r="BD508" s="10"/>
      <c r="BE508" s="4"/>
    </row>
    <row r="509" spans="1:57" ht="14" x14ac:dyDescent="0.35">
      <c r="A509" s="4">
        <f t="shared" si="362"/>
        <v>507</v>
      </c>
      <c r="B509" s="4"/>
      <c r="C509" s="4"/>
      <c r="D509" s="4"/>
      <c r="E509" s="4"/>
      <c r="F509" s="4"/>
      <c r="G509" s="12"/>
      <c r="H509" s="13"/>
      <c r="I509" s="7"/>
      <c r="J509" s="8"/>
      <c r="K509" s="9"/>
      <c r="L509" s="10"/>
      <c r="M509" s="11"/>
      <c r="N509" s="29">
        <f t="shared" si="438"/>
        <v>6.1859793564100762E-5</v>
      </c>
      <c r="O509" s="47"/>
      <c r="P509" s="48"/>
      <c r="Q509" s="49"/>
      <c r="R509" s="51"/>
      <c r="S509" s="28"/>
      <c r="T509" s="29">
        <f t="shared" si="365"/>
        <v>0.99387588043715525</v>
      </c>
      <c r="U509" s="31">
        <f t="shared" si="366"/>
        <v>511</v>
      </c>
      <c r="V509" s="32">
        <f t="shared" si="367"/>
        <v>1270</v>
      </c>
      <c r="W509" s="33">
        <f t="shared" si="368"/>
        <v>2029</v>
      </c>
      <c r="X509" s="4"/>
      <c r="Y509" s="4"/>
      <c r="Z509" s="4"/>
      <c r="AA509" s="4"/>
      <c r="AB509" s="4"/>
      <c r="AC509" s="4"/>
      <c r="AD509" s="4"/>
      <c r="AE509" s="4"/>
      <c r="AF509" s="38"/>
      <c r="AG509" s="4"/>
      <c r="AH509" s="4"/>
      <c r="AI509" s="4"/>
      <c r="AJ509" s="53"/>
      <c r="AK509" s="7"/>
      <c r="AL509" s="8"/>
      <c r="AM509" s="9"/>
      <c r="AN509" s="16"/>
      <c r="AO509" s="4"/>
      <c r="AP509" s="4"/>
      <c r="AQ509" s="4"/>
      <c r="AR509" s="53"/>
      <c r="AS509" s="4"/>
      <c r="AT509" s="4"/>
      <c r="AU509" s="4"/>
      <c r="AV509" s="4"/>
      <c r="AW509" s="4"/>
      <c r="AX509" s="4"/>
      <c r="AY509" s="4"/>
      <c r="AZ509" s="38"/>
      <c r="BA509" s="7"/>
      <c r="BB509" s="46"/>
      <c r="BC509" s="9"/>
      <c r="BD509" s="10"/>
      <c r="BE509" s="4"/>
    </row>
    <row r="510" spans="1:57" ht="14" x14ac:dyDescent="0.35">
      <c r="A510" s="4">
        <f t="shared" si="362"/>
        <v>508</v>
      </c>
      <c r="B510" s="4"/>
      <c r="C510" s="4"/>
      <c r="D510" s="4"/>
      <c r="E510" s="4"/>
      <c r="F510" s="4"/>
      <c r="G510" s="12"/>
      <c r="H510" s="13"/>
      <c r="I510" s="7"/>
      <c r="J510" s="8"/>
      <c r="K510" s="9"/>
      <c r="L510" s="10"/>
      <c r="M510" s="11"/>
      <c r="N510" s="29">
        <f t="shared" si="438"/>
        <v>6.1241195628447542E-5</v>
      </c>
      <c r="O510" s="47"/>
      <c r="P510" s="48"/>
      <c r="Q510" s="49"/>
      <c r="R510" s="51"/>
      <c r="S510" s="28"/>
      <c r="T510" s="29">
        <f t="shared" si="365"/>
        <v>0.99393712163278369</v>
      </c>
      <c r="U510" s="31">
        <f t="shared" si="366"/>
        <v>512</v>
      </c>
      <c r="V510" s="32">
        <f t="shared" si="367"/>
        <v>1272.5</v>
      </c>
      <c r="W510" s="33">
        <f t="shared" si="368"/>
        <v>2033</v>
      </c>
      <c r="X510" s="4"/>
      <c r="Y510" s="4"/>
      <c r="Z510" s="4"/>
      <c r="AA510" s="4"/>
      <c r="AB510" s="4"/>
      <c r="AC510" s="4"/>
      <c r="AD510" s="4"/>
      <c r="AE510" s="4"/>
      <c r="AF510" s="38"/>
      <c r="AG510" s="4"/>
      <c r="AH510" s="4"/>
      <c r="AI510" s="4"/>
      <c r="AJ510" s="53"/>
      <c r="AK510" s="7"/>
      <c r="AL510" s="8"/>
      <c r="AM510" s="9"/>
      <c r="AN510" s="16"/>
      <c r="AO510" s="4"/>
      <c r="AP510" s="4"/>
      <c r="AQ510" s="4"/>
      <c r="AR510" s="53"/>
      <c r="AS510" s="4"/>
      <c r="AT510" s="4"/>
      <c r="AU510" s="4"/>
      <c r="AV510" s="4"/>
      <c r="AW510" s="4"/>
      <c r="AX510" s="4"/>
      <c r="AY510" s="4"/>
      <c r="AZ510" s="38"/>
      <c r="BA510" s="7"/>
      <c r="BB510" s="46"/>
      <c r="BC510" s="9"/>
      <c r="BD510" s="10"/>
      <c r="BE510" s="4"/>
    </row>
    <row r="511" spans="1:57" ht="14" x14ac:dyDescent="0.35">
      <c r="A511" s="4">
        <f t="shared" si="362"/>
        <v>509</v>
      </c>
      <c r="B511" s="4"/>
      <c r="C511" s="4"/>
      <c r="D511" s="4"/>
      <c r="E511" s="4"/>
      <c r="F511" s="4"/>
      <c r="G511" s="12"/>
      <c r="H511" s="13"/>
      <c r="I511" s="7"/>
      <c r="J511" s="8"/>
      <c r="K511" s="9"/>
      <c r="L511" s="10"/>
      <c r="M511" s="11"/>
      <c r="N511" s="29">
        <f t="shared" si="438"/>
        <v>6.0628783672189712E-5</v>
      </c>
      <c r="O511" s="47"/>
      <c r="P511" s="48"/>
      <c r="Q511" s="49"/>
      <c r="R511" s="51"/>
      <c r="S511" s="28"/>
      <c r="T511" s="29">
        <f t="shared" si="365"/>
        <v>0.99399775041645588</v>
      </c>
      <c r="U511" s="31">
        <f t="shared" si="366"/>
        <v>513</v>
      </c>
      <c r="V511" s="32">
        <f t="shared" si="367"/>
        <v>1275</v>
      </c>
      <c r="W511" s="33">
        <f t="shared" si="368"/>
        <v>2037</v>
      </c>
      <c r="X511" s="4"/>
      <c r="Y511" s="4"/>
      <c r="Z511" s="4"/>
      <c r="AA511" s="4"/>
      <c r="AB511" s="4"/>
      <c r="AC511" s="4"/>
      <c r="AD511" s="4"/>
      <c r="AE511" s="4"/>
      <c r="AF511" s="38"/>
      <c r="AG511" s="4"/>
      <c r="AH511" s="4"/>
      <c r="AI511" s="4"/>
      <c r="AJ511" s="53"/>
      <c r="AK511" s="7"/>
      <c r="AL511" s="8"/>
      <c r="AM511" s="9"/>
      <c r="AN511" s="16"/>
      <c r="AO511" s="4"/>
      <c r="AP511" s="4"/>
      <c r="AQ511" s="4"/>
      <c r="AR511" s="53"/>
      <c r="AS511" s="4"/>
      <c r="AT511" s="4"/>
      <c r="AU511" s="4"/>
      <c r="AV511" s="4"/>
      <c r="AW511" s="4"/>
      <c r="AX511" s="4"/>
      <c r="AY511" s="4"/>
      <c r="AZ511" s="38"/>
      <c r="BA511" s="7"/>
      <c r="BB511" s="46"/>
      <c r="BC511" s="9"/>
      <c r="BD511" s="10"/>
      <c r="BE511" s="4"/>
    </row>
    <row r="512" spans="1:57" ht="14" x14ac:dyDescent="0.35">
      <c r="A512" s="4">
        <f t="shared" si="362"/>
        <v>510</v>
      </c>
      <c r="B512" s="4"/>
      <c r="C512" s="4"/>
      <c r="D512" s="4"/>
      <c r="E512" s="4"/>
      <c r="F512" s="4"/>
      <c r="G512" s="12"/>
      <c r="H512" s="13"/>
      <c r="I512" s="7"/>
      <c r="J512" s="8"/>
      <c r="K512" s="9"/>
      <c r="L512" s="10"/>
      <c r="M512" s="11"/>
      <c r="N512" s="29">
        <f t="shared" si="438"/>
        <v>6.0022495835476697E-5</v>
      </c>
      <c r="O512" s="47"/>
      <c r="P512" s="48"/>
      <c r="Q512" s="49"/>
      <c r="R512" s="51"/>
      <c r="S512" s="28"/>
      <c r="T512" s="29">
        <f t="shared" si="365"/>
        <v>0.99405777291229136</v>
      </c>
      <c r="U512" s="31">
        <f t="shared" si="366"/>
        <v>514</v>
      </c>
      <c r="V512" s="32">
        <f t="shared" si="367"/>
        <v>1277.5</v>
      </c>
      <c r="W512" s="33">
        <f t="shared" si="368"/>
        <v>2041</v>
      </c>
      <c r="X512" s="4"/>
      <c r="Y512" s="4"/>
      <c r="Z512" s="4"/>
      <c r="AA512" s="4"/>
      <c r="AB512" s="4"/>
      <c r="AC512" s="4"/>
      <c r="AD512" s="4"/>
      <c r="AE512" s="4"/>
      <c r="AF512" s="38"/>
      <c r="AG512" s="4"/>
      <c r="AH512" s="4"/>
      <c r="AI512" s="4"/>
      <c r="AJ512" s="53"/>
      <c r="AK512" s="7"/>
      <c r="AL512" s="8"/>
      <c r="AM512" s="9"/>
      <c r="AN512" s="16"/>
      <c r="AO512" s="4"/>
      <c r="AP512" s="4"/>
      <c r="AQ512" s="4"/>
      <c r="AR512" s="53"/>
      <c r="AS512" s="4"/>
      <c r="AT512" s="4"/>
      <c r="AU512" s="4"/>
      <c r="AV512" s="4"/>
      <c r="AW512" s="4"/>
      <c r="AX512" s="4"/>
      <c r="AY512" s="4"/>
      <c r="AZ512" s="38"/>
      <c r="BA512" s="7"/>
      <c r="BB512" s="46"/>
      <c r="BC512" s="9"/>
      <c r="BD512" s="10"/>
      <c r="BE512" s="4"/>
    </row>
    <row r="513" spans="1:57" ht="14" x14ac:dyDescent="0.35">
      <c r="A513" s="4">
        <f t="shared" si="362"/>
        <v>511</v>
      </c>
      <c r="B513" s="4"/>
      <c r="C513" s="4"/>
      <c r="D513" s="4"/>
      <c r="E513" s="4"/>
      <c r="F513" s="4"/>
      <c r="G513" s="12"/>
      <c r="H513" s="13"/>
      <c r="I513" s="7"/>
      <c r="J513" s="8"/>
      <c r="K513" s="9"/>
      <c r="L513" s="10"/>
      <c r="M513" s="11"/>
      <c r="N513" s="29">
        <f t="shared" si="438"/>
        <v>5.942227087707419E-5</v>
      </c>
      <c r="O513" s="47"/>
      <c r="P513" s="48"/>
      <c r="Q513" s="49"/>
      <c r="R513" s="51"/>
      <c r="S513" s="28"/>
      <c r="T513" s="29">
        <f t="shared" si="365"/>
        <v>0.99411719518316843</v>
      </c>
      <c r="U513" s="31">
        <f t="shared" si="366"/>
        <v>515</v>
      </c>
      <c r="V513" s="32">
        <f t="shared" si="367"/>
        <v>1280</v>
      </c>
      <c r="W513" s="33">
        <f t="shared" si="368"/>
        <v>2045</v>
      </c>
      <c r="X513" s="4"/>
      <c r="Y513" s="4"/>
      <c r="Z513" s="4"/>
      <c r="AA513" s="4"/>
      <c r="AB513" s="4"/>
      <c r="AC513" s="4"/>
      <c r="AD513" s="4"/>
      <c r="AE513" s="4"/>
      <c r="AF513" s="38"/>
      <c r="AG513" s="4"/>
      <c r="AH513" s="4"/>
      <c r="AI513" s="4"/>
      <c r="AJ513" s="53"/>
      <c r="AK513" s="7"/>
      <c r="AL513" s="8"/>
      <c r="AM513" s="9"/>
      <c r="AN513" s="16"/>
      <c r="AO513" s="4"/>
      <c r="AP513" s="4"/>
      <c r="AQ513" s="4"/>
      <c r="AR513" s="53"/>
      <c r="AS513" s="4"/>
      <c r="AT513" s="4"/>
      <c r="AU513" s="4"/>
      <c r="AV513" s="4"/>
      <c r="AW513" s="4"/>
      <c r="AX513" s="4"/>
      <c r="AY513" s="4"/>
      <c r="AZ513" s="38"/>
      <c r="BA513" s="7"/>
      <c r="BB513" s="46"/>
      <c r="BC513" s="9"/>
      <c r="BD513" s="10"/>
      <c r="BE513" s="4"/>
    </row>
    <row r="514" spans="1:57" ht="14" x14ac:dyDescent="0.35">
      <c r="A514" s="4">
        <f t="shared" ref="A514:A723" si="439">A513+1</f>
        <v>512</v>
      </c>
      <c r="B514" s="4"/>
      <c r="C514" s="4"/>
      <c r="D514" s="4"/>
      <c r="E514" s="4"/>
      <c r="F514" s="4"/>
      <c r="G514" s="12"/>
      <c r="H514" s="13"/>
      <c r="I514" s="7"/>
      <c r="J514" s="8"/>
      <c r="K514" s="9"/>
      <c r="L514" s="10"/>
      <c r="M514" s="11"/>
      <c r="N514" s="29">
        <f t="shared" si="438"/>
        <v>5.8828048168368952E-5</v>
      </c>
      <c r="O514" s="47"/>
      <c r="P514" s="48"/>
      <c r="Q514" s="49"/>
      <c r="R514" s="51"/>
      <c r="S514" s="28"/>
      <c r="T514" s="29">
        <f t="shared" ref="T514:T768" si="440">((1-T513)*$G$3)+T513</f>
        <v>0.9941760232313368</v>
      </c>
      <c r="U514" s="31">
        <f t="shared" ref="U514:U768" si="441">U513+1</f>
        <v>516</v>
      </c>
      <c r="V514" s="32">
        <f t="shared" ref="V514:V768" si="442">V513+2.5</f>
        <v>1282.5</v>
      </c>
      <c r="W514" s="33">
        <f t="shared" ref="W514:W768" si="443">W513+4</f>
        <v>2049</v>
      </c>
      <c r="X514" s="4"/>
      <c r="Y514" s="4"/>
      <c r="Z514" s="4"/>
      <c r="AA514" s="4"/>
      <c r="AB514" s="4"/>
      <c r="AC514" s="4"/>
      <c r="AD514" s="4"/>
      <c r="AE514" s="4"/>
      <c r="AF514" s="38"/>
      <c r="AG514" s="4"/>
      <c r="AH514" s="4"/>
      <c r="AI514" s="4"/>
      <c r="AJ514" s="53"/>
      <c r="AK514" s="7"/>
      <c r="AL514" s="8"/>
      <c r="AM514" s="9"/>
      <c r="AN514" s="16"/>
      <c r="AO514" s="4"/>
      <c r="AP514" s="4"/>
      <c r="AQ514" s="4"/>
      <c r="AR514" s="53"/>
      <c r="AS514" s="4"/>
      <c r="AT514" s="4"/>
      <c r="AU514" s="4"/>
      <c r="AV514" s="4"/>
      <c r="AW514" s="4"/>
      <c r="AX514" s="4"/>
      <c r="AY514" s="4"/>
      <c r="AZ514" s="38"/>
      <c r="BA514" s="7"/>
      <c r="BB514" s="46"/>
      <c r="BC514" s="9"/>
      <c r="BD514" s="10"/>
      <c r="BE514" s="4"/>
    </row>
    <row r="515" spans="1:57" ht="14" x14ac:dyDescent="0.35">
      <c r="A515" s="4">
        <f t="shared" si="439"/>
        <v>513</v>
      </c>
      <c r="B515" s="4"/>
      <c r="C515" s="4"/>
      <c r="D515" s="4"/>
      <c r="E515" s="4"/>
      <c r="F515" s="4"/>
      <c r="G515" s="12"/>
      <c r="H515" s="13"/>
      <c r="I515" s="7"/>
      <c r="J515" s="8"/>
      <c r="K515" s="9"/>
      <c r="L515" s="10"/>
      <c r="M515" s="11"/>
      <c r="N515" s="29">
        <f t="shared" si="438"/>
        <v>5.8239767686596444E-5</v>
      </c>
      <c r="O515" s="47"/>
      <c r="P515" s="48"/>
      <c r="Q515" s="49"/>
      <c r="R515" s="51"/>
      <c r="S515" s="28"/>
      <c r="T515" s="29">
        <f t="shared" si="440"/>
        <v>0.9942342629990234</v>
      </c>
      <c r="U515" s="31">
        <f t="shared" si="441"/>
        <v>517</v>
      </c>
      <c r="V515" s="32">
        <f t="shared" si="442"/>
        <v>1285</v>
      </c>
      <c r="W515" s="33">
        <f t="shared" si="443"/>
        <v>2053</v>
      </c>
      <c r="X515" s="4"/>
      <c r="Y515" s="4"/>
      <c r="Z515" s="4"/>
      <c r="AA515" s="4"/>
      <c r="AB515" s="4"/>
      <c r="AC515" s="4"/>
      <c r="AD515" s="4"/>
      <c r="AE515" s="4"/>
      <c r="AF515" s="38"/>
      <c r="AG515" s="4"/>
      <c r="AH515" s="4"/>
      <c r="AI515" s="4"/>
      <c r="AJ515" s="53"/>
      <c r="AK515" s="7"/>
      <c r="AL515" s="8"/>
      <c r="AM515" s="9"/>
      <c r="AN515" s="16"/>
      <c r="AO515" s="4"/>
      <c r="AP515" s="4"/>
      <c r="AQ515" s="4"/>
      <c r="AR515" s="53"/>
      <c r="AS515" s="4"/>
      <c r="AT515" s="4"/>
      <c r="AU515" s="4"/>
      <c r="AV515" s="4"/>
      <c r="AW515" s="4"/>
      <c r="AX515" s="4"/>
      <c r="AY515" s="4"/>
      <c r="AZ515" s="38"/>
      <c r="BA515" s="7"/>
      <c r="BB515" s="46"/>
      <c r="BC515" s="9"/>
      <c r="BD515" s="10"/>
      <c r="BE515" s="4"/>
    </row>
    <row r="516" spans="1:57" ht="14" x14ac:dyDescent="0.35">
      <c r="A516" s="4">
        <f t="shared" si="439"/>
        <v>514</v>
      </c>
      <c r="B516" s="4"/>
      <c r="C516" s="4"/>
      <c r="D516" s="4"/>
      <c r="E516" s="4"/>
      <c r="F516" s="4"/>
      <c r="G516" s="12"/>
      <c r="H516" s="13"/>
      <c r="I516" s="7"/>
      <c r="J516" s="8"/>
      <c r="K516" s="9"/>
      <c r="L516" s="10"/>
      <c r="M516" s="11"/>
      <c r="N516" s="29">
        <f t="shared" si="438"/>
        <v>5.765737000973381E-5</v>
      </c>
      <c r="O516" s="47"/>
      <c r="P516" s="48"/>
      <c r="Q516" s="49"/>
      <c r="R516" s="51"/>
      <c r="S516" s="28"/>
      <c r="T516" s="29">
        <f t="shared" si="440"/>
        <v>0.99429192036903313</v>
      </c>
      <c r="U516" s="31">
        <f t="shared" si="441"/>
        <v>518</v>
      </c>
      <c r="V516" s="32">
        <f t="shared" si="442"/>
        <v>1287.5</v>
      </c>
      <c r="W516" s="33">
        <f t="shared" si="443"/>
        <v>2057</v>
      </c>
      <c r="X516" s="4"/>
      <c r="Y516" s="4"/>
      <c r="Z516" s="4"/>
      <c r="AA516" s="4"/>
      <c r="AB516" s="4"/>
      <c r="AC516" s="4"/>
      <c r="AD516" s="4"/>
      <c r="AE516" s="4"/>
      <c r="AF516" s="38"/>
      <c r="AG516" s="4"/>
      <c r="AH516" s="4"/>
      <c r="AI516" s="4"/>
      <c r="AJ516" s="53"/>
      <c r="AK516" s="7"/>
      <c r="AL516" s="8"/>
      <c r="AM516" s="9"/>
      <c r="AN516" s="16"/>
      <c r="AO516" s="4"/>
      <c r="AP516" s="4"/>
      <c r="AQ516" s="4"/>
      <c r="AR516" s="53"/>
      <c r="AS516" s="4"/>
      <c r="AT516" s="4"/>
      <c r="AU516" s="4"/>
      <c r="AV516" s="4"/>
      <c r="AW516" s="4"/>
      <c r="AX516" s="4"/>
      <c r="AY516" s="4"/>
      <c r="AZ516" s="38"/>
      <c r="BA516" s="7"/>
      <c r="BB516" s="46"/>
      <c r="BC516" s="9"/>
      <c r="BD516" s="10"/>
      <c r="BE516" s="4"/>
    </row>
    <row r="517" spans="1:57" ht="14" x14ac:dyDescent="0.35">
      <c r="A517" s="4">
        <f t="shared" si="439"/>
        <v>515</v>
      </c>
      <c r="B517" s="4"/>
      <c r="C517" s="4"/>
      <c r="D517" s="4"/>
      <c r="E517" s="4"/>
      <c r="F517" s="4"/>
      <c r="G517" s="12"/>
      <c r="H517" s="13"/>
      <c r="I517" s="7"/>
      <c r="J517" s="8"/>
      <c r="K517" s="9"/>
      <c r="L517" s="10"/>
      <c r="M517" s="11"/>
      <c r="N517" s="29">
        <f t="shared" si="438"/>
        <v>5.7080796309616488E-5</v>
      </c>
      <c r="O517" s="47"/>
      <c r="P517" s="48"/>
      <c r="Q517" s="49"/>
      <c r="R517" s="51"/>
      <c r="S517" s="28"/>
      <c r="T517" s="29">
        <f t="shared" si="440"/>
        <v>0.99434900116534275</v>
      </c>
      <c r="U517" s="31">
        <f t="shared" si="441"/>
        <v>519</v>
      </c>
      <c r="V517" s="32">
        <f t="shared" si="442"/>
        <v>1290</v>
      </c>
      <c r="W517" s="33">
        <f t="shared" si="443"/>
        <v>2061</v>
      </c>
      <c r="X517" s="4"/>
      <c r="Y517" s="4"/>
      <c r="Z517" s="4"/>
      <c r="AA517" s="4"/>
      <c r="AB517" s="4"/>
      <c r="AC517" s="4"/>
      <c r="AD517" s="4"/>
      <c r="AE517" s="4"/>
      <c r="AF517" s="38"/>
      <c r="AG517" s="4"/>
      <c r="AH517" s="4"/>
      <c r="AI517" s="4"/>
      <c r="AJ517" s="53"/>
      <c r="AK517" s="7"/>
      <c r="AL517" s="8"/>
      <c r="AM517" s="9"/>
      <c r="AN517" s="16"/>
      <c r="AO517" s="4"/>
      <c r="AP517" s="4"/>
      <c r="AQ517" s="4"/>
      <c r="AR517" s="53"/>
      <c r="AS517" s="4"/>
      <c r="AT517" s="4"/>
      <c r="AU517" s="4"/>
      <c r="AV517" s="4"/>
      <c r="AW517" s="4"/>
      <c r="AX517" s="4"/>
      <c r="AY517" s="4"/>
      <c r="AZ517" s="38"/>
      <c r="BA517" s="7"/>
      <c r="BB517" s="46"/>
      <c r="BC517" s="9"/>
      <c r="BD517" s="10"/>
      <c r="BE517" s="4"/>
    </row>
    <row r="518" spans="1:57" ht="14" x14ac:dyDescent="0.35">
      <c r="A518" s="4">
        <f t="shared" si="439"/>
        <v>516</v>
      </c>
      <c r="B518" s="4"/>
      <c r="C518" s="4"/>
      <c r="D518" s="4"/>
      <c r="E518" s="4"/>
      <c r="F518" s="4"/>
      <c r="G518" s="12"/>
      <c r="H518" s="13"/>
      <c r="I518" s="7"/>
      <c r="J518" s="8"/>
      <c r="K518" s="9"/>
      <c r="L518" s="10"/>
      <c r="M518" s="11"/>
      <c r="N518" s="29">
        <f t="shared" si="438"/>
        <v>5.6509988346609141E-5</v>
      </c>
      <c r="O518" s="47"/>
      <c r="P518" s="48"/>
      <c r="Q518" s="49"/>
      <c r="R518" s="51"/>
      <c r="S518" s="28"/>
      <c r="T518" s="29">
        <f t="shared" si="440"/>
        <v>0.99440551115368936</v>
      </c>
      <c r="U518" s="31">
        <f t="shared" si="441"/>
        <v>520</v>
      </c>
      <c r="V518" s="32">
        <f t="shared" si="442"/>
        <v>1292.5</v>
      </c>
      <c r="W518" s="33">
        <f t="shared" si="443"/>
        <v>2065</v>
      </c>
      <c r="X518" s="4"/>
      <c r="Y518" s="4"/>
      <c r="Z518" s="4"/>
      <c r="AA518" s="4"/>
      <c r="AB518" s="4"/>
      <c r="AC518" s="4"/>
      <c r="AD518" s="4"/>
      <c r="AE518" s="4"/>
      <c r="AF518" s="38"/>
      <c r="AG518" s="4"/>
      <c r="AH518" s="4"/>
      <c r="AI518" s="4"/>
      <c r="AJ518" s="53"/>
      <c r="AK518" s="7"/>
      <c r="AL518" s="8"/>
      <c r="AM518" s="9"/>
      <c r="AN518" s="16"/>
      <c r="AO518" s="4"/>
      <c r="AP518" s="4"/>
      <c r="AQ518" s="4"/>
      <c r="AR518" s="53"/>
      <c r="AS518" s="4"/>
      <c r="AT518" s="4"/>
      <c r="AU518" s="4"/>
      <c r="AV518" s="4"/>
      <c r="AW518" s="4"/>
      <c r="AX518" s="4"/>
      <c r="AY518" s="4"/>
      <c r="AZ518" s="38"/>
      <c r="BA518" s="7"/>
      <c r="BB518" s="46"/>
      <c r="BC518" s="9"/>
      <c r="BD518" s="10"/>
      <c r="BE518" s="4"/>
    </row>
    <row r="519" spans="1:57" ht="14" x14ac:dyDescent="0.35">
      <c r="A519" s="4">
        <f t="shared" si="439"/>
        <v>517</v>
      </c>
      <c r="B519" s="4"/>
      <c r="C519" s="4"/>
      <c r="D519" s="4"/>
      <c r="E519" s="4"/>
      <c r="F519" s="4"/>
      <c r="G519" s="12"/>
      <c r="H519" s="13"/>
      <c r="I519" s="7"/>
      <c r="J519" s="8"/>
      <c r="K519" s="9"/>
      <c r="L519" s="10"/>
      <c r="M519" s="11"/>
      <c r="N519" s="29">
        <f t="shared" si="438"/>
        <v>5.5944888463055342E-5</v>
      </c>
      <c r="O519" s="47"/>
      <c r="P519" s="48"/>
      <c r="Q519" s="49"/>
      <c r="R519" s="51"/>
      <c r="S519" s="28"/>
      <c r="T519" s="29">
        <f t="shared" si="440"/>
        <v>0.99446145604215241</v>
      </c>
      <c r="U519" s="31">
        <f t="shared" si="441"/>
        <v>521</v>
      </c>
      <c r="V519" s="32">
        <f t="shared" si="442"/>
        <v>1295</v>
      </c>
      <c r="W519" s="33">
        <f t="shared" si="443"/>
        <v>2069</v>
      </c>
      <c r="X519" s="4"/>
      <c r="Y519" s="4"/>
      <c r="Z519" s="4"/>
      <c r="AA519" s="4"/>
      <c r="AB519" s="4"/>
      <c r="AC519" s="4"/>
      <c r="AD519" s="4"/>
      <c r="AE519" s="4"/>
      <c r="AF519" s="38"/>
      <c r="AG519" s="4"/>
      <c r="AH519" s="4"/>
      <c r="AI519" s="4"/>
      <c r="AJ519" s="53"/>
      <c r="AK519" s="7"/>
      <c r="AL519" s="8"/>
      <c r="AM519" s="9"/>
      <c r="AN519" s="16"/>
      <c r="AO519" s="4"/>
      <c r="AP519" s="4"/>
      <c r="AQ519" s="4"/>
      <c r="AR519" s="53"/>
      <c r="AS519" s="4"/>
      <c r="AT519" s="4"/>
      <c r="AU519" s="4"/>
      <c r="AV519" s="4"/>
      <c r="AW519" s="4"/>
      <c r="AX519" s="4"/>
      <c r="AY519" s="4"/>
      <c r="AZ519" s="38"/>
      <c r="BA519" s="7"/>
      <c r="BB519" s="46"/>
      <c r="BC519" s="9"/>
      <c r="BD519" s="10"/>
      <c r="BE519" s="4"/>
    </row>
    <row r="520" spans="1:57" ht="14" x14ac:dyDescent="0.35">
      <c r="A520" s="4">
        <f t="shared" si="439"/>
        <v>518</v>
      </c>
      <c r="B520" s="4"/>
      <c r="C520" s="4"/>
      <c r="D520" s="4"/>
      <c r="E520" s="4"/>
      <c r="F520" s="4"/>
      <c r="G520" s="12"/>
      <c r="H520" s="13"/>
      <c r="I520" s="7"/>
      <c r="J520" s="8"/>
      <c r="K520" s="9"/>
      <c r="L520" s="10"/>
      <c r="M520" s="11"/>
      <c r="N520" s="29">
        <f t="shared" si="438"/>
        <v>5.5385439578503615E-5</v>
      </c>
      <c r="O520" s="47"/>
      <c r="P520" s="48"/>
      <c r="Q520" s="49"/>
      <c r="R520" s="51"/>
      <c r="S520" s="28"/>
      <c r="T520" s="29">
        <f t="shared" si="440"/>
        <v>0.99451684148173092</v>
      </c>
      <c r="U520" s="31">
        <f t="shared" si="441"/>
        <v>522</v>
      </c>
      <c r="V520" s="32">
        <f t="shared" si="442"/>
        <v>1297.5</v>
      </c>
      <c r="W520" s="33">
        <f t="shared" si="443"/>
        <v>2073</v>
      </c>
      <c r="X520" s="4"/>
      <c r="Y520" s="4"/>
      <c r="Z520" s="4"/>
      <c r="AA520" s="4"/>
      <c r="AB520" s="4"/>
      <c r="AC520" s="4"/>
      <c r="AD520" s="4"/>
      <c r="AE520" s="4"/>
      <c r="AF520" s="38"/>
      <c r="AG520" s="4"/>
      <c r="AH520" s="4"/>
      <c r="AI520" s="4"/>
      <c r="AJ520" s="53"/>
      <c r="AK520" s="7"/>
      <c r="AL520" s="8"/>
      <c r="AM520" s="9"/>
      <c r="AN520" s="16"/>
      <c r="AO520" s="4"/>
      <c r="AP520" s="4"/>
      <c r="AQ520" s="4"/>
      <c r="AR520" s="53"/>
      <c r="AS520" s="4"/>
      <c r="AT520" s="4"/>
      <c r="AU520" s="4"/>
      <c r="AV520" s="4"/>
      <c r="AW520" s="4"/>
      <c r="AX520" s="4"/>
      <c r="AY520" s="4"/>
      <c r="AZ520" s="38"/>
      <c r="BA520" s="7"/>
      <c r="BB520" s="46"/>
      <c r="BC520" s="9"/>
      <c r="BD520" s="10"/>
      <c r="BE520" s="4"/>
    </row>
    <row r="521" spans="1:57" ht="14" x14ac:dyDescent="0.35">
      <c r="A521" s="4">
        <f t="shared" si="439"/>
        <v>519</v>
      </c>
      <c r="B521" s="4"/>
      <c r="C521" s="4"/>
      <c r="D521" s="4"/>
      <c r="E521" s="4"/>
      <c r="F521" s="4"/>
      <c r="G521" s="12"/>
      <c r="H521" s="13"/>
      <c r="I521" s="7"/>
      <c r="J521" s="8"/>
      <c r="K521" s="9"/>
      <c r="L521" s="10"/>
      <c r="M521" s="11"/>
      <c r="N521" s="29">
        <f t="shared" si="438"/>
        <v>5.4831585182713027E-5</v>
      </c>
      <c r="O521" s="47"/>
      <c r="P521" s="48"/>
      <c r="Q521" s="49"/>
      <c r="R521" s="51"/>
      <c r="S521" s="28"/>
      <c r="T521" s="29">
        <f t="shared" si="440"/>
        <v>0.99457167306691363</v>
      </c>
      <c r="U521" s="31">
        <f t="shared" si="441"/>
        <v>523</v>
      </c>
      <c r="V521" s="32">
        <f t="shared" si="442"/>
        <v>1300</v>
      </c>
      <c r="W521" s="33">
        <f t="shared" si="443"/>
        <v>2077</v>
      </c>
      <c r="X521" s="4"/>
      <c r="Y521" s="4"/>
      <c r="Z521" s="4"/>
      <c r="AA521" s="4"/>
      <c r="AB521" s="4"/>
      <c r="AC521" s="4"/>
      <c r="AD521" s="4"/>
      <c r="AE521" s="4"/>
      <c r="AF521" s="38"/>
      <c r="AG521" s="4"/>
      <c r="AH521" s="4"/>
      <c r="AI521" s="4"/>
      <c r="AJ521" s="53"/>
      <c r="AK521" s="7"/>
      <c r="AL521" s="8"/>
      <c r="AM521" s="9"/>
      <c r="AN521" s="16"/>
      <c r="AO521" s="4"/>
      <c r="AP521" s="4"/>
      <c r="AQ521" s="4"/>
      <c r="AR521" s="53"/>
      <c r="AS521" s="4"/>
      <c r="AT521" s="4"/>
      <c r="AU521" s="4"/>
      <c r="AV521" s="4"/>
      <c r="AW521" s="4"/>
      <c r="AX521" s="4"/>
      <c r="AY521" s="4"/>
      <c r="AZ521" s="38"/>
      <c r="BA521" s="7"/>
      <c r="BB521" s="46"/>
      <c r="BC521" s="9"/>
      <c r="BD521" s="10"/>
      <c r="BE521" s="4"/>
    </row>
    <row r="522" spans="1:57" ht="14" x14ac:dyDescent="0.35">
      <c r="A522" s="4">
        <f t="shared" si="439"/>
        <v>520</v>
      </c>
      <c r="B522" s="4"/>
      <c r="C522" s="4"/>
      <c r="D522" s="4"/>
      <c r="E522" s="4"/>
      <c r="F522" s="4"/>
      <c r="G522" s="12"/>
      <c r="H522" s="13"/>
      <c r="I522" s="7"/>
      <c r="J522" s="8"/>
      <c r="K522" s="9"/>
      <c r="L522" s="10"/>
      <c r="M522" s="11"/>
      <c r="N522" s="29">
        <f t="shared" si="438"/>
        <v>5.4283269330879236E-5</v>
      </c>
      <c r="O522" s="47"/>
      <c r="P522" s="48"/>
      <c r="Q522" s="49"/>
      <c r="R522" s="51"/>
      <c r="S522" s="28"/>
      <c r="T522" s="29">
        <f t="shared" si="440"/>
        <v>0.99462595633624451</v>
      </c>
      <c r="U522" s="31">
        <f t="shared" si="441"/>
        <v>524</v>
      </c>
      <c r="V522" s="32">
        <f t="shared" si="442"/>
        <v>1302.5</v>
      </c>
      <c r="W522" s="33">
        <f t="shared" si="443"/>
        <v>2081</v>
      </c>
      <c r="X522" s="4"/>
      <c r="Y522" s="4"/>
      <c r="Z522" s="4"/>
      <c r="AA522" s="4"/>
      <c r="AB522" s="4"/>
      <c r="AC522" s="4"/>
      <c r="AD522" s="4"/>
      <c r="AE522" s="4"/>
      <c r="AF522" s="38"/>
      <c r="AG522" s="4"/>
      <c r="AH522" s="4"/>
      <c r="AI522" s="4"/>
      <c r="AJ522" s="53"/>
      <c r="AK522" s="7"/>
      <c r="AL522" s="8"/>
      <c r="AM522" s="9"/>
      <c r="AN522" s="16"/>
      <c r="AO522" s="4"/>
      <c r="AP522" s="4"/>
      <c r="AQ522" s="4"/>
      <c r="AR522" s="53"/>
      <c r="AS522" s="4"/>
      <c r="AT522" s="4"/>
      <c r="AU522" s="4"/>
      <c r="AV522" s="4"/>
      <c r="AW522" s="4"/>
      <c r="AX522" s="4"/>
      <c r="AY522" s="4"/>
      <c r="AZ522" s="38"/>
      <c r="BA522" s="7"/>
      <c r="BB522" s="46"/>
      <c r="BC522" s="9"/>
      <c r="BD522" s="10"/>
      <c r="BE522" s="4"/>
    </row>
    <row r="523" spans="1:57" ht="14" x14ac:dyDescent="0.35">
      <c r="A523" s="4">
        <f t="shared" si="439"/>
        <v>521</v>
      </c>
      <c r="B523" s="4"/>
      <c r="C523" s="4"/>
      <c r="D523" s="4"/>
      <c r="E523" s="4"/>
      <c r="F523" s="4"/>
      <c r="G523" s="12"/>
      <c r="H523" s="13"/>
      <c r="I523" s="7"/>
      <c r="J523" s="8"/>
      <c r="K523" s="9"/>
      <c r="L523" s="10"/>
      <c r="M523" s="11"/>
      <c r="N523" s="29">
        <f t="shared" si="438"/>
        <v>5.3740436637528255E-5</v>
      </c>
      <c r="O523" s="47"/>
      <c r="P523" s="48"/>
      <c r="Q523" s="49"/>
      <c r="R523" s="51"/>
      <c r="S523" s="28"/>
      <c r="T523" s="29">
        <f t="shared" si="440"/>
        <v>0.99467969677288204</v>
      </c>
      <c r="U523" s="31">
        <f t="shared" si="441"/>
        <v>525</v>
      </c>
      <c r="V523" s="32">
        <f t="shared" si="442"/>
        <v>1305</v>
      </c>
      <c r="W523" s="33">
        <f t="shared" si="443"/>
        <v>2085</v>
      </c>
      <c r="X523" s="4"/>
      <c r="Y523" s="4"/>
      <c r="Z523" s="4"/>
      <c r="AA523" s="4"/>
      <c r="AB523" s="4"/>
      <c r="AC523" s="4"/>
      <c r="AD523" s="4"/>
      <c r="AE523" s="4"/>
      <c r="AF523" s="38"/>
      <c r="AG523" s="4"/>
      <c r="AH523" s="4"/>
      <c r="AI523" s="4"/>
      <c r="AJ523" s="53"/>
      <c r="AK523" s="7"/>
      <c r="AL523" s="8"/>
      <c r="AM523" s="9"/>
      <c r="AN523" s="16"/>
      <c r="AO523" s="4"/>
      <c r="AP523" s="4"/>
      <c r="AQ523" s="4"/>
      <c r="AR523" s="53"/>
      <c r="AS523" s="4"/>
      <c r="AT523" s="4"/>
      <c r="AU523" s="4"/>
      <c r="AV523" s="4"/>
      <c r="AW523" s="4"/>
      <c r="AX523" s="4"/>
      <c r="AY523" s="4"/>
      <c r="AZ523" s="38"/>
      <c r="BA523" s="7"/>
      <c r="BB523" s="46"/>
      <c r="BC523" s="9"/>
      <c r="BD523" s="10"/>
      <c r="BE523" s="4"/>
    </row>
    <row r="524" spans="1:57" ht="14" x14ac:dyDescent="0.35">
      <c r="A524" s="4">
        <f t="shared" si="439"/>
        <v>522</v>
      </c>
      <c r="B524" s="4"/>
      <c r="C524" s="4"/>
      <c r="D524" s="4"/>
      <c r="E524" s="4"/>
      <c r="F524" s="4"/>
      <c r="G524" s="12"/>
      <c r="H524" s="13"/>
      <c r="I524" s="7"/>
      <c r="J524" s="8"/>
      <c r="K524" s="9"/>
      <c r="L524" s="10"/>
      <c r="M524" s="11"/>
      <c r="N524" s="29">
        <f t="shared" si="438"/>
        <v>5.3203032271187389E-5</v>
      </c>
      <c r="O524" s="47"/>
      <c r="P524" s="48"/>
      <c r="Q524" s="49"/>
      <c r="R524" s="51"/>
      <c r="S524" s="28"/>
      <c r="T524" s="29">
        <f t="shared" si="440"/>
        <v>0.99473289980515323</v>
      </c>
      <c r="U524" s="31">
        <f t="shared" si="441"/>
        <v>526</v>
      </c>
      <c r="V524" s="32">
        <f t="shared" si="442"/>
        <v>1307.5</v>
      </c>
      <c r="W524" s="33">
        <f t="shared" si="443"/>
        <v>2089</v>
      </c>
      <c r="X524" s="4"/>
      <c r="Y524" s="4"/>
      <c r="Z524" s="4"/>
      <c r="AA524" s="4"/>
      <c r="AB524" s="4"/>
      <c r="AC524" s="4"/>
      <c r="AD524" s="4"/>
      <c r="AE524" s="4"/>
      <c r="AF524" s="38"/>
      <c r="AG524" s="4"/>
      <c r="AH524" s="4"/>
      <c r="AI524" s="4"/>
      <c r="AJ524" s="53"/>
      <c r="AK524" s="7"/>
      <c r="AL524" s="8"/>
      <c r="AM524" s="9"/>
      <c r="AN524" s="16"/>
      <c r="AO524" s="4"/>
      <c r="AP524" s="4"/>
      <c r="AQ524" s="4"/>
      <c r="AR524" s="53"/>
      <c r="AS524" s="4"/>
      <c r="AT524" s="4"/>
      <c r="AU524" s="4"/>
      <c r="AV524" s="4"/>
      <c r="AW524" s="4"/>
      <c r="AX524" s="4"/>
      <c r="AY524" s="4"/>
      <c r="AZ524" s="38"/>
      <c r="BA524" s="7"/>
      <c r="BB524" s="46"/>
      <c r="BC524" s="9"/>
      <c r="BD524" s="10"/>
      <c r="BE524" s="4"/>
    </row>
    <row r="525" spans="1:57" ht="14" x14ac:dyDescent="0.35">
      <c r="A525" s="4">
        <f t="shared" si="439"/>
        <v>523</v>
      </c>
      <c r="B525" s="4"/>
      <c r="C525" s="4"/>
      <c r="D525" s="4"/>
      <c r="E525" s="4"/>
      <c r="F525" s="4"/>
      <c r="G525" s="12"/>
      <c r="H525" s="13"/>
      <c r="I525" s="7"/>
      <c r="J525" s="8"/>
      <c r="K525" s="9"/>
      <c r="L525" s="10"/>
      <c r="M525" s="11"/>
      <c r="N525" s="29">
        <f t="shared" si="438"/>
        <v>5.2671001948501051E-5</v>
      </c>
      <c r="O525" s="47"/>
      <c r="P525" s="48"/>
      <c r="Q525" s="49"/>
      <c r="R525" s="51"/>
      <c r="S525" s="28"/>
      <c r="T525" s="29">
        <f t="shared" si="440"/>
        <v>0.99478557080710173</v>
      </c>
      <c r="U525" s="31">
        <f t="shared" si="441"/>
        <v>527</v>
      </c>
      <c r="V525" s="32">
        <f t="shared" si="442"/>
        <v>1310</v>
      </c>
      <c r="W525" s="33">
        <f t="shared" si="443"/>
        <v>2093</v>
      </c>
      <c r="X525" s="4"/>
      <c r="Y525" s="4"/>
      <c r="Z525" s="4"/>
      <c r="AA525" s="4"/>
      <c r="AB525" s="4"/>
      <c r="AC525" s="4"/>
      <c r="AD525" s="4"/>
      <c r="AE525" s="4"/>
      <c r="AF525" s="38"/>
      <c r="AG525" s="4"/>
      <c r="AH525" s="4"/>
      <c r="AI525" s="4"/>
      <c r="AJ525" s="53"/>
      <c r="AK525" s="7"/>
      <c r="AL525" s="8"/>
      <c r="AM525" s="9"/>
      <c r="AN525" s="16"/>
      <c r="AO525" s="4"/>
      <c r="AP525" s="4"/>
      <c r="AQ525" s="4"/>
      <c r="AR525" s="53"/>
      <c r="AS525" s="4"/>
      <c r="AT525" s="4"/>
      <c r="AU525" s="4"/>
      <c r="AV525" s="4"/>
      <c r="AW525" s="4"/>
      <c r="AX525" s="4"/>
      <c r="AY525" s="4"/>
      <c r="AZ525" s="38"/>
      <c r="BA525" s="7"/>
      <c r="BB525" s="46"/>
      <c r="BC525" s="9"/>
      <c r="BD525" s="10"/>
      <c r="BE525" s="4"/>
    </row>
    <row r="526" spans="1:57" ht="14" x14ac:dyDescent="0.35">
      <c r="A526" s="4">
        <f t="shared" si="439"/>
        <v>524</v>
      </c>
      <c r="B526" s="4"/>
      <c r="C526" s="4"/>
      <c r="D526" s="4"/>
      <c r="E526" s="4"/>
      <c r="F526" s="4"/>
      <c r="G526" s="12"/>
      <c r="H526" s="13"/>
      <c r="I526" s="7"/>
      <c r="J526" s="8"/>
      <c r="K526" s="9"/>
      <c r="L526" s="10"/>
      <c r="M526" s="11"/>
      <c r="N526" s="29">
        <f t="shared" si="438"/>
        <v>5.2144291929012709E-5</v>
      </c>
      <c r="O526" s="47"/>
      <c r="P526" s="48"/>
      <c r="Q526" s="49"/>
      <c r="R526" s="51"/>
      <c r="S526" s="28"/>
      <c r="T526" s="29">
        <f t="shared" si="440"/>
        <v>0.99483771509903074</v>
      </c>
      <c r="U526" s="31">
        <f t="shared" si="441"/>
        <v>528</v>
      </c>
      <c r="V526" s="32">
        <f t="shared" si="442"/>
        <v>1312.5</v>
      </c>
      <c r="W526" s="33">
        <f t="shared" si="443"/>
        <v>2097</v>
      </c>
      <c r="X526" s="4"/>
      <c r="Y526" s="4"/>
      <c r="Z526" s="4"/>
      <c r="AA526" s="4"/>
      <c r="AB526" s="4"/>
      <c r="AC526" s="4"/>
      <c r="AD526" s="4"/>
      <c r="AE526" s="4"/>
      <c r="AF526" s="38"/>
      <c r="AG526" s="4"/>
      <c r="AH526" s="4"/>
      <c r="AI526" s="4"/>
      <c r="AJ526" s="53"/>
      <c r="AK526" s="7"/>
      <c r="AL526" s="8"/>
      <c r="AM526" s="9"/>
      <c r="AN526" s="16"/>
      <c r="AO526" s="4"/>
      <c r="AP526" s="4"/>
      <c r="AQ526" s="4"/>
      <c r="AR526" s="53"/>
      <c r="AS526" s="4"/>
      <c r="AT526" s="4"/>
      <c r="AU526" s="4"/>
      <c r="AV526" s="4"/>
      <c r="AW526" s="4"/>
      <c r="AX526" s="4"/>
      <c r="AY526" s="4"/>
      <c r="AZ526" s="38"/>
      <c r="BA526" s="7"/>
      <c r="BB526" s="46"/>
      <c r="BC526" s="9"/>
      <c r="BD526" s="10"/>
      <c r="BE526" s="4"/>
    </row>
    <row r="527" spans="1:57" ht="14" x14ac:dyDescent="0.35">
      <c r="A527" s="4">
        <f t="shared" si="439"/>
        <v>525</v>
      </c>
      <c r="B527" s="4"/>
      <c r="C527" s="4"/>
      <c r="D527" s="4"/>
      <c r="E527" s="4"/>
      <c r="F527" s="4"/>
      <c r="G527" s="12"/>
      <c r="H527" s="13"/>
      <c r="I527" s="7"/>
      <c r="J527" s="8"/>
      <c r="K527" s="9"/>
      <c r="L527" s="10"/>
      <c r="M527" s="11"/>
      <c r="N527" s="29">
        <f t="shared" si="438"/>
        <v>5.1622849009724803E-5</v>
      </c>
      <c r="O527" s="47"/>
      <c r="P527" s="48"/>
      <c r="Q527" s="49"/>
      <c r="R527" s="51"/>
      <c r="S527" s="28"/>
      <c r="T527" s="29">
        <f t="shared" si="440"/>
        <v>0.99488933794804046</v>
      </c>
      <c r="U527" s="31">
        <f t="shared" si="441"/>
        <v>529</v>
      </c>
      <c r="V527" s="32">
        <f t="shared" si="442"/>
        <v>1315</v>
      </c>
      <c r="W527" s="33">
        <f t="shared" si="443"/>
        <v>2101</v>
      </c>
      <c r="X527" s="4"/>
      <c r="Y527" s="4"/>
      <c r="Z527" s="4"/>
      <c r="AA527" s="4"/>
      <c r="AB527" s="4"/>
      <c r="AC527" s="4"/>
      <c r="AD527" s="4"/>
      <c r="AE527" s="4"/>
      <c r="AF527" s="38"/>
      <c r="AG527" s="4"/>
      <c r="AH527" s="4"/>
      <c r="AI527" s="4"/>
      <c r="AJ527" s="53"/>
      <c r="AK527" s="7"/>
      <c r="AL527" s="8"/>
      <c r="AM527" s="9"/>
      <c r="AN527" s="16"/>
      <c r="AO527" s="4"/>
      <c r="AP527" s="4"/>
      <c r="AQ527" s="4"/>
      <c r="AR527" s="53"/>
      <c r="AS527" s="4"/>
      <c r="AT527" s="4"/>
      <c r="AU527" s="4"/>
      <c r="AV527" s="4"/>
      <c r="AW527" s="4"/>
      <c r="AX527" s="4"/>
      <c r="AY527" s="4"/>
      <c r="AZ527" s="38"/>
      <c r="BA527" s="7"/>
      <c r="BB527" s="46"/>
      <c r="BC527" s="9"/>
      <c r="BD527" s="10"/>
      <c r="BE527" s="4"/>
    </row>
    <row r="528" spans="1:57" ht="14" x14ac:dyDescent="0.35">
      <c r="A528" s="4">
        <f t="shared" si="439"/>
        <v>526</v>
      </c>
      <c r="B528" s="4"/>
      <c r="C528" s="4"/>
      <c r="D528" s="4"/>
      <c r="E528" s="4"/>
      <c r="F528" s="4"/>
      <c r="G528" s="12"/>
      <c r="H528" s="13"/>
      <c r="I528" s="7"/>
      <c r="J528" s="8"/>
      <c r="K528" s="9"/>
      <c r="L528" s="10"/>
      <c r="M528" s="11"/>
      <c r="N528" s="29">
        <f t="shared" si="438"/>
        <v>5.1106620519547619E-5</v>
      </c>
      <c r="O528" s="47"/>
      <c r="P528" s="48"/>
      <c r="Q528" s="49"/>
      <c r="R528" s="51"/>
      <c r="S528" s="28"/>
      <c r="T528" s="29">
        <f t="shared" si="440"/>
        <v>0.99494044456856001</v>
      </c>
      <c r="U528" s="31">
        <f t="shared" si="441"/>
        <v>530</v>
      </c>
      <c r="V528" s="32">
        <f t="shared" si="442"/>
        <v>1317.5</v>
      </c>
      <c r="W528" s="33">
        <f t="shared" si="443"/>
        <v>2105</v>
      </c>
      <c r="X528" s="4"/>
      <c r="Y528" s="4"/>
      <c r="Z528" s="4"/>
      <c r="AA528" s="4"/>
      <c r="AB528" s="4"/>
      <c r="AC528" s="4"/>
      <c r="AD528" s="4"/>
      <c r="AE528" s="4"/>
      <c r="AF528" s="38"/>
      <c r="AG528" s="4"/>
      <c r="AH528" s="4"/>
      <c r="AI528" s="4"/>
      <c r="AJ528" s="53"/>
      <c r="AK528" s="7"/>
      <c r="AL528" s="8"/>
      <c r="AM528" s="9"/>
      <c r="AN528" s="16"/>
      <c r="AO528" s="4"/>
      <c r="AP528" s="4"/>
      <c r="AQ528" s="4"/>
      <c r="AR528" s="53"/>
      <c r="AS528" s="4"/>
      <c r="AT528" s="4"/>
      <c r="AU528" s="4"/>
      <c r="AV528" s="4"/>
      <c r="AW528" s="4"/>
      <c r="AX528" s="4"/>
      <c r="AY528" s="4"/>
      <c r="AZ528" s="38"/>
      <c r="BA528" s="7"/>
      <c r="BB528" s="46"/>
      <c r="BC528" s="9"/>
      <c r="BD528" s="10"/>
      <c r="BE528" s="4"/>
    </row>
    <row r="529" spans="1:57" ht="14" x14ac:dyDescent="0.35">
      <c r="A529" s="4">
        <f t="shared" si="439"/>
        <v>527</v>
      </c>
      <c r="B529" s="4"/>
      <c r="C529" s="4"/>
      <c r="D529" s="4"/>
      <c r="E529" s="4"/>
      <c r="F529" s="4"/>
      <c r="G529" s="12"/>
      <c r="H529" s="13"/>
      <c r="I529" s="7"/>
      <c r="J529" s="8"/>
      <c r="K529" s="9"/>
      <c r="L529" s="10"/>
      <c r="M529" s="11"/>
      <c r="N529" s="29">
        <f t="shared" si="438"/>
        <v>5.0595554314414315E-5</v>
      </c>
      <c r="O529" s="47"/>
      <c r="P529" s="48"/>
      <c r="Q529" s="49"/>
      <c r="R529" s="51"/>
      <c r="S529" s="28"/>
      <c r="T529" s="29">
        <f t="shared" si="440"/>
        <v>0.99499104012287443</v>
      </c>
      <c r="U529" s="31">
        <f t="shared" si="441"/>
        <v>531</v>
      </c>
      <c r="V529" s="32">
        <f t="shared" si="442"/>
        <v>1320</v>
      </c>
      <c r="W529" s="33">
        <f t="shared" si="443"/>
        <v>2109</v>
      </c>
      <c r="X529" s="4"/>
      <c r="Y529" s="4"/>
      <c r="Z529" s="4"/>
      <c r="AA529" s="4"/>
      <c r="AB529" s="4"/>
      <c r="AC529" s="4"/>
      <c r="AD529" s="4"/>
      <c r="AE529" s="4"/>
      <c r="AF529" s="38"/>
      <c r="AG529" s="4"/>
      <c r="AH529" s="4"/>
      <c r="AI529" s="4"/>
      <c r="AJ529" s="53"/>
      <c r="AK529" s="7"/>
      <c r="AL529" s="8"/>
      <c r="AM529" s="9"/>
      <c r="AN529" s="16"/>
      <c r="AO529" s="4"/>
      <c r="AP529" s="4"/>
      <c r="AQ529" s="4"/>
      <c r="AR529" s="53"/>
      <c r="AS529" s="4"/>
      <c r="AT529" s="4"/>
      <c r="AU529" s="4"/>
      <c r="AV529" s="4"/>
      <c r="AW529" s="4"/>
      <c r="AX529" s="4"/>
      <c r="AY529" s="4"/>
      <c r="AZ529" s="38"/>
      <c r="BA529" s="7"/>
      <c r="BB529" s="46"/>
      <c r="BC529" s="9"/>
      <c r="BD529" s="10"/>
      <c r="BE529" s="4"/>
    </row>
    <row r="530" spans="1:57" ht="14" x14ac:dyDescent="0.35">
      <c r="A530" s="4">
        <f t="shared" si="439"/>
        <v>528</v>
      </c>
      <c r="B530" s="4"/>
      <c r="C530" s="4"/>
      <c r="D530" s="4"/>
      <c r="E530" s="4"/>
      <c r="F530" s="4"/>
      <c r="G530" s="12"/>
      <c r="H530" s="13"/>
      <c r="I530" s="7"/>
      <c r="J530" s="8"/>
      <c r="K530" s="9"/>
      <c r="L530" s="10"/>
      <c r="M530" s="11"/>
      <c r="N530" s="29">
        <f t="shared" si="438"/>
        <v>5.0089598771285715E-5</v>
      </c>
      <c r="O530" s="47"/>
      <c r="P530" s="48"/>
      <c r="Q530" s="49"/>
      <c r="R530" s="51"/>
      <c r="S530" s="28"/>
      <c r="T530" s="29">
        <f t="shared" si="440"/>
        <v>0.99504112972164571</v>
      </c>
      <c r="U530" s="31">
        <f t="shared" si="441"/>
        <v>532</v>
      </c>
      <c r="V530" s="32">
        <f t="shared" si="442"/>
        <v>1322.5</v>
      </c>
      <c r="W530" s="33">
        <f t="shared" si="443"/>
        <v>2113</v>
      </c>
      <c r="X530" s="4"/>
      <c r="Y530" s="4"/>
      <c r="Z530" s="4"/>
      <c r="AA530" s="4"/>
      <c r="AB530" s="4"/>
      <c r="AC530" s="4"/>
      <c r="AD530" s="4"/>
      <c r="AE530" s="4"/>
      <c r="AF530" s="38"/>
      <c r="AG530" s="4"/>
      <c r="AH530" s="4"/>
      <c r="AI530" s="4"/>
      <c r="AJ530" s="53"/>
      <c r="AK530" s="7"/>
      <c r="AL530" s="8"/>
      <c r="AM530" s="9"/>
      <c r="AN530" s="16"/>
      <c r="AO530" s="4"/>
      <c r="AP530" s="4"/>
      <c r="AQ530" s="4"/>
      <c r="AR530" s="53"/>
      <c r="AS530" s="4"/>
      <c r="AT530" s="4"/>
      <c r="AU530" s="4"/>
      <c r="AV530" s="4"/>
      <c r="AW530" s="4"/>
      <c r="AX530" s="4"/>
      <c r="AY530" s="4"/>
      <c r="AZ530" s="38"/>
      <c r="BA530" s="7"/>
      <c r="BB530" s="46"/>
      <c r="BC530" s="9"/>
      <c r="BD530" s="10"/>
      <c r="BE530" s="4"/>
    </row>
    <row r="531" spans="1:57" ht="14" x14ac:dyDescent="0.35">
      <c r="A531" s="4">
        <f t="shared" si="439"/>
        <v>529</v>
      </c>
      <c r="B531" s="4"/>
      <c r="C531" s="4"/>
      <c r="D531" s="4"/>
      <c r="E531" s="4"/>
      <c r="F531" s="4"/>
      <c r="G531" s="12"/>
      <c r="H531" s="13"/>
      <c r="I531" s="7"/>
      <c r="J531" s="8"/>
      <c r="K531" s="9"/>
      <c r="L531" s="10"/>
      <c r="M531" s="11"/>
      <c r="N531" s="29">
        <f t="shared" si="438"/>
        <v>4.9588702783598393E-5</v>
      </c>
      <c r="O531" s="47"/>
      <c r="P531" s="48"/>
      <c r="Q531" s="49"/>
      <c r="R531" s="51"/>
      <c r="S531" s="28"/>
      <c r="T531" s="29">
        <f t="shared" si="440"/>
        <v>0.99509071842442931</v>
      </c>
      <c r="U531" s="31">
        <f t="shared" si="441"/>
        <v>533</v>
      </c>
      <c r="V531" s="32">
        <f t="shared" si="442"/>
        <v>1325</v>
      </c>
      <c r="W531" s="33">
        <f t="shared" si="443"/>
        <v>2117</v>
      </c>
      <c r="X531" s="4"/>
      <c r="Y531" s="4"/>
      <c r="Z531" s="4"/>
      <c r="AA531" s="4"/>
      <c r="AB531" s="4"/>
      <c r="AC531" s="4"/>
      <c r="AD531" s="4"/>
      <c r="AE531" s="4"/>
      <c r="AF531" s="38"/>
      <c r="AG531" s="4"/>
      <c r="AH531" s="4"/>
      <c r="AI531" s="4"/>
      <c r="AJ531" s="53"/>
      <c r="AK531" s="7"/>
      <c r="AL531" s="8"/>
      <c r="AM531" s="9"/>
      <c r="AN531" s="16"/>
      <c r="AO531" s="4"/>
      <c r="AP531" s="4"/>
      <c r="AQ531" s="4"/>
      <c r="AR531" s="53"/>
      <c r="AS531" s="4"/>
      <c r="AT531" s="4"/>
      <c r="AU531" s="4"/>
      <c r="AV531" s="4"/>
      <c r="AW531" s="4"/>
      <c r="AX531" s="4"/>
      <c r="AY531" s="4"/>
      <c r="AZ531" s="38"/>
      <c r="BA531" s="7"/>
      <c r="BB531" s="46"/>
      <c r="BC531" s="9"/>
      <c r="BD531" s="10"/>
      <c r="BE531" s="4"/>
    </row>
    <row r="532" spans="1:57" ht="14" x14ac:dyDescent="0.35">
      <c r="A532" s="4">
        <f t="shared" si="439"/>
        <v>530</v>
      </c>
      <c r="B532" s="4"/>
      <c r="C532" s="4"/>
      <c r="D532" s="4"/>
      <c r="E532" s="4"/>
      <c r="F532" s="4"/>
      <c r="G532" s="12"/>
      <c r="H532" s="13"/>
      <c r="I532" s="7"/>
      <c r="J532" s="8"/>
      <c r="K532" s="9"/>
      <c r="L532" s="10"/>
      <c r="M532" s="11"/>
      <c r="N532" s="29">
        <f t="shared" si="438"/>
        <v>4.9092815755713559E-5</v>
      </c>
      <c r="O532" s="47"/>
      <c r="P532" s="48"/>
      <c r="Q532" s="49"/>
      <c r="R532" s="51"/>
      <c r="S532" s="28"/>
      <c r="T532" s="29">
        <f t="shared" si="440"/>
        <v>0.99513981124018502</v>
      </c>
      <c r="U532" s="31">
        <f t="shared" si="441"/>
        <v>534</v>
      </c>
      <c r="V532" s="32">
        <f t="shared" si="442"/>
        <v>1327.5</v>
      </c>
      <c r="W532" s="33">
        <f t="shared" si="443"/>
        <v>2121</v>
      </c>
      <c r="X532" s="4"/>
      <c r="Y532" s="4"/>
      <c r="Z532" s="4"/>
      <c r="AA532" s="4"/>
      <c r="AB532" s="4"/>
      <c r="AC532" s="4"/>
      <c r="AD532" s="4"/>
      <c r="AE532" s="4"/>
      <c r="AF532" s="38"/>
      <c r="AG532" s="4"/>
      <c r="AH532" s="4"/>
      <c r="AI532" s="4"/>
      <c r="AJ532" s="53"/>
      <c r="AK532" s="7"/>
      <c r="AL532" s="8"/>
      <c r="AM532" s="9"/>
      <c r="AN532" s="16"/>
      <c r="AO532" s="4"/>
      <c r="AP532" s="4"/>
      <c r="AQ532" s="4"/>
      <c r="AR532" s="53"/>
      <c r="AS532" s="4"/>
      <c r="AT532" s="4"/>
      <c r="AU532" s="4"/>
      <c r="AV532" s="4"/>
      <c r="AW532" s="4"/>
      <c r="AX532" s="4"/>
      <c r="AY532" s="4"/>
      <c r="AZ532" s="38"/>
      <c r="BA532" s="7"/>
      <c r="BB532" s="46"/>
      <c r="BC532" s="9"/>
      <c r="BD532" s="10"/>
      <c r="BE532" s="4"/>
    </row>
    <row r="533" spans="1:57" ht="14" x14ac:dyDescent="0.35">
      <c r="A533" s="4">
        <f t="shared" si="439"/>
        <v>531</v>
      </c>
      <c r="B533" s="4"/>
      <c r="C533" s="4"/>
      <c r="D533" s="4"/>
      <c r="E533" s="4"/>
      <c r="F533" s="4"/>
      <c r="G533" s="12"/>
      <c r="H533" s="13"/>
      <c r="I533" s="7"/>
      <c r="J533" s="8"/>
      <c r="K533" s="9"/>
      <c r="L533" s="10"/>
      <c r="M533" s="11"/>
      <c r="N533" s="29">
        <f t="shared" si="438"/>
        <v>4.8601887598143101E-5</v>
      </c>
      <c r="O533" s="47"/>
      <c r="P533" s="48"/>
      <c r="Q533" s="49"/>
      <c r="R533" s="51"/>
      <c r="S533" s="28"/>
      <c r="T533" s="29">
        <f t="shared" si="440"/>
        <v>0.99518841312778317</v>
      </c>
      <c r="U533" s="31">
        <f t="shared" si="441"/>
        <v>535</v>
      </c>
      <c r="V533" s="32">
        <f t="shared" si="442"/>
        <v>1330</v>
      </c>
      <c r="W533" s="33">
        <f t="shared" si="443"/>
        <v>2125</v>
      </c>
      <c r="X533" s="4"/>
      <c r="Y533" s="4"/>
      <c r="Z533" s="4"/>
      <c r="AA533" s="4"/>
      <c r="AB533" s="4"/>
      <c r="AC533" s="4"/>
      <c r="AD533" s="4"/>
      <c r="AE533" s="4"/>
      <c r="AF533" s="38"/>
      <c r="AG533" s="4"/>
      <c r="AH533" s="4"/>
      <c r="AI533" s="4"/>
      <c r="AJ533" s="53"/>
      <c r="AK533" s="7"/>
      <c r="AL533" s="8"/>
      <c r="AM533" s="9"/>
      <c r="AN533" s="16"/>
      <c r="AO533" s="4"/>
      <c r="AP533" s="4"/>
      <c r="AQ533" s="4"/>
      <c r="AR533" s="53"/>
      <c r="AS533" s="4"/>
      <c r="AT533" s="4"/>
      <c r="AU533" s="4"/>
      <c r="AV533" s="4"/>
      <c r="AW533" s="4"/>
      <c r="AX533" s="4"/>
      <c r="AY533" s="4"/>
      <c r="AZ533" s="38"/>
      <c r="BA533" s="7"/>
      <c r="BB533" s="46"/>
      <c r="BC533" s="9"/>
      <c r="BD533" s="10"/>
      <c r="BE533" s="4"/>
    </row>
    <row r="534" spans="1:57" ht="14" x14ac:dyDescent="0.35">
      <c r="A534" s="4">
        <f t="shared" si="439"/>
        <v>532</v>
      </c>
      <c r="B534" s="4"/>
      <c r="C534" s="4"/>
      <c r="D534" s="4"/>
      <c r="E534" s="4"/>
      <c r="F534" s="4"/>
      <c r="G534" s="12"/>
      <c r="H534" s="13"/>
      <c r="I534" s="7"/>
      <c r="J534" s="8"/>
      <c r="K534" s="9"/>
      <c r="L534" s="10"/>
      <c r="M534" s="11"/>
      <c r="N534" s="29">
        <f t="shared" si="438"/>
        <v>4.8115868722220512E-5</v>
      </c>
      <c r="O534" s="47"/>
      <c r="P534" s="48"/>
      <c r="Q534" s="49"/>
      <c r="R534" s="51"/>
      <c r="S534" s="28"/>
      <c r="T534" s="29">
        <f t="shared" si="440"/>
        <v>0.99523652899650539</v>
      </c>
      <c r="U534" s="31">
        <f t="shared" si="441"/>
        <v>536</v>
      </c>
      <c r="V534" s="32">
        <f t="shared" si="442"/>
        <v>1332.5</v>
      </c>
      <c r="W534" s="33">
        <f t="shared" si="443"/>
        <v>2129</v>
      </c>
      <c r="X534" s="4"/>
      <c r="Y534" s="4"/>
      <c r="Z534" s="4"/>
      <c r="AA534" s="4"/>
      <c r="AB534" s="4"/>
      <c r="AC534" s="4"/>
      <c r="AD534" s="4"/>
      <c r="AE534" s="4"/>
      <c r="AF534" s="38"/>
      <c r="AG534" s="4"/>
      <c r="AH534" s="4"/>
      <c r="AI534" s="4"/>
      <c r="AJ534" s="53"/>
      <c r="AK534" s="7"/>
      <c r="AL534" s="8"/>
      <c r="AM534" s="9"/>
      <c r="AN534" s="16"/>
      <c r="AO534" s="4"/>
      <c r="AP534" s="4"/>
      <c r="AQ534" s="4"/>
      <c r="AR534" s="53"/>
      <c r="AS534" s="4"/>
      <c r="AT534" s="4"/>
      <c r="AU534" s="4"/>
      <c r="AV534" s="4"/>
      <c r="AW534" s="4"/>
      <c r="AX534" s="4"/>
      <c r="AY534" s="4"/>
      <c r="AZ534" s="38"/>
      <c r="BA534" s="7"/>
      <c r="BB534" s="46"/>
      <c r="BC534" s="9"/>
      <c r="BD534" s="10"/>
      <c r="BE534" s="4"/>
    </row>
    <row r="535" spans="1:57" ht="14" x14ac:dyDescent="0.35">
      <c r="A535" s="4">
        <f t="shared" si="439"/>
        <v>533</v>
      </c>
      <c r="B535" s="4"/>
      <c r="C535" s="4"/>
      <c r="D535" s="4"/>
      <c r="E535" s="4"/>
      <c r="F535" s="4"/>
      <c r="G535" s="12"/>
      <c r="H535" s="13"/>
      <c r="I535" s="7"/>
      <c r="J535" s="8"/>
      <c r="K535" s="9"/>
      <c r="L535" s="10"/>
      <c r="M535" s="11"/>
      <c r="N535" s="29">
        <f t="shared" si="438"/>
        <v>4.7634710034993866E-5</v>
      </c>
      <c r="O535" s="47"/>
      <c r="P535" s="48"/>
      <c r="Q535" s="49"/>
      <c r="R535" s="51"/>
      <c r="S535" s="28"/>
      <c r="T535" s="29">
        <f t="shared" si="440"/>
        <v>0.99528416370654038</v>
      </c>
      <c r="U535" s="31">
        <f t="shared" si="441"/>
        <v>537</v>
      </c>
      <c r="V535" s="32">
        <f t="shared" si="442"/>
        <v>1335</v>
      </c>
      <c r="W535" s="33">
        <f t="shared" si="443"/>
        <v>2133</v>
      </c>
      <c r="X535" s="4"/>
      <c r="Y535" s="4"/>
      <c r="Z535" s="4"/>
      <c r="AA535" s="4"/>
      <c r="AB535" s="4"/>
      <c r="AC535" s="4"/>
      <c r="AD535" s="4"/>
      <c r="AE535" s="4"/>
      <c r="AF535" s="38"/>
      <c r="AG535" s="4"/>
      <c r="AH535" s="4"/>
      <c r="AI535" s="4"/>
      <c r="AJ535" s="53"/>
      <c r="AK535" s="7"/>
      <c r="AL535" s="8"/>
      <c r="AM535" s="9"/>
      <c r="AN535" s="16"/>
      <c r="AO535" s="4"/>
      <c r="AP535" s="4"/>
      <c r="AQ535" s="4"/>
      <c r="AR535" s="53"/>
      <c r="AS535" s="4"/>
      <c r="AT535" s="4"/>
      <c r="AU535" s="4"/>
      <c r="AV535" s="4"/>
      <c r="AW535" s="4"/>
      <c r="AX535" s="4"/>
      <c r="AY535" s="4"/>
      <c r="AZ535" s="38"/>
      <c r="BA535" s="7"/>
      <c r="BB535" s="46"/>
      <c r="BC535" s="9"/>
      <c r="BD535" s="10"/>
      <c r="BE535" s="4"/>
    </row>
    <row r="536" spans="1:57" ht="14" x14ac:dyDescent="0.35">
      <c r="A536" s="4">
        <f t="shared" si="439"/>
        <v>534</v>
      </c>
      <c r="B536" s="4"/>
      <c r="C536" s="4"/>
      <c r="D536" s="4"/>
      <c r="E536" s="4"/>
      <c r="F536" s="4"/>
      <c r="G536" s="12"/>
      <c r="H536" s="13"/>
      <c r="I536" s="7"/>
      <c r="J536" s="8"/>
      <c r="K536" s="9"/>
      <c r="L536" s="10"/>
      <c r="M536" s="11"/>
      <c r="N536" s="29">
        <f t="shared" si="438"/>
        <v>4.7158362934562881E-5</v>
      </c>
      <c r="O536" s="47"/>
      <c r="P536" s="48"/>
      <c r="Q536" s="49"/>
      <c r="R536" s="51"/>
      <c r="S536" s="28"/>
      <c r="T536" s="29">
        <f t="shared" si="440"/>
        <v>0.99533132206947494</v>
      </c>
      <c r="U536" s="31">
        <f t="shared" si="441"/>
        <v>538</v>
      </c>
      <c r="V536" s="32">
        <f t="shared" si="442"/>
        <v>1337.5</v>
      </c>
      <c r="W536" s="33">
        <f t="shared" si="443"/>
        <v>2137</v>
      </c>
      <c r="X536" s="4"/>
      <c r="Y536" s="4"/>
      <c r="Z536" s="4"/>
      <c r="AA536" s="4"/>
      <c r="AB536" s="4"/>
      <c r="AC536" s="4"/>
      <c r="AD536" s="4"/>
      <c r="AE536" s="4"/>
      <c r="AF536" s="38"/>
      <c r="AG536" s="4"/>
      <c r="AH536" s="4"/>
      <c r="AI536" s="4"/>
      <c r="AJ536" s="53"/>
      <c r="AK536" s="7"/>
      <c r="AL536" s="8"/>
      <c r="AM536" s="9"/>
      <c r="AN536" s="16"/>
      <c r="AO536" s="4"/>
      <c r="AP536" s="4"/>
      <c r="AQ536" s="4"/>
      <c r="AR536" s="53"/>
      <c r="AS536" s="4"/>
      <c r="AT536" s="4"/>
      <c r="AU536" s="4"/>
      <c r="AV536" s="4"/>
      <c r="AW536" s="4"/>
      <c r="AX536" s="4"/>
      <c r="AY536" s="4"/>
      <c r="AZ536" s="38"/>
      <c r="BA536" s="7"/>
      <c r="BB536" s="46"/>
      <c r="BC536" s="9"/>
      <c r="BD536" s="10"/>
      <c r="BE536" s="4"/>
    </row>
    <row r="537" spans="1:57" ht="14" x14ac:dyDescent="0.35">
      <c r="A537" s="4">
        <f t="shared" si="439"/>
        <v>535</v>
      </c>
      <c r="B537" s="4"/>
      <c r="C537" s="4"/>
      <c r="D537" s="4"/>
      <c r="E537" s="4"/>
      <c r="F537" s="4"/>
      <c r="G537" s="12"/>
      <c r="H537" s="13"/>
      <c r="I537" s="7"/>
      <c r="J537" s="8"/>
      <c r="K537" s="9"/>
      <c r="L537" s="10"/>
      <c r="M537" s="11"/>
      <c r="N537" s="29">
        <f t="shared" si="438"/>
        <v>4.668677930530496E-5</v>
      </c>
      <c r="O537" s="47"/>
      <c r="P537" s="48"/>
      <c r="Q537" s="49"/>
      <c r="R537" s="51"/>
      <c r="S537" s="28"/>
      <c r="T537" s="29">
        <f t="shared" si="440"/>
        <v>0.99537800884878025</v>
      </c>
      <c r="U537" s="31">
        <f t="shared" si="441"/>
        <v>539</v>
      </c>
      <c r="V537" s="32">
        <f t="shared" si="442"/>
        <v>1340</v>
      </c>
      <c r="W537" s="33">
        <f t="shared" si="443"/>
        <v>2141</v>
      </c>
      <c r="X537" s="4"/>
      <c r="Y537" s="4"/>
      <c r="Z537" s="4"/>
      <c r="AA537" s="4"/>
      <c r="AB537" s="4"/>
      <c r="AC537" s="4"/>
      <c r="AD537" s="4"/>
      <c r="AE537" s="4"/>
      <c r="AF537" s="38"/>
      <c r="AG537" s="4"/>
      <c r="AH537" s="4"/>
      <c r="AI537" s="4"/>
      <c r="AJ537" s="53"/>
      <c r="AK537" s="7"/>
      <c r="AL537" s="8"/>
      <c r="AM537" s="9"/>
      <c r="AN537" s="16"/>
      <c r="AO537" s="4"/>
      <c r="AP537" s="4"/>
      <c r="AQ537" s="4"/>
      <c r="AR537" s="53"/>
      <c r="AS537" s="4"/>
      <c r="AT537" s="4"/>
      <c r="AU537" s="4"/>
      <c r="AV537" s="4"/>
      <c r="AW537" s="4"/>
      <c r="AX537" s="4"/>
      <c r="AY537" s="4"/>
      <c r="AZ537" s="38"/>
      <c r="BA537" s="7"/>
      <c r="BB537" s="46"/>
      <c r="BC537" s="9"/>
      <c r="BD537" s="10"/>
      <c r="BE537" s="4"/>
    </row>
    <row r="538" spans="1:57" ht="14" x14ac:dyDescent="0.35">
      <c r="A538" s="4">
        <f t="shared" si="439"/>
        <v>536</v>
      </c>
      <c r="B538" s="4"/>
      <c r="C538" s="4"/>
      <c r="D538" s="4"/>
      <c r="E538" s="4"/>
      <c r="F538" s="4"/>
      <c r="G538" s="12"/>
      <c r="H538" s="13"/>
      <c r="I538" s="7"/>
      <c r="J538" s="8"/>
      <c r="K538" s="9"/>
      <c r="L538" s="10"/>
      <c r="M538" s="11"/>
      <c r="N538" s="29">
        <f t="shared" si="438"/>
        <v>4.6219911512213052E-5</v>
      </c>
      <c r="O538" s="47"/>
      <c r="P538" s="48"/>
      <c r="Q538" s="49"/>
      <c r="R538" s="51"/>
      <c r="S538" s="28"/>
      <c r="T538" s="29">
        <f t="shared" si="440"/>
        <v>0.99542422876029246</v>
      </c>
      <c r="U538" s="31">
        <f t="shared" si="441"/>
        <v>540</v>
      </c>
      <c r="V538" s="32">
        <f t="shared" si="442"/>
        <v>1342.5</v>
      </c>
      <c r="W538" s="33">
        <f t="shared" si="443"/>
        <v>2145</v>
      </c>
      <c r="X538" s="4"/>
      <c r="Y538" s="4"/>
      <c r="Z538" s="4"/>
      <c r="AA538" s="4"/>
      <c r="AB538" s="4"/>
      <c r="AC538" s="4"/>
      <c r="AD538" s="4"/>
      <c r="AE538" s="4"/>
      <c r="AF538" s="38"/>
      <c r="AG538" s="4"/>
      <c r="AH538" s="4"/>
      <c r="AI538" s="4"/>
      <c r="AJ538" s="53"/>
      <c r="AK538" s="7"/>
      <c r="AL538" s="8"/>
      <c r="AM538" s="9"/>
      <c r="AN538" s="16"/>
      <c r="AO538" s="4"/>
      <c r="AP538" s="4"/>
      <c r="AQ538" s="4"/>
      <c r="AR538" s="53"/>
      <c r="AS538" s="4"/>
      <c r="AT538" s="4"/>
      <c r="AU538" s="4"/>
      <c r="AV538" s="4"/>
      <c r="AW538" s="4"/>
      <c r="AX538" s="4"/>
      <c r="AY538" s="4"/>
      <c r="AZ538" s="38"/>
      <c r="BA538" s="7"/>
      <c r="BB538" s="46"/>
      <c r="BC538" s="9"/>
      <c r="BD538" s="10"/>
      <c r="BE538" s="4"/>
    </row>
    <row r="539" spans="1:57" ht="14" x14ac:dyDescent="0.35">
      <c r="A539" s="4">
        <f t="shared" si="439"/>
        <v>537</v>
      </c>
      <c r="B539" s="4"/>
      <c r="C539" s="4"/>
      <c r="D539" s="4"/>
      <c r="E539" s="4"/>
      <c r="F539" s="4"/>
      <c r="G539" s="12"/>
      <c r="H539" s="13"/>
      <c r="I539" s="7"/>
      <c r="J539" s="8"/>
      <c r="K539" s="9"/>
      <c r="L539" s="10"/>
      <c r="M539" s="11"/>
      <c r="N539" s="29">
        <f t="shared" si="438"/>
        <v>4.5757712397120898E-5</v>
      </c>
      <c r="O539" s="47"/>
      <c r="P539" s="48"/>
      <c r="Q539" s="49"/>
      <c r="R539" s="51"/>
      <c r="S539" s="28"/>
      <c r="T539" s="29">
        <f t="shared" si="440"/>
        <v>0.99546998647268958</v>
      </c>
      <c r="U539" s="31">
        <f t="shared" si="441"/>
        <v>541</v>
      </c>
      <c r="V539" s="32">
        <f t="shared" si="442"/>
        <v>1345</v>
      </c>
      <c r="W539" s="33">
        <f t="shared" si="443"/>
        <v>2149</v>
      </c>
      <c r="X539" s="4"/>
      <c r="Y539" s="4"/>
      <c r="Z539" s="4"/>
      <c r="AA539" s="4"/>
      <c r="AB539" s="4"/>
      <c r="AC539" s="4"/>
      <c r="AD539" s="4"/>
      <c r="AE539" s="4"/>
      <c r="AF539" s="38"/>
      <c r="AG539" s="4"/>
      <c r="AH539" s="4"/>
      <c r="AI539" s="4"/>
      <c r="AJ539" s="53"/>
      <c r="AK539" s="7"/>
      <c r="AL539" s="8"/>
      <c r="AM539" s="9"/>
      <c r="AN539" s="16"/>
      <c r="AO539" s="4"/>
      <c r="AP539" s="4"/>
      <c r="AQ539" s="4"/>
      <c r="AR539" s="53"/>
      <c r="AS539" s="4"/>
      <c r="AT539" s="4"/>
      <c r="AU539" s="4"/>
      <c r="AV539" s="4"/>
      <c r="AW539" s="4"/>
      <c r="AX539" s="4"/>
      <c r="AY539" s="4"/>
      <c r="AZ539" s="38"/>
      <c r="BA539" s="7"/>
      <c r="BB539" s="46"/>
      <c r="BC539" s="9"/>
      <c r="BD539" s="10"/>
      <c r="BE539" s="4"/>
    </row>
    <row r="540" spans="1:57" ht="14" x14ac:dyDescent="0.35">
      <c r="A540" s="4">
        <f t="shared" si="439"/>
        <v>538</v>
      </c>
      <c r="B540" s="4"/>
      <c r="C540" s="4"/>
      <c r="D540" s="4"/>
      <c r="E540" s="4"/>
      <c r="F540" s="4"/>
      <c r="G540" s="12"/>
      <c r="H540" s="13"/>
      <c r="I540" s="7"/>
      <c r="J540" s="8"/>
      <c r="K540" s="9"/>
      <c r="L540" s="10"/>
      <c r="M540" s="11"/>
      <c r="N540" s="29">
        <f t="shared" si="438"/>
        <v>4.5300135273151909E-5</v>
      </c>
      <c r="O540" s="47"/>
      <c r="P540" s="48"/>
      <c r="Q540" s="49"/>
      <c r="R540" s="51"/>
      <c r="S540" s="28"/>
      <c r="T540" s="29">
        <f t="shared" si="440"/>
        <v>0.99551528660796273</v>
      </c>
      <c r="U540" s="31">
        <f t="shared" si="441"/>
        <v>542</v>
      </c>
      <c r="V540" s="32">
        <f t="shared" si="442"/>
        <v>1347.5</v>
      </c>
      <c r="W540" s="33">
        <f t="shared" si="443"/>
        <v>2153</v>
      </c>
      <c r="X540" s="4"/>
      <c r="Y540" s="4"/>
      <c r="Z540" s="4"/>
      <c r="AA540" s="4"/>
      <c r="AB540" s="4"/>
      <c r="AC540" s="4"/>
      <c r="AD540" s="4"/>
      <c r="AE540" s="4"/>
      <c r="AF540" s="38"/>
      <c r="AG540" s="4"/>
      <c r="AH540" s="4"/>
      <c r="AI540" s="4"/>
      <c r="AJ540" s="53"/>
      <c r="AK540" s="7"/>
      <c r="AL540" s="8"/>
      <c r="AM540" s="9"/>
      <c r="AN540" s="16"/>
      <c r="AO540" s="4"/>
      <c r="AP540" s="4"/>
      <c r="AQ540" s="4"/>
      <c r="AR540" s="53"/>
      <c r="AS540" s="4"/>
      <c r="AT540" s="4"/>
      <c r="AU540" s="4"/>
      <c r="AV540" s="4"/>
      <c r="AW540" s="4"/>
      <c r="AX540" s="4"/>
      <c r="AY540" s="4"/>
      <c r="AZ540" s="38"/>
      <c r="BA540" s="7"/>
      <c r="BB540" s="46"/>
      <c r="BC540" s="9"/>
      <c r="BD540" s="10"/>
      <c r="BE540" s="4"/>
    </row>
    <row r="541" spans="1:57" ht="14" x14ac:dyDescent="0.35">
      <c r="A541" s="4">
        <f t="shared" si="439"/>
        <v>539</v>
      </c>
      <c r="B541" s="4"/>
      <c r="C541" s="4"/>
      <c r="D541" s="4"/>
      <c r="E541" s="4"/>
      <c r="F541" s="4"/>
      <c r="G541" s="12"/>
      <c r="H541" s="13"/>
      <c r="I541" s="7"/>
      <c r="J541" s="8"/>
      <c r="K541" s="9"/>
      <c r="L541" s="10"/>
      <c r="M541" s="11"/>
      <c r="N541" s="29">
        <f t="shared" si="438"/>
        <v>4.4847133920389304E-5</v>
      </c>
      <c r="O541" s="47"/>
      <c r="P541" s="48"/>
      <c r="Q541" s="49"/>
      <c r="R541" s="51"/>
      <c r="S541" s="28"/>
      <c r="T541" s="29">
        <f t="shared" si="440"/>
        <v>0.99556013374188312</v>
      </c>
      <c r="U541" s="31">
        <f t="shared" si="441"/>
        <v>543</v>
      </c>
      <c r="V541" s="32">
        <f t="shared" si="442"/>
        <v>1350</v>
      </c>
      <c r="W541" s="33">
        <f t="shared" si="443"/>
        <v>2157</v>
      </c>
      <c r="X541" s="4"/>
      <c r="Y541" s="4"/>
      <c r="Z541" s="4"/>
      <c r="AA541" s="4"/>
      <c r="AB541" s="4"/>
      <c r="AC541" s="4"/>
      <c r="AD541" s="4"/>
      <c r="AE541" s="4"/>
      <c r="AF541" s="38"/>
      <c r="AG541" s="4"/>
      <c r="AH541" s="4"/>
      <c r="AI541" s="4"/>
      <c r="AJ541" s="53"/>
      <c r="AK541" s="7"/>
      <c r="AL541" s="8"/>
      <c r="AM541" s="9"/>
      <c r="AN541" s="16"/>
      <c r="AO541" s="4"/>
      <c r="AP541" s="4"/>
      <c r="AQ541" s="4"/>
      <c r="AR541" s="53"/>
      <c r="AS541" s="4"/>
      <c r="AT541" s="4"/>
      <c r="AU541" s="4"/>
      <c r="AV541" s="4"/>
      <c r="AW541" s="4"/>
      <c r="AX541" s="4"/>
      <c r="AY541" s="4"/>
      <c r="AZ541" s="38"/>
      <c r="BA541" s="7"/>
      <c r="BB541" s="46"/>
      <c r="BC541" s="9"/>
      <c r="BD541" s="10"/>
      <c r="BE541" s="4"/>
    </row>
    <row r="542" spans="1:57" ht="14" x14ac:dyDescent="0.35">
      <c r="A542" s="4">
        <f t="shared" si="439"/>
        <v>540</v>
      </c>
      <c r="B542" s="4"/>
      <c r="C542" s="4"/>
      <c r="D542" s="4"/>
      <c r="E542" s="4"/>
      <c r="F542" s="4"/>
      <c r="G542" s="12"/>
      <c r="H542" s="13"/>
      <c r="I542" s="7"/>
      <c r="J542" s="8"/>
      <c r="K542" s="9"/>
      <c r="L542" s="10"/>
      <c r="M542" s="11"/>
      <c r="N542" s="29">
        <f t="shared" si="438"/>
        <v>4.4398662581213166E-5</v>
      </c>
      <c r="O542" s="47"/>
      <c r="P542" s="48"/>
      <c r="Q542" s="49"/>
      <c r="R542" s="51"/>
      <c r="S542" s="28"/>
      <c r="T542" s="29">
        <f t="shared" si="440"/>
        <v>0.99560453240446434</v>
      </c>
      <c r="U542" s="31">
        <f t="shared" si="441"/>
        <v>544</v>
      </c>
      <c r="V542" s="32">
        <f t="shared" si="442"/>
        <v>1352.5</v>
      </c>
      <c r="W542" s="33">
        <f t="shared" si="443"/>
        <v>2161</v>
      </c>
      <c r="X542" s="4"/>
      <c r="Y542" s="4"/>
      <c r="Z542" s="4"/>
      <c r="AA542" s="4"/>
      <c r="AB542" s="4"/>
      <c r="AC542" s="4"/>
      <c r="AD542" s="4"/>
      <c r="AE542" s="4"/>
      <c r="AF542" s="38"/>
      <c r="AG542" s="4"/>
      <c r="AH542" s="4"/>
      <c r="AI542" s="4"/>
      <c r="AJ542" s="53"/>
      <c r="AK542" s="7"/>
      <c r="AL542" s="8"/>
      <c r="AM542" s="9"/>
      <c r="AN542" s="16"/>
      <c r="AO542" s="4"/>
      <c r="AP542" s="4"/>
      <c r="AQ542" s="4"/>
      <c r="AR542" s="53"/>
      <c r="AS542" s="4"/>
      <c r="AT542" s="4"/>
      <c r="AU542" s="4"/>
      <c r="AV542" s="4"/>
      <c r="AW542" s="4"/>
      <c r="AX542" s="4"/>
      <c r="AY542" s="4"/>
      <c r="AZ542" s="38"/>
      <c r="BA542" s="7"/>
      <c r="BB542" s="46"/>
      <c r="BC542" s="9"/>
      <c r="BD542" s="10"/>
      <c r="BE542" s="4"/>
    </row>
    <row r="543" spans="1:57" ht="14" x14ac:dyDescent="0.35">
      <c r="A543" s="4">
        <f t="shared" si="439"/>
        <v>541</v>
      </c>
      <c r="B543" s="4"/>
      <c r="C543" s="4"/>
      <c r="D543" s="4"/>
      <c r="E543" s="4"/>
      <c r="F543" s="4"/>
      <c r="G543" s="12"/>
      <c r="H543" s="13"/>
      <c r="I543" s="7"/>
      <c r="J543" s="8"/>
      <c r="K543" s="9"/>
      <c r="L543" s="10"/>
      <c r="M543" s="11"/>
      <c r="N543" s="29">
        <f t="shared" si="438"/>
        <v>4.3954675955304445E-5</v>
      </c>
      <c r="O543" s="47"/>
      <c r="P543" s="48"/>
      <c r="Q543" s="49"/>
      <c r="R543" s="51"/>
      <c r="S543" s="28"/>
      <c r="T543" s="29">
        <f t="shared" si="440"/>
        <v>0.99564848708041964</v>
      </c>
      <c r="U543" s="31">
        <f t="shared" si="441"/>
        <v>545</v>
      </c>
      <c r="V543" s="32">
        <f t="shared" si="442"/>
        <v>1355</v>
      </c>
      <c r="W543" s="33">
        <f t="shared" si="443"/>
        <v>2165</v>
      </c>
      <c r="X543" s="4"/>
      <c r="Y543" s="4"/>
      <c r="Z543" s="4"/>
      <c r="AA543" s="4"/>
      <c r="AB543" s="4"/>
      <c r="AC543" s="4"/>
      <c r="AD543" s="4"/>
      <c r="AE543" s="4"/>
      <c r="AF543" s="38"/>
      <c r="AG543" s="4"/>
      <c r="AH543" s="4"/>
      <c r="AI543" s="4"/>
      <c r="AJ543" s="53"/>
      <c r="AK543" s="7"/>
      <c r="AL543" s="8"/>
      <c r="AM543" s="9"/>
      <c r="AN543" s="16"/>
      <c r="AO543" s="4"/>
      <c r="AP543" s="4"/>
      <c r="AQ543" s="4"/>
      <c r="AR543" s="53"/>
      <c r="AS543" s="4"/>
      <c r="AT543" s="4"/>
      <c r="AU543" s="4"/>
      <c r="AV543" s="4"/>
      <c r="AW543" s="4"/>
      <c r="AX543" s="4"/>
      <c r="AY543" s="4"/>
      <c r="AZ543" s="38"/>
      <c r="BA543" s="7"/>
      <c r="BB543" s="46"/>
      <c r="BC543" s="9"/>
      <c r="BD543" s="10"/>
      <c r="BE543" s="4"/>
    </row>
    <row r="544" spans="1:57" ht="14" x14ac:dyDescent="0.35">
      <c r="A544" s="4">
        <f t="shared" si="439"/>
        <v>542</v>
      </c>
      <c r="B544" s="4"/>
      <c r="C544" s="4"/>
      <c r="D544" s="4"/>
      <c r="E544" s="4"/>
      <c r="F544" s="4"/>
      <c r="G544" s="12"/>
      <c r="H544" s="13"/>
      <c r="I544" s="7"/>
      <c r="J544" s="8"/>
      <c r="K544" s="9"/>
      <c r="L544" s="10"/>
      <c r="M544" s="11"/>
      <c r="N544" s="29">
        <f t="shared" si="438"/>
        <v>4.3515129195759172E-5</v>
      </c>
      <c r="O544" s="47"/>
      <c r="P544" s="48"/>
      <c r="Q544" s="49"/>
      <c r="R544" s="51"/>
      <c r="S544" s="28"/>
      <c r="T544" s="29">
        <f t="shared" si="440"/>
        <v>0.9956920022096154</v>
      </c>
      <c r="U544" s="31">
        <f t="shared" si="441"/>
        <v>546</v>
      </c>
      <c r="V544" s="32">
        <f t="shared" si="442"/>
        <v>1357.5</v>
      </c>
      <c r="W544" s="33">
        <f t="shared" si="443"/>
        <v>2169</v>
      </c>
      <c r="X544" s="4"/>
      <c r="Y544" s="4"/>
      <c r="Z544" s="4"/>
      <c r="AA544" s="4"/>
      <c r="AB544" s="4"/>
      <c r="AC544" s="4"/>
      <c r="AD544" s="4"/>
      <c r="AE544" s="4"/>
      <c r="AF544" s="38"/>
      <c r="AG544" s="4"/>
      <c r="AH544" s="4"/>
      <c r="AI544" s="4"/>
      <c r="AJ544" s="53"/>
      <c r="AK544" s="7"/>
      <c r="AL544" s="8"/>
      <c r="AM544" s="9"/>
      <c r="AN544" s="16"/>
      <c r="AO544" s="4"/>
      <c r="AP544" s="4"/>
      <c r="AQ544" s="4"/>
      <c r="AR544" s="53"/>
      <c r="AS544" s="4"/>
      <c r="AT544" s="4"/>
      <c r="AU544" s="4"/>
      <c r="AV544" s="4"/>
      <c r="AW544" s="4"/>
      <c r="AX544" s="4"/>
      <c r="AY544" s="4"/>
      <c r="AZ544" s="38"/>
      <c r="BA544" s="7"/>
      <c r="BB544" s="46"/>
      <c r="BC544" s="9"/>
      <c r="BD544" s="10"/>
      <c r="BE544" s="4"/>
    </row>
    <row r="545" spans="1:57" ht="14" x14ac:dyDescent="0.35">
      <c r="A545" s="4">
        <f t="shared" si="439"/>
        <v>543</v>
      </c>
      <c r="B545" s="4"/>
      <c r="C545" s="4"/>
      <c r="D545" s="4"/>
      <c r="E545" s="4"/>
      <c r="F545" s="4"/>
      <c r="G545" s="12"/>
      <c r="H545" s="13"/>
      <c r="I545" s="7"/>
      <c r="J545" s="8"/>
      <c r="K545" s="9"/>
      <c r="L545" s="10"/>
      <c r="M545" s="11"/>
      <c r="N545" s="29">
        <f t="shared" si="438"/>
        <v>4.3079977903870414E-5</v>
      </c>
      <c r="O545" s="47"/>
      <c r="P545" s="48"/>
      <c r="Q545" s="49"/>
      <c r="R545" s="51"/>
      <c r="S545" s="28"/>
      <c r="T545" s="29">
        <f t="shared" si="440"/>
        <v>0.99573508218751927</v>
      </c>
      <c r="U545" s="31">
        <f t="shared" si="441"/>
        <v>547</v>
      </c>
      <c r="V545" s="32">
        <f t="shared" si="442"/>
        <v>1360</v>
      </c>
      <c r="W545" s="33">
        <f t="shared" si="443"/>
        <v>2173</v>
      </c>
      <c r="X545" s="4"/>
      <c r="Y545" s="4"/>
      <c r="Z545" s="4"/>
      <c r="AA545" s="4"/>
      <c r="AB545" s="4"/>
      <c r="AC545" s="4"/>
      <c r="AD545" s="4"/>
      <c r="AE545" s="4"/>
      <c r="AF545" s="38"/>
      <c r="AG545" s="4"/>
      <c r="AH545" s="4"/>
      <c r="AI545" s="4"/>
      <c r="AJ545" s="53"/>
      <c r="AK545" s="7"/>
      <c r="AL545" s="8"/>
      <c r="AM545" s="9"/>
      <c r="AN545" s="16"/>
      <c r="AO545" s="4"/>
      <c r="AP545" s="4"/>
      <c r="AQ545" s="4"/>
      <c r="AR545" s="53"/>
      <c r="AS545" s="4"/>
      <c r="AT545" s="4"/>
      <c r="AU545" s="4"/>
      <c r="AV545" s="4"/>
      <c r="AW545" s="4"/>
      <c r="AX545" s="4"/>
      <c r="AY545" s="4"/>
      <c r="AZ545" s="38"/>
      <c r="BA545" s="7"/>
      <c r="BB545" s="46"/>
      <c r="BC545" s="9"/>
      <c r="BD545" s="10"/>
      <c r="BE545" s="4"/>
    </row>
    <row r="546" spans="1:57" ht="14" x14ac:dyDescent="0.35">
      <c r="A546" s="4">
        <f t="shared" si="439"/>
        <v>544</v>
      </c>
      <c r="B546" s="4"/>
      <c r="C546" s="4"/>
      <c r="D546" s="4"/>
      <c r="E546" s="4"/>
      <c r="F546" s="4"/>
      <c r="G546" s="12"/>
      <c r="H546" s="13"/>
      <c r="I546" s="7"/>
      <c r="J546" s="8"/>
      <c r="K546" s="9"/>
      <c r="L546" s="10"/>
      <c r="M546" s="11"/>
      <c r="N546" s="29">
        <f t="shared" si="438"/>
        <v>4.2649178124798404E-5</v>
      </c>
      <c r="O546" s="47"/>
      <c r="P546" s="48"/>
      <c r="Q546" s="49"/>
      <c r="R546" s="51"/>
      <c r="S546" s="28"/>
      <c r="T546" s="29">
        <f t="shared" si="440"/>
        <v>0.99577773136564407</v>
      </c>
      <c r="U546" s="31">
        <f t="shared" si="441"/>
        <v>548</v>
      </c>
      <c r="V546" s="32">
        <f t="shared" si="442"/>
        <v>1362.5</v>
      </c>
      <c r="W546" s="33">
        <f t="shared" si="443"/>
        <v>2177</v>
      </c>
      <c r="X546" s="4"/>
      <c r="Y546" s="4"/>
      <c r="Z546" s="4"/>
      <c r="AA546" s="4"/>
      <c r="AB546" s="4"/>
      <c r="AC546" s="4"/>
      <c r="AD546" s="4"/>
      <c r="AE546" s="4"/>
      <c r="AF546" s="38"/>
      <c r="AG546" s="4"/>
      <c r="AH546" s="4"/>
      <c r="AI546" s="4"/>
      <c r="AJ546" s="53"/>
      <c r="AK546" s="7"/>
      <c r="AL546" s="8"/>
      <c r="AM546" s="9"/>
      <c r="AN546" s="16"/>
      <c r="AO546" s="4"/>
      <c r="AP546" s="4"/>
      <c r="AQ546" s="4"/>
      <c r="AR546" s="53"/>
      <c r="AS546" s="4"/>
      <c r="AT546" s="4"/>
      <c r="AU546" s="4"/>
      <c r="AV546" s="4"/>
      <c r="AW546" s="4"/>
      <c r="AX546" s="4"/>
      <c r="AY546" s="4"/>
      <c r="AZ546" s="38"/>
      <c r="BA546" s="7"/>
      <c r="BB546" s="46"/>
      <c r="BC546" s="9"/>
      <c r="BD546" s="10"/>
      <c r="BE546" s="4"/>
    </row>
    <row r="547" spans="1:57" ht="14" x14ac:dyDescent="0.35">
      <c r="A547" s="4">
        <f t="shared" si="439"/>
        <v>545</v>
      </c>
      <c r="B547" s="4"/>
      <c r="C547" s="4"/>
      <c r="D547" s="4"/>
      <c r="E547" s="4"/>
      <c r="F547" s="4"/>
      <c r="G547" s="12"/>
      <c r="H547" s="13"/>
      <c r="I547" s="7"/>
      <c r="J547" s="8"/>
      <c r="K547" s="9"/>
      <c r="L547" s="10"/>
      <c r="M547" s="11"/>
      <c r="N547" s="29">
        <f t="shared" si="438"/>
        <v>4.2222686343573734E-5</v>
      </c>
      <c r="O547" s="47"/>
      <c r="P547" s="48"/>
      <c r="Q547" s="49"/>
      <c r="R547" s="51"/>
      <c r="S547" s="28"/>
      <c r="T547" s="29">
        <f t="shared" si="440"/>
        <v>0.99581995405198764</v>
      </c>
      <c r="U547" s="31">
        <f t="shared" si="441"/>
        <v>549</v>
      </c>
      <c r="V547" s="32">
        <f t="shared" si="442"/>
        <v>1365</v>
      </c>
      <c r="W547" s="33">
        <f t="shared" si="443"/>
        <v>2181</v>
      </c>
      <c r="X547" s="4"/>
      <c r="Y547" s="4"/>
      <c r="Z547" s="4"/>
      <c r="AA547" s="4"/>
      <c r="AB547" s="4"/>
      <c r="AC547" s="4"/>
      <c r="AD547" s="4"/>
      <c r="AE547" s="4"/>
      <c r="AF547" s="38"/>
      <c r="AG547" s="4"/>
      <c r="AH547" s="4"/>
      <c r="AI547" s="4"/>
      <c r="AJ547" s="53"/>
      <c r="AK547" s="7"/>
      <c r="AL547" s="8"/>
      <c r="AM547" s="9"/>
      <c r="AN547" s="16"/>
      <c r="AO547" s="4"/>
      <c r="AP547" s="4"/>
      <c r="AQ547" s="4"/>
      <c r="AR547" s="53"/>
      <c r="AS547" s="4"/>
      <c r="AT547" s="4"/>
      <c r="AU547" s="4"/>
      <c r="AV547" s="4"/>
      <c r="AW547" s="4"/>
      <c r="AX547" s="4"/>
      <c r="AY547" s="4"/>
      <c r="AZ547" s="38"/>
      <c r="BA547" s="7"/>
      <c r="BB547" s="46"/>
      <c r="BC547" s="9"/>
      <c r="BD547" s="10"/>
      <c r="BE547" s="4"/>
    </row>
    <row r="548" spans="1:57" ht="14" x14ac:dyDescent="0.35">
      <c r="A548" s="4">
        <f t="shared" si="439"/>
        <v>546</v>
      </c>
      <c r="B548" s="4"/>
      <c r="C548" s="4"/>
      <c r="D548" s="4"/>
      <c r="E548" s="4"/>
      <c r="F548" s="4"/>
      <c r="G548" s="12"/>
      <c r="H548" s="13"/>
      <c r="I548" s="7"/>
      <c r="J548" s="8"/>
      <c r="K548" s="9"/>
      <c r="L548" s="10"/>
      <c r="M548" s="11"/>
      <c r="N548" s="29">
        <f t="shared" si="438"/>
        <v>4.180045948010136E-5</v>
      </c>
      <c r="O548" s="47"/>
      <c r="P548" s="48"/>
      <c r="Q548" s="49"/>
      <c r="R548" s="51"/>
      <c r="S548" s="28"/>
      <c r="T548" s="29">
        <f t="shared" si="440"/>
        <v>0.99586175451146774</v>
      </c>
      <c r="U548" s="31">
        <f t="shared" si="441"/>
        <v>550</v>
      </c>
      <c r="V548" s="32">
        <f t="shared" si="442"/>
        <v>1367.5</v>
      </c>
      <c r="W548" s="33">
        <f t="shared" si="443"/>
        <v>2185</v>
      </c>
      <c r="X548" s="4"/>
      <c r="Y548" s="4"/>
      <c r="Z548" s="4"/>
      <c r="AA548" s="4"/>
      <c r="AB548" s="4"/>
      <c r="AC548" s="4"/>
      <c r="AD548" s="4"/>
      <c r="AE548" s="4"/>
      <c r="AF548" s="38"/>
      <c r="AG548" s="4"/>
      <c r="AH548" s="4"/>
      <c r="AI548" s="4"/>
      <c r="AJ548" s="53"/>
      <c r="AK548" s="7"/>
      <c r="AL548" s="8"/>
      <c r="AM548" s="9"/>
      <c r="AN548" s="16"/>
      <c r="AO548" s="4"/>
      <c r="AP548" s="4"/>
      <c r="AQ548" s="4"/>
      <c r="AR548" s="53"/>
      <c r="AS548" s="4"/>
      <c r="AT548" s="4"/>
      <c r="AU548" s="4"/>
      <c r="AV548" s="4"/>
      <c r="AW548" s="4"/>
      <c r="AX548" s="4"/>
      <c r="AY548" s="4"/>
      <c r="AZ548" s="38"/>
      <c r="BA548" s="7"/>
      <c r="BB548" s="46"/>
      <c r="BC548" s="9"/>
      <c r="BD548" s="10"/>
      <c r="BE548" s="4"/>
    </row>
    <row r="549" spans="1:57" ht="14" x14ac:dyDescent="0.35">
      <c r="A549" s="4">
        <f t="shared" si="439"/>
        <v>547</v>
      </c>
      <c r="B549" s="4"/>
      <c r="C549" s="4"/>
      <c r="D549" s="4"/>
      <c r="E549" s="4"/>
      <c r="F549" s="4"/>
      <c r="G549" s="12"/>
      <c r="H549" s="13"/>
      <c r="I549" s="7"/>
      <c r="J549" s="8"/>
      <c r="K549" s="9"/>
      <c r="L549" s="10"/>
      <c r="M549" s="11"/>
      <c r="N549" s="29">
        <f t="shared" si="438"/>
        <v>4.1382454885274811E-5</v>
      </c>
      <c r="O549" s="47"/>
      <c r="P549" s="48"/>
      <c r="Q549" s="49"/>
      <c r="R549" s="51"/>
      <c r="S549" s="28"/>
      <c r="T549" s="29">
        <f t="shared" si="440"/>
        <v>0.99590313696635302</v>
      </c>
      <c r="U549" s="31">
        <f t="shared" si="441"/>
        <v>551</v>
      </c>
      <c r="V549" s="32">
        <f t="shared" si="442"/>
        <v>1370</v>
      </c>
      <c r="W549" s="33">
        <f t="shared" si="443"/>
        <v>2189</v>
      </c>
      <c r="X549" s="4"/>
      <c r="Y549" s="4"/>
      <c r="Z549" s="4"/>
      <c r="AA549" s="4"/>
      <c r="AB549" s="4"/>
      <c r="AC549" s="4"/>
      <c r="AD549" s="4"/>
      <c r="AE549" s="4"/>
      <c r="AF549" s="38"/>
      <c r="AG549" s="4"/>
      <c r="AH549" s="4"/>
      <c r="AI549" s="4"/>
      <c r="AJ549" s="53"/>
      <c r="AK549" s="7"/>
      <c r="AL549" s="8"/>
      <c r="AM549" s="9"/>
      <c r="AN549" s="16"/>
      <c r="AO549" s="4"/>
      <c r="AP549" s="4"/>
      <c r="AQ549" s="4"/>
      <c r="AR549" s="53"/>
      <c r="AS549" s="4"/>
      <c r="AT549" s="4"/>
      <c r="AU549" s="4"/>
      <c r="AV549" s="4"/>
      <c r="AW549" s="4"/>
      <c r="AX549" s="4"/>
      <c r="AY549" s="4"/>
      <c r="AZ549" s="38"/>
      <c r="BA549" s="7"/>
      <c r="BB549" s="46"/>
      <c r="BC549" s="9"/>
      <c r="BD549" s="10"/>
      <c r="BE549" s="4"/>
    </row>
    <row r="550" spans="1:57" ht="14" x14ac:dyDescent="0.35">
      <c r="A550" s="4">
        <f t="shared" si="439"/>
        <v>548</v>
      </c>
      <c r="B550" s="4"/>
      <c r="C550" s="4"/>
      <c r="D550" s="4"/>
      <c r="E550" s="4"/>
      <c r="F550" s="4"/>
      <c r="G550" s="12"/>
      <c r="H550" s="13"/>
      <c r="I550" s="7"/>
      <c r="J550" s="8"/>
      <c r="K550" s="9"/>
      <c r="L550" s="10"/>
      <c r="M550" s="11"/>
      <c r="N550" s="29">
        <f t="shared" si="438"/>
        <v>4.0968630336424283E-5</v>
      </c>
      <c r="O550" s="47"/>
      <c r="P550" s="48"/>
      <c r="Q550" s="49"/>
      <c r="R550" s="51"/>
      <c r="S550" s="28"/>
      <c r="T550" s="29">
        <f t="shared" si="440"/>
        <v>0.99594410559668944</v>
      </c>
      <c r="U550" s="31">
        <f t="shared" si="441"/>
        <v>552</v>
      </c>
      <c r="V550" s="32">
        <f t="shared" si="442"/>
        <v>1372.5</v>
      </c>
      <c r="W550" s="33">
        <f t="shared" si="443"/>
        <v>2193</v>
      </c>
      <c r="X550" s="4"/>
      <c r="Y550" s="4"/>
      <c r="Z550" s="4"/>
      <c r="AA550" s="4"/>
      <c r="AB550" s="4"/>
      <c r="AC550" s="4"/>
      <c r="AD550" s="4"/>
      <c r="AE550" s="4"/>
      <c r="AF550" s="38"/>
      <c r="AG550" s="4"/>
      <c r="AH550" s="4"/>
      <c r="AI550" s="4"/>
      <c r="AJ550" s="53"/>
      <c r="AK550" s="7"/>
      <c r="AL550" s="8"/>
      <c r="AM550" s="9"/>
      <c r="AN550" s="16"/>
      <c r="AO550" s="4"/>
      <c r="AP550" s="4"/>
      <c r="AQ550" s="4"/>
      <c r="AR550" s="53"/>
      <c r="AS550" s="4"/>
      <c r="AT550" s="4"/>
      <c r="AU550" s="4"/>
      <c r="AV550" s="4"/>
      <c r="AW550" s="4"/>
      <c r="AX550" s="4"/>
      <c r="AY550" s="4"/>
      <c r="AZ550" s="38"/>
      <c r="BA550" s="7"/>
      <c r="BB550" s="46"/>
      <c r="BC550" s="9"/>
      <c r="BD550" s="10"/>
      <c r="BE550" s="4"/>
    </row>
    <row r="551" spans="1:57" ht="14" x14ac:dyDescent="0.35">
      <c r="A551" s="4">
        <f t="shared" si="439"/>
        <v>549</v>
      </c>
      <c r="B551" s="4"/>
      <c r="C551" s="4"/>
      <c r="D551" s="4"/>
      <c r="E551" s="4"/>
      <c r="F551" s="4"/>
      <c r="G551" s="12"/>
      <c r="H551" s="13"/>
      <c r="I551" s="7"/>
      <c r="J551" s="8"/>
      <c r="K551" s="9"/>
      <c r="L551" s="10"/>
      <c r="M551" s="11"/>
      <c r="N551" s="29">
        <f t="shared" si="438"/>
        <v>4.0558944033097788E-5</v>
      </c>
      <c r="O551" s="47"/>
      <c r="P551" s="48"/>
      <c r="Q551" s="49"/>
      <c r="R551" s="51"/>
      <c r="S551" s="28"/>
      <c r="T551" s="29">
        <f t="shared" si="440"/>
        <v>0.99598466454072254</v>
      </c>
      <c r="U551" s="31">
        <f t="shared" si="441"/>
        <v>553</v>
      </c>
      <c r="V551" s="32">
        <f t="shared" si="442"/>
        <v>1375</v>
      </c>
      <c r="W551" s="33">
        <f t="shared" si="443"/>
        <v>2197</v>
      </c>
      <c r="X551" s="4"/>
      <c r="Y551" s="4"/>
      <c r="Z551" s="4"/>
      <c r="AA551" s="4"/>
      <c r="AB551" s="4"/>
      <c r="AC551" s="4"/>
      <c r="AD551" s="4"/>
      <c r="AE551" s="4"/>
      <c r="AF551" s="38"/>
      <c r="AG551" s="4"/>
      <c r="AH551" s="4"/>
      <c r="AI551" s="4"/>
      <c r="AJ551" s="53"/>
      <c r="AK551" s="7"/>
      <c r="AL551" s="8"/>
      <c r="AM551" s="9"/>
      <c r="AN551" s="16"/>
      <c r="AO551" s="4"/>
      <c r="AP551" s="4"/>
      <c r="AQ551" s="4"/>
      <c r="AR551" s="53"/>
      <c r="AS551" s="4"/>
      <c r="AT551" s="4"/>
      <c r="AU551" s="4"/>
      <c r="AV551" s="4"/>
      <c r="AW551" s="4"/>
      <c r="AX551" s="4"/>
      <c r="AY551" s="4"/>
      <c r="AZ551" s="38"/>
      <c r="BA551" s="7"/>
      <c r="BB551" s="46"/>
      <c r="BC551" s="9"/>
      <c r="BD551" s="10"/>
      <c r="BE551" s="4"/>
    </row>
    <row r="552" spans="1:57" ht="14" x14ac:dyDescent="0.35">
      <c r="A552" s="4">
        <f t="shared" si="439"/>
        <v>550</v>
      </c>
      <c r="B552" s="4"/>
      <c r="C552" s="4"/>
      <c r="D552" s="4"/>
      <c r="E552" s="4"/>
      <c r="F552" s="4"/>
      <c r="G552" s="12"/>
      <c r="H552" s="13"/>
      <c r="I552" s="7"/>
      <c r="J552" s="8"/>
      <c r="K552" s="9"/>
      <c r="L552" s="10"/>
      <c r="M552" s="11"/>
      <c r="N552" s="29">
        <f t="shared" si="438"/>
        <v>4.0153354592731283E-5</v>
      </c>
      <c r="O552" s="47"/>
      <c r="P552" s="48"/>
      <c r="Q552" s="49"/>
      <c r="R552" s="51"/>
      <c r="S552" s="28"/>
      <c r="T552" s="29">
        <f t="shared" si="440"/>
        <v>0.99602481789531527</v>
      </c>
      <c r="U552" s="31">
        <f t="shared" si="441"/>
        <v>554</v>
      </c>
      <c r="V552" s="32">
        <f t="shared" si="442"/>
        <v>1377.5</v>
      </c>
      <c r="W552" s="33">
        <f t="shared" si="443"/>
        <v>2201</v>
      </c>
      <c r="X552" s="4"/>
      <c r="Y552" s="4"/>
      <c r="Z552" s="4"/>
      <c r="AA552" s="4"/>
      <c r="AB552" s="4"/>
      <c r="AC552" s="4"/>
      <c r="AD552" s="4"/>
      <c r="AE552" s="4"/>
      <c r="AF552" s="38"/>
      <c r="AG552" s="4"/>
      <c r="AH552" s="4"/>
      <c r="AI552" s="4"/>
      <c r="AJ552" s="53"/>
      <c r="AK552" s="7"/>
      <c r="AL552" s="8"/>
      <c r="AM552" s="9"/>
      <c r="AN552" s="16"/>
      <c r="AO552" s="4"/>
      <c r="AP552" s="4"/>
      <c r="AQ552" s="4"/>
      <c r="AR552" s="53"/>
      <c r="AS552" s="4"/>
      <c r="AT552" s="4"/>
      <c r="AU552" s="4"/>
      <c r="AV552" s="4"/>
      <c r="AW552" s="4"/>
      <c r="AX552" s="4"/>
      <c r="AY552" s="4"/>
      <c r="AZ552" s="38"/>
      <c r="BA552" s="7"/>
      <c r="BB552" s="46"/>
      <c r="BC552" s="9"/>
      <c r="BD552" s="10"/>
      <c r="BE552" s="4"/>
    </row>
    <row r="553" spans="1:57" ht="14" x14ac:dyDescent="0.35">
      <c r="A553" s="4">
        <f t="shared" si="439"/>
        <v>551</v>
      </c>
      <c r="B553" s="4"/>
      <c r="C553" s="4"/>
      <c r="D553" s="4"/>
      <c r="E553" s="4"/>
      <c r="F553" s="4"/>
      <c r="G553" s="12"/>
      <c r="H553" s="13"/>
      <c r="I553" s="7"/>
      <c r="J553" s="8"/>
      <c r="K553" s="9"/>
      <c r="L553" s="10"/>
      <c r="M553" s="11"/>
      <c r="N553" s="29">
        <f t="shared" si="438"/>
        <v>3.9751821046873914E-5</v>
      </c>
      <c r="O553" s="47"/>
      <c r="P553" s="48"/>
      <c r="Q553" s="49"/>
      <c r="R553" s="51"/>
      <c r="S553" s="28"/>
      <c r="T553" s="29">
        <f t="shared" si="440"/>
        <v>0.99606456971636215</v>
      </c>
      <c r="U553" s="31">
        <f t="shared" si="441"/>
        <v>555</v>
      </c>
      <c r="V553" s="32">
        <f t="shared" si="442"/>
        <v>1380</v>
      </c>
      <c r="W553" s="33">
        <f t="shared" si="443"/>
        <v>2205</v>
      </c>
      <c r="X553" s="4"/>
      <c r="Y553" s="4"/>
      <c r="Z553" s="4"/>
      <c r="AA553" s="4"/>
      <c r="AB553" s="4"/>
      <c r="AC553" s="4"/>
      <c r="AD553" s="4"/>
      <c r="AE553" s="4"/>
      <c r="AF553" s="38"/>
      <c r="AG553" s="4"/>
      <c r="AH553" s="4"/>
      <c r="AI553" s="4"/>
      <c r="AJ553" s="53"/>
      <c r="AK553" s="7"/>
      <c r="AL553" s="8"/>
      <c r="AM553" s="9"/>
      <c r="AN553" s="16"/>
      <c r="AO553" s="4"/>
      <c r="AP553" s="4"/>
      <c r="AQ553" s="4"/>
      <c r="AR553" s="53"/>
      <c r="AS553" s="4"/>
      <c r="AT553" s="4"/>
      <c r="AU553" s="4"/>
      <c r="AV553" s="4"/>
      <c r="AW553" s="4"/>
      <c r="AX553" s="4"/>
      <c r="AY553" s="4"/>
      <c r="AZ553" s="38"/>
      <c r="BA553" s="7"/>
      <c r="BB553" s="46"/>
      <c r="BC553" s="9"/>
      <c r="BD553" s="10"/>
      <c r="BE553" s="4"/>
    </row>
    <row r="554" spans="1:57" ht="14" x14ac:dyDescent="0.35">
      <c r="A554" s="4">
        <f t="shared" si="439"/>
        <v>552</v>
      </c>
      <c r="B554" s="4"/>
      <c r="C554" s="4"/>
      <c r="D554" s="4"/>
      <c r="E554" s="4"/>
      <c r="F554" s="4"/>
      <c r="G554" s="12"/>
      <c r="H554" s="13"/>
      <c r="I554" s="7"/>
      <c r="J554" s="8"/>
      <c r="K554" s="9"/>
      <c r="L554" s="10"/>
      <c r="M554" s="11"/>
      <c r="N554" s="29">
        <f t="shared" si="438"/>
        <v>3.9354302836414057E-5</v>
      </c>
      <c r="O554" s="47"/>
      <c r="P554" s="48"/>
      <c r="Q554" s="49"/>
      <c r="R554" s="51"/>
      <c r="S554" s="28"/>
      <c r="T554" s="29">
        <f t="shared" si="440"/>
        <v>0.99610392401919856</v>
      </c>
      <c r="U554" s="31">
        <f t="shared" si="441"/>
        <v>556</v>
      </c>
      <c r="V554" s="32">
        <f t="shared" si="442"/>
        <v>1382.5</v>
      </c>
      <c r="W554" s="33">
        <f t="shared" si="443"/>
        <v>2209</v>
      </c>
      <c r="X554" s="4"/>
      <c r="Y554" s="4"/>
      <c r="Z554" s="4"/>
      <c r="AA554" s="4"/>
      <c r="AB554" s="4"/>
      <c r="AC554" s="4"/>
      <c r="AD554" s="4"/>
      <c r="AE554" s="4"/>
      <c r="AF554" s="38"/>
      <c r="AG554" s="4"/>
      <c r="AH554" s="4"/>
      <c r="AI554" s="4"/>
      <c r="AJ554" s="53"/>
      <c r="AK554" s="7"/>
      <c r="AL554" s="8"/>
      <c r="AM554" s="9"/>
      <c r="AN554" s="16"/>
      <c r="AO554" s="4"/>
      <c r="AP554" s="4"/>
      <c r="AQ554" s="4"/>
      <c r="AR554" s="53"/>
      <c r="AS554" s="4"/>
      <c r="AT554" s="4"/>
      <c r="AU554" s="4"/>
      <c r="AV554" s="4"/>
      <c r="AW554" s="4"/>
      <c r="AX554" s="4"/>
      <c r="AY554" s="4"/>
      <c r="AZ554" s="38"/>
      <c r="BA554" s="7"/>
      <c r="BB554" s="46"/>
      <c r="BC554" s="9"/>
      <c r="BD554" s="10"/>
      <c r="BE554" s="4"/>
    </row>
    <row r="555" spans="1:57" ht="14" x14ac:dyDescent="0.35">
      <c r="A555" s="4">
        <f t="shared" si="439"/>
        <v>553</v>
      </c>
      <c r="B555" s="4"/>
      <c r="C555" s="4"/>
      <c r="D555" s="4"/>
      <c r="E555" s="4"/>
      <c r="F555" s="4"/>
      <c r="G555" s="12"/>
      <c r="H555" s="13"/>
      <c r="I555" s="7"/>
      <c r="J555" s="8"/>
      <c r="K555" s="9"/>
      <c r="L555" s="10"/>
      <c r="M555" s="11"/>
      <c r="N555" s="29">
        <f t="shared" si="438"/>
        <v>3.8960759808026602E-5</v>
      </c>
      <c r="O555" s="47"/>
      <c r="P555" s="48"/>
      <c r="Q555" s="49"/>
      <c r="R555" s="51"/>
      <c r="S555" s="28"/>
      <c r="T555" s="29">
        <f t="shared" si="440"/>
        <v>0.99614288477900659</v>
      </c>
      <c r="U555" s="31">
        <f t="shared" si="441"/>
        <v>557</v>
      </c>
      <c r="V555" s="32">
        <f t="shared" si="442"/>
        <v>1385</v>
      </c>
      <c r="W555" s="33">
        <f t="shared" si="443"/>
        <v>2213</v>
      </c>
      <c r="X555" s="4"/>
      <c r="Y555" s="4"/>
      <c r="Z555" s="4"/>
      <c r="AA555" s="4"/>
      <c r="AB555" s="4"/>
      <c r="AC555" s="4"/>
      <c r="AD555" s="4"/>
      <c r="AE555" s="4"/>
      <c r="AF555" s="38"/>
      <c r="AG555" s="4"/>
      <c r="AH555" s="4"/>
      <c r="AI555" s="4"/>
      <c r="AJ555" s="53"/>
      <c r="AK555" s="7"/>
      <c r="AL555" s="8"/>
      <c r="AM555" s="9"/>
      <c r="AN555" s="16"/>
      <c r="AO555" s="4"/>
      <c r="AP555" s="4"/>
      <c r="AQ555" s="4"/>
      <c r="AR555" s="53"/>
      <c r="AS555" s="4"/>
      <c r="AT555" s="4"/>
      <c r="AU555" s="4"/>
      <c r="AV555" s="4"/>
      <c r="AW555" s="4"/>
      <c r="AX555" s="4"/>
      <c r="AY555" s="4"/>
      <c r="AZ555" s="38"/>
      <c r="BA555" s="7"/>
      <c r="BB555" s="46"/>
      <c r="BC555" s="9"/>
      <c r="BD555" s="10"/>
      <c r="BE555" s="4"/>
    </row>
    <row r="556" spans="1:57" ht="14" x14ac:dyDescent="0.35">
      <c r="A556" s="4">
        <f t="shared" si="439"/>
        <v>554</v>
      </c>
      <c r="B556" s="4"/>
      <c r="C556" s="4"/>
      <c r="D556" s="4"/>
      <c r="E556" s="4"/>
      <c r="F556" s="4"/>
      <c r="G556" s="12"/>
      <c r="H556" s="13"/>
      <c r="I556" s="7"/>
      <c r="J556" s="8"/>
      <c r="K556" s="9"/>
      <c r="L556" s="10"/>
      <c r="M556" s="11"/>
      <c r="N556" s="29">
        <f t="shared" si="438"/>
        <v>3.8571152209954107E-5</v>
      </c>
      <c r="O556" s="47"/>
      <c r="P556" s="48"/>
      <c r="Q556" s="49"/>
      <c r="R556" s="51"/>
      <c r="S556" s="28"/>
      <c r="T556" s="29">
        <f t="shared" si="440"/>
        <v>0.99618145593121654</v>
      </c>
      <c r="U556" s="31">
        <f t="shared" si="441"/>
        <v>558</v>
      </c>
      <c r="V556" s="32">
        <f t="shared" si="442"/>
        <v>1387.5</v>
      </c>
      <c r="W556" s="33">
        <f t="shared" si="443"/>
        <v>2217</v>
      </c>
      <c r="X556" s="4"/>
      <c r="Y556" s="4"/>
      <c r="Z556" s="4"/>
      <c r="AA556" s="4"/>
      <c r="AB556" s="4"/>
      <c r="AC556" s="4"/>
      <c r="AD556" s="4"/>
      <c r="AE556" s="4"/>
      <c r="AF556" s="38"/>
      <c r="AG556" s="4"/>
      <c r="AH556" s="4"/>
      <c r="AI556" s="4"/>
      <c r="AJ556" s="53"/>
      <c r="AK556" s="7"/>
      <c r="AL556" s="8"/>
      <c r="AM556" s="9"/>
      <c r="AN556" s="16"/>
      <c r="AO556" s="4"/>
      <c r="AP556" s="4"/>
      <c r="AQ556" s="4"/>
      <c r="AR556" s="53"/>
      <c r="AS556" s="4"/>
      <c r="AT556" s="4"/>
      <c r="AU556" s="4"/>
      <c r="AV556" s="4"/>
      <c r="AW556" s="4"/>
      <c r="AX556" s="4"/>
      <c r="AY556" s="4"/>
      <c r="AZ556" s="38"/>
      <c r="BA556" s="7"/>
      <c r="BB556" s="46"/>
      <c r="BC556" s="9"/>
      <c r="BD556" s="10"/>
      <c r="BE556" s="4"/>
    </row>
    <row r="557" spans="1:57" ht="14" x14ac:dyDescent="0.35">
      <c r="A557" s="4">
        <f t="shared" si="439"/>
        <v>555</v>
      </c>
      <c r="B557" s="4"/>
      <c r="C557" s="4"/>
      <c r="D557" s="4"/>
      <c r="E557" s="4"/>
      <c r="F557" s="4"/>
      <c r="G557" s="12"/>
      <c r="H557" s="13"/>
      <c r="I557" s="7"/>
      <c r="J557" s="8"/>
      <c r="K557" s="9"/>
      <c r="L557" s="10"/>
      <c r="M557" s="11"/>
      <c r="N557" s="29">
        <f t="shared" si="438"/>
        <v>3.8185440687787953E-5</v>
      </c>
      <c r="O557" s="47"/>
      <c r="P557" s="48"/>
      <c r="Q557" s="49"/>
      <c r="R557" s="51"/>
      <c r="S557" s="28"/>
      <c r="T557" s="29">
        <f t="shared" si="440"/>
        <v>0.99621964137190433</v>
      </c>
      <c r="U557" s="31">
        <f t="shared" si="441"/>
        <v>559</v>
      </c>
      <c r="V557" s="32">
        <f t="shared" si="442"/>
        <v>1390</v>
      </c>
      <c r="W557" s="33">
        <f t="shared" si="443"/>
        <v>2221</v>
      </c>
      <c r="X557" s="4"/>
      <c r="Y557" s="4"/>
      <c r="Z557" s="4"/>
      <c r="AA557" s="4"/>
      <c r="AB557" s="4"/>
      <c r="AC557" s="4"/>
      <c r="AD557" s="4"/>
      <c r="AE557" s="4"/>
      <c r="AF557" s="38"/>
      <c r="AG557" s="4"/>
      <c r="AH557" s="4"/>
      <c r="AI557" s="4"/>
      <c r="AJ557" s="53"/>
      <c r="AK557" s="7"/>
      <c r="AL557" s="8"/>
      <c r="AM557" s="9"/>
      <c r="AN557" s="16"/>
      <c r="AO557" s="4"/>
      <c r="AP557" s="4"/>
      <c r="AQ557" s="4"/>
      <c r="AR557" s="53"/>
      <c r="AS557" s="4"/>
      <c r="AT557" s="4"/>
      <c r="AU557" s="4"/>
      <c r="AV557" s="4"/>
      <c r="AW557" s="4"/>
      <c r="AX557" s="4"/>
      <c r="AY557" s="4"/>
      <c r="AZ557" s="38"/>
      <c r="BA557" s="7"/>
      <c r="BB557" s="46"/>
      <c r="BC557" s="9"/>
      <c r="BD557" s="10"/>
      <c r="BE557" s="4"/>
    </row>
    <row r="558" spans="1:57" ht="14" x14ac:dyDescent="0.35">
      <c r="A558" s="4">
        <f t="shared" si="439"/>
        <v>556</v>
      </c>
      <c r="B558" s="4"/>
      <c r="C558" s="4"/>
      <c r="D558" s="4"/>
      <c r="E558" s="4"/>
      <c r="F558" s="4"/>
      <c r="G558" s="12"/>
      <c r="H558" s="13"/>
      <c r="I558" s="7"/>
      <c r="J558" s="8"/>
      <c r="K558" s="9"/>
      <c r="L558" s="10"/>
      <c r="M558" s="11"/>
      <c r="N558" s="29">
        <f t="shared" si="438"/>
        <v>3.7803586280915624E-5</v>
      </c>
      <c r="O558" s="47"/>
      <c r="P558" s="48"/>
      <c r="Q558" s="49"/>
      <c r="R558" s="51"/>
      <c r="S558" s="28"/>
      <c r="T558" s="29">
        <f t="shared" si="440"/>
        <v>0.99625744495818525</v>
      </c>
      <c r="U558" s="31">
        <f t="shared" si="441"/>
        <v>560</v>
      </c>
      <c r="V558" s="32">
        <f t="shared" si="442"/>
        <v>1392.5</v>
      </c>
      <c r="W558" s="33">
        <f t="shared" si="443"/>
        <v>2225</v>
      </c>
      <c r="X558" s="4"/>
      <c r="Y558" s="4"/>
      <c r="Z558" s="4"/>
      <c r="AA558" s="4"/>
      <c r="AB558" s="4"/>
      <c r="AC558" s="4"/>
      <c r="AD558" s="4"/>
      <c r="AE558" s="4"/>
      <c r="AF558" s="38"/>
      <c r="AG558" s="4"/>
      <c r="AH558" s="4"/>
      <c r="AI558" s="4"/>
      <c r="AJ558" s="53"/>
      <c r="AK558" s="7"/>
      <c r="AL558" s="8"/>
      <c r="AM558" s="9"/>
      <c r="AN558" s="16"/>
      <c r="AO558" s="4"/>
      <c r="AP558" s="4"/>
      <c r="AQ558" s="4"/>
      <c r="AR558" s="53"/>
      <c r="AS558" s="4"/>
      <c r="AT558" s="4"/>
      <c r="AU558" s="4"/>
      <c r="AV558" s="4"/>
      <c r="AW558" s="4"/>
      <c r="AX558" s="4"/>
      <c r="AY558" s="4"/>
      <c r="AZ558" s="38"/>
      <c r="BA558" s="7"/>
      <c r="BB558" s="46"/>
      <c r="BC558" s="9"/>
      <c r="BD558" s="10"/>
      <c r="BE558" s="4"/>
    </row>
    <row r="559" spans="1:57" ht="14" x14ac:dyDescent="0.35">
      <c r="A559" s="4">
        <f t="shared" si="439"/>
        <v>557</v>
      </c>
      <c r="B559" s="4"/>
      <c r="C559" s="4"/>
      <c r="D559" s="4"/>
      <c r="E559" s="4"/>
      <c r="F559" s="4"/>
      <c r="G559" s="12"/>
      <c r="H559" s="13"/>
      <c r="I559" s="7"/>
      <c r="J559" s="8"/>
      <c r="K559" s="9"/>
      <c r="L559" s="10"/>
      <c r="M559" s="11"/>
      <c r="N559" s="29">
        <f t="shared" si="438"/>
        <v>3.7425550418190845E-5</v>
      </c>
      <c r="O559" s="47"/>
      <c r="P559" s="48"/>
      <c r="Q559" s="49"/>
      <c r="R559" s="51"/>
      <c r="S559" s="28"/>
      <c r="T559" s="29">
        <f t="shared" si="440"/>
        <v>0.99629487050860344</v>
      </c>
      <c r="U559" s="31">
        <f t="shared" si="441"/>
        <v>561</v>
      </c>
      <c r="V559" s="32">
        <f t="shared" si="442"/>
        <v>1395</v>
      </c>
      <c r="W559" s="33">
        <f t="shared" si="443"/>
        <v>2229</v>
      </c>
      <c r="X559" s="4"/>
      <c r="Y559" s="4"/>
      <c r="Z559" s="4"/>
      <c r="AA559" s="4"/>
      <c r="AB559" s="4"/>
      <c r="AC559" s="4"/>
      <c r="AD559" s="4"/>
      <c r="AE559" s="4"/>
      <c r="AF559" s="38"/>
      <c r="AG559" s="4"/>
      <c r="AH559" s="4"/>
      <c r="AI559" s="4"/>
      <c r="AJ559" s="53"/>
      <c r="AK559" s="7"/>
      <c r="AL559" s="8"/>
      <c r="AM559" s="9"/>
      <c r="AN559" s="16"/>
      <c r="AO559" s="4"/>
      <c r="AP559" s="4"/>
      <c r="AQ559" s="4"/>
      <c r="AR559" s="53"/>
      <c r="AS559" s="4"/>
      <c r="AT559" s="4"/>
      <c r="AU559" s="4"/>
      <c r="AV559" s="4"/>
      <c r="AW559" s="4"/>
      <c r="AX559" s="4"/>
      <c r="AY559" s="4"/>
      <c r="AZ559" s="38"/>
      <c r="BA559" s="7"/>
      <c r="BB559" s="46"/>
      <c r="BC559" s="9"/>
      <c r="BD559" s="10"/>
      <c r="BE559" s="4"/>
    </row>
    <row r="560" spans="1:57" ht="14" x14ac:dyDescent="0.35">
      <c r="A560" s="4">
        <f t="shared" si="439"/>
        <v>558</v>
      </c>
      <c r="B560" s="4"/>
      <c r="C560" s="4"/>
      <c r="D560" s="4"/>
      <c r="E560" s="4"/>
      <c r="F560" s="4"/>
      <c r="G560" s="12"/>
      <c r="H560" s="13"/>
      <c r="I560" s="7"/>
      <c r="J560" s="8"/>
      <c r="K560" s="9"/>
      <c r="L560" s="10"/>
      <c r="M560" s="11"/>
      <c r="N560" s="29">
        <f t="shared" si="438"/>
        <v>3.7051294913936772E-5</v>
      </c>
      <c r="O560" s="47"/>
      <c r="P560" s="48"/>
      <c r="Q560" s="49"/>
      <c r="R560" s="51"/>
      <c r="S560" s="28"/>
      <c r="T560" s="29">
        <f t="shared" si="440"/>
        <v>0.99633192180351737</v>
      </c>
      <c r="U560" s="31">
        <f t="shared" si="441"/>
        <v>562</v>
      </c>
      <c r="V560" s="32">
        <f t="shared" si="442"/>
        <v>1397.5</v>
      </c>
      <c r="W560" s="33">
        <f t="shared" si="443"/>
        <v>2233</v>
      </c>
      <c r="X560" s="4"/>
      <c r="Y560" s="4"/>
      <c r="Z560" s="4"/>
      <c r="AA560" s="4"/>
      <c r="AB560" s="4"/>
      <c r="AC560" s="4"/>
      <c r="AD560" s="4"/>
      <c r="AE560" s="4"/>
      <c r="AF560" s="38"/>
      <c r="AG560" s="4"/>
      <c r="AH560" s="4"/>
      <c r="AI560" s="4"/>
      <c r="AJ560" s="53"/>
      <c r="AK560" s="7"/>
      <c r="AL560" s="8"/>
      <c r="AM560" s="9"/>
      <c r="AN560" s="16"/>
      <c r="AO560" s="4"/>
      <c r="AP560" s="4"/>
      <c r="AQ560" s="4"/>
      <c r="AR560" s="53"/>
      <c r="AS560" s="4"/>
      <c r="AT560" s="4"/>
      <c r="AU560" s="4"/>
      <c r="AV560" s="4"/>
      <c r="AW560" s="4"/>
      <c r="AX560" s="4"/>
      <c r="AY560" s="4"/>
      <c r="AZ560" s="38"/>
      <c r="BA560" s="7"/>
      <c r="BB560" s="46"/>
      <c r="BC560" s="9"/>
      <c r="BD560" s="10"/>
      <c r="BE560" s="4"/>
    </row>
    <row r="561" spans="1:57" ht="14" x14ac:dyDescent="0.35">
      <c r="A561" s="4">
        <f t="shared" si="439"/>
        <v>559</v>
      </c>
      <c r="B561" s="4"/>
      <c r="C561" s="4"/>
      <c r="D561" s="4"/>
      <c r="E561" s="4"/>
      <c r="F561" s="4"/>
      <c r="G561" s="12"/>
      <c r="H561" s="13"/>
      <c r="I561" s="7"/>
      <c r="J561" s="8"/>
      <c r="K561" s="9"/>
      <c r="L561" s="10"/>
      <c r="M561" s="11"/>
      <c r="N561" s="29">
        <f t="shared" si="438"/>
        <v>3.6680781964837372E-5</v>
      </c>
      <c r="O561" s="47"/>
      <c r="P561" s="48"/>
      <c r="Q561" s="49"/>
      <c r="R561" s="51"/>
      <c r="S561" s="28"/>
      <c r="T561" s="29">
        <f t="shared" si="440"/>
        <v>0.99636860258548221</v>
      </c>
      <c r="U561" s="31">
        <f t="shared" si="441"/>
        <v>563</v>
      </c>
      <c r="V561" s="32">
        <f t="shared" si="442"/>
        <v>1400</v>
      </c>
      <c r="W561" s="33">
        <f t="shared" si="443"/>
        <v>2237</v>
      </c>
      <c r="X561" s="4"/>
      <c r="Y561" s="4"/>
      <c r="Z561" s="4"/>
      <c r="AA561" s="4"/>
      <c r="AB561" s="4"/>
      <c r="AC561" s="4"/>
      <c r="AD561" s="4"/>
      <c r="AE561" s="4"/>
      <c r="AF561" s="38"/>
      <c r="AG561" s="4"/>
      <c r="AH561" s="4"/>
      <c r="AI561" s="4"/>
      <c r="AJ561" s="53"/>
      <c r="AK561" s="7"/>
      <c r="AL561" s="8"/>
      <c r="AM561" s="9"/>
      <c r="AN561" s="16"/>
      <c r="AO561" s="4"/>
      <c r="AP561" s="4"/>
      <c r="AQ561" s="4"/>
      <c r="AR561" s="53"/>
      <c r="AS561" s="4"/>
      <c r="AT561" s="4"/>
      <c r="AU561" s="4"/>
      <c r="AV561" s="4"/>
      <c r="AW561" s="4"/>
      <c r="AX561" s="4"/>
      <c r="AY561" s="4"/>
      <c r="AZ561" s="38"/>
      <c r="BA561" s="7"/>
      <c r="BB561" s="46"/>
      <c r="BC561" s="9"/>
      <c r="BD561" s="10"/>
      <c r="BE561" s="4"/>
    </row>
    <row r="562" spans="1:57" ht="14" x14ac:dyDescent="0.35">
      <c r="A562" s="4">
        <f t="shared" si="439"/>
        <v>560</v>
      </c>
      <c r="B562" s="4"/>
      <c r="C562" s="4"/>
      <c r="D562" s="4"/>
      <c r="E562" s="4"/>
      <c r="F562" s="4"/>
      <c r="G562" s="12"/>
      <c r="H562" s="13"/>
      <c r="I562" s="7"/>
      <c r="J562" s="8"/>
      <c r="K562" s="9"/>
      <c r="L562" s="10"/>
      <c r="M562" s="11"/>
      <c r="N562" s="29">
        <f t="shared" si="438"/>
        <v>3.6313974145163463E-5</v>
      </c>
      <c r="O562" s="47"/>
      <c r="P562" s="48"/>
      <c r="Q562" s="49"/>
      <c r="R562" s="51"/>
      <c r="S562" s="28"/>
      <c r="T562" s="29">
        <f t="shared" si="440"/>
        <v>0.99640491655962737</v>
      </c>
      <c r="U562" s="31">
        <f t="shared" si="441"/>
        <v>564</v>
      </c>
      <c r="V562" s="32">
        <f t="shared" si="442"/>
        <v>1402.5</v>
      </c>
      <c r="W562" s="33">
        <f t="shared" si="443"/>
        <v>2241</v>
      </c>
      <c r="X562" s="4"/>
      <c r="Y562" s="4"/>
      <c r="Z562" s="4"/>
      <c r="AA562" s="4"/>
      <c r="AB562" s="4"/>
      <c r="AC562" s="4"/>
      <c r="AD562" s="4"/>
      <c r="AE562" s="4"/>
      <c r="AF562" s="38"/>
      <c r="AG562" s="4"/>
      <c r="AH562" s="4"/>
      <c r="AI562" s="4"/>
      <c r="AJ562" s="53"/>
      <c r="AK562" s="7"/>
      <c r="AL562" s="8"/>
      <c r="AM562" s="9"/>
      <c r="AN562" s="16"/>
      <c r="AO562" s="4"/>
      <c r="AP562" s="4"/>
      <c r="AQ562" s="4"/>
      <c r="AR562" s="53"/>
      <c r="AS562" s="4"/>
      <c r="AT562" s="4"/>
      <c r="AU562" s="4"/>
      <c r="AV562" s="4"/>
      <c r="AW562" s="4"/>
      <c r="AX562" s="4"/>
      <c r="AY562" s="4"/>
      <c r="AZ562" s="38"/>
      <c r="BA562" s="7"/>
      <c r="BB562" s="46"/>
      <c r="BC562" s="9"/>
      <c r="BD562" s="10"/>
      <c r="BE562" s="4"/>
    </row>
    <row r="563" spans="1:57" ht="14" x14ac:dyDescent="0.35">
      <c r="A563" s="4">
        <f t="shared" si="439"/>
        <v>561</v>
      </c>
      <c r="B563" s="4"/>
      <c r="C563" s="4"/>
      <c r="D563" s="4"/>
      <c r="E563" s="4"/>
      <c r="F563" s="4"/>
      <c r="G563" s="12"/>
      <c r="H563" s="13"/>
      <c r="I563" s="7"/>
      <c r="J563" s="8"/>
      <c r="K563" s="9"/>
      <c r="L563" s="10"/>
      <c r="M563" s="11"/>
      <c r="N563" s="29">
        <f t="shared" si="438"/>
        <v>3.5950834403775112E-5</v>
      </c>
      <c r="O563" s="47"/>
      <c r="P563" s="48"/>
      <c r="Q563" s="49"/>
      <c r="R563" s="51"/>
      <c r="S563" s="28"/>
      <c r="T563" s="29">
        <f t="shared" si="440"/>
        <v>0.99644086739403115</v>
      </c>
      <c r="U563" s="31">
        <f t="shared" si="441"/>
        <v>565</v>
      </c>
      <c r="V563" s="32">
        <f t="shared" si="442"/>
        <v>1405</v>
      </c>
      <c r="W563" s="33">
        <f t="shared" si="443"/>
        <v>2245</v>
      </c>
      <c r="X563" s="4"/>
      <c r="Y563" s="4"/>
      <c r="Z563" s="4"/>
      <c r="AA563" s="4"/>
      <c r="AB563" s="4"/>
      <c r="AC563" s="4"/>
      <c r="AD563" s="4"/>
      <c r="AE563" s="4"/>
      <c r="AF563" s="38"/>
      <c r="AG563" s="4"/>
      <c r="AH563" s="4"/>
      <c r="AI563" s="4"/>
      <c r="AJ563" s="53"/>
      <c r="AK563" s="7"/>
      <c r="AL563" s="8"/>
      <c r="AM563" s="9"/>
      <c r="AN563" s="16"/>
      <c r="AO563" s="4"/>
      <c r="AP563" s="4"/>
      <c r="AQ563" s="4"/>
      <c r="AR563" s="53"/>
      <c r="AS563" s="4"/>
      <c r="AT563" s="4"/>
      <c r="AU563" s="4"/>
      <c r="AV563" s="4"/>
      <c r="AW563" s="4"/>
      <c r="AX563" s="4"/>
      <c r="AY563" s="4"/>
      <c r="AZ563" s="38"/>
      <c r="BA563" s="7"/>
      <c r="BB563" s="46"/>
      <c r="BC563" s="9"/>
      <c r="BD563" s="10"/>
      <c r="BE563" s="4"/>
    </row>
    <row r="564" spans="1:57" ht="14" x14ac:dyDescent="0.35">
      <c r="A564" s="4">
        <f t="shared" si="439"/>
        <v>562</v>
      </c>
      <c r="B564" s="4"/>
      <c r="C564" s="4"/>
      <c r="D564" s="4"/>
      <c r="E564" s="4"/>
      <c r="F564" s="4"/>
      <c r="G564" s="12"/>
      <c r="H564" s="13"/>
      <c r="I564" s="7"/>
      <c r="J564" s="8"/>
      <c r="K564" s="9"/>
      <c r="L564" s="10"/>
      <c r="M564" s="11"/>
      <c r="N564" s="29">
        <f t="shared" si="438"/>
        <v>3.5591326059680739E-5</v>
      </c>
      <c r="O564" s="47"/>
      <c r="P564" s="48"/>
      <c r="Q564" s="49"/>
      <c r="R564" s="51"/>
      <c r="S564" s="28"/>
      <c r="T564" s="29">
        <f t="shared" si="440"/>
        <v>0.99647645872009083</v>
      </c>
      <c r="U564" s="31">
        <f t="shared" si="441"/>
        <v>566</v>
      </c>
      <c r="V564" s="32">
        <f t="shared" si="442"/>
        <v>1407.5</v>
      </c>
      <c r="W564" s="33">
        <f t="shared" si="443"/>
        <v>2249</v>
      </c>
      <c r="X564" s="4"/>
      <c r="Y564" s="4"/>
      <c r="Z564" s="4"/>
      <c r="AA564" s="4"/>
      <c r="AB564" s="4"/>
      <c r="AC564" s="4"/>
      <c r="AD564" s="4"/>
      <c r="AE564" s="4"/>
      <c r="AF564" s="38"/>
      <c r="AG564" s="4"/>
      <c r="AH564" s="4"/>
      <c r="AI564" s="4"/>
      <c r="AJ564" s="53"/>
      <c r="AK564" s="7"/>
      <c r="AL564" s="8"/>
      <c r="AM564" s="9"/>
      <c r="AN564" s="16"/>
      <c r="AO564" s="4"/>
      <c r="AP564" s="4"/>
      <c r="AQ564" s="4"/>
      <c r="AR564" s="53"/>
      <c r="AS564" s="4"/>
      <c r="AT564" s="4"/>
      <c r="AU564" s="4"/>
      <c r="AV564" s="4"/>
      <c r="AW564" s="4"/>
      <c r="AX564" s="4"/>
      <c r="AY564" s="4"/>
      <c r="AZ564" s="38"/>
      <c r="BA564" s="7"/>
      <c r="BB564" s="46"/>
      <c r="BC564" s="9"/>
      <c r="BD564" s="10"/>
      <c r="BE564" s="4"/>
    </row>
    <row r="565" spans="1:57" ht="14" x14ac:dyDescent="0.35">
      <c r="A565" s="4">
        <f t="shared" si="439"/>
        <v>563</v>
      </c>
      <c r="B565" s="4"/>
      <c r="C565" s="4"/>
      <c r="D565" s="4"/>
      <c r="E565" s="4"/>
      <c r="F565" s="4"/>
      <c r="G565" s="12"/>
      <c r="H565" s="13"/>
      <c r="I565" s="7"/>
      <c r="J565" s="8"/>
      <c r="K565" s="9"/>
      <c r="L565" s="10"/>
      <c r="M565" s="11"/>
      <c r="N565" s="29">
        <f t="shared" si="438"/>
        <v>3.5235412799039523E-5</v>
      </c>
      <c r="O565" s="47"/>
      <c r="P565" s="48"/>
      <c r="Q565" s="49"/>
      <c r="R565" s="51"/>
      <c r="S565" s="28"/>
      <c r="T565" s="29">
        <f t="shared" si="440"/>
        <v>0.99651169413288987</v>
      </c>
      <c r="U565" s="31">
        <f t="shared" si="441"/>
        <v>567</v>
      </c>
      <c r="V565" s="32">
        <f t="shared" si="442"/>
        <v>1410</v>
      </c>
      <c r="W565" s="33">
        <f t="shared" si="443"/>
        <v>2253</v>
      </c>
      <c r="X565" s="4"/>
      <c r="Y565" s="4"/>
      <c r="Z565" s="4"/>
      <c r="AA565" s="4"/>
      <c r="AB565" s="4"/>
      <c r="AC565" s="4"/>
      <c r="AD565" s="4"/>
      <c r="AE565" s="4"/>
      <c r="AF565" s="38"/>
      <c r="AG565" s="4"/>
      <c r="AH565" s="4"/>
      <c r="AI565" s="4"/>
      <c r="AJ565" s="53"/>
      <c r="AK565" s="7"/>
      <c r="AL565" s="8"/>
      <c r="AM565" s="9"/>
      <c r="AN565" s="16"/>
      <c r="AO565" s="4"/>
      <c r="AP565" s="4"/>
      <c r="AQ565" s="4"/>
      <c r="AR565" s="53"/>
      <c r="AS565" s="4"/>
      <c r="AT565" s="4"/>
      <c r="AU565" s="4"/>
      <c r="AV565" s="4"/>
      <c r="AW565" s="4"/>
      <c r="AX565" s="4"/>
      <c r="AY565" s="4"/>
      <c r="AZ565" s="38"/>
      <c r="BA565" s="7"/>
      <c r="BB565" s="46"/>
      <c r="BC565" s="9"/>
      <c r="BD565" s="10"/>
      <c r="BE565" s="4"/>
    </row>
    <row r="566" spans="1:57" ht="14" x14ac:dyDescent="0.35">
      <c r="A566" s="4">
        <f t="shared" si="439"/>
        <v>564</v>
      </c>
      <c r="B566" s="4"/>
      <c r="C566" s="4"/>
      <c r="D566" s="4"/>
      <c r="E566" s="4"/>
      <c r="F566" s="4"/>
      <c r="G566" s="12"/>
      <c r="H566" s="13"/>
      <c r="I566" s="7"/>
      <c r="J566" s="8"/>
      <c r="K566" s="9"/>
      <c r="L566" s="10"/>
      <c r="M566" s="11"/>
      <c r="N566" s="29">
        <f t="shared" si="438"/>
        <v>3.4883058671053568E-5</v>
      </c>
      <c r="O566" s="47"/>
      <c r="P566" s="48"/>
      <c r="Q566" s="49"/>
      <c r="R566" s="51"/>
      <c r="S566" s="28"/>
      <c r="T566" s="29">
        <f t="shared" si="440"/>
        <v>0.99654657719156092</v>
      </c>
      <c r="U566" s="31">
        <f t="shared" si="441"/>
        <v>568</v>
      </c>
      <c r="V566" s="32">
        <f t="shared" si="442"/>
        <v>1412.5</v>
      </c>
      <c r="W566" s="33">
        <f t="shared" si="443"/>
        <v>2257</v>
      </c>
      <c r="X566" s="4"/>
      <c r="Y566" s="4"/>
      <c r="Z566" s="4"/>
      <c r="AA566" s="4"/>
      <c r="AB566" s="4"/>
      <c r="AC566" s="4"/>
      <c r="AD566" s="4"/>
      <c r="AE566" s="4"/>
      <c r="AF566" s="38"/>
      <c r="AG566" s="4"/>
      <c r="AH566" s="4"/>
      <c r="AI566" s="4"/>
      <c r="AJ566" s="53"/>
      <c r="AK566" s="7"/>
      <c r="AL566" s="8"/>
      <c r="AM566" s="9"/>
      <c r="AN566" s="16"/>
      <c r="AO566" s="4"/>
      <c r="AP566" s="4"/>
      <c r="AQ566" s="4"/>
      <c r="AR566" s="53"/>
      <c r="AS566" s="4"/>
      <c r="AT566" s="4"/>
      <c r="AU566" s="4"/>
      <c r="AV566" s="4"/>
      <c r="AW566" s="4"/>
      <c r="AX566" s="4"/>
      <c r="AY566" s="4"/>
      <c r="AZ566" s="38"/>
      <c r="BA566" s="7"/>
      <c r="BB566" s="46"/>
      <c r="BC566" s="9"/>
      <c r="BD566" s="10"/>
      <c r="BE566" s="4"/>
    </row>
    <row r="567" spans="1:57" ht="14" x14ac:dyDescent="0.35">
      <c r="A567" s="4">
        <f t="shared" si="439"/>
        <v>565</v>
      </c>
      <c r="B567" s="4"/>
      <c r="C567" s="4"/>
      <c r="D567" s="4"/>
      <c r="E567" s="4"/>
      <c r="F567" s="4"/>
      <c r="G567" s="12"/>
      <c r="H567" s="13"/>
      <c r="I567" s="7"/>
      <c r="J567" s="8"/>
      <c r="K567" s="9"/>
      <c r="L567" s="10"/>
      <c r="M567" s="11"/>
      <c r="N567" s="29">
        <f t="shared" si="438"/>
        <v>3.4534228084415197E-5</v>
      </c>
      <c r="O567" s="47"/>
      <c r="P567" s="48"/>
      <c r="Q567" s="49"/>
      <c r="R567" s="51"/>
      <c r="S567" s="28"/>
      <c r="T567" s="29">
        <f t="shared" si="440"/>
        <v>0.99658111141964534</v>
      </c>
      <c r="U567" s="31">
        <f t="shared" si="441"/>
        <v>569</v>
      </c>
      <c r="V567" s="32">
        <f t="shared" si="442"/>
        <v>1415</v>
      </c>
      <c r="W567" s="33">
        <f t="shared" si="443"/>
        <v>2261</v>
      </c>
      <c r="X567" s="4"/>
      <c r="Y567" s="4"/>
      <c r="Z567" s="4"/>
      <c r="AA567" s="4"/>
      <c r="AB567" s="4"/>
      <c r="AC567" s="4"/>
      <c r="AD567" s="4"/>
      <c r="AE567" s="4"/>
      <c r="AF567" s="38"/>
      <c r="AG567" s="4"/>
      <c r="AH567" s="4"/>
      <c r="AI567" s="4"/>
      <c r="AJ567" s="53"/>
      <c r="AK567" s="7"/>
      <c r="AL567" s="8"/>
      <c r="AM567" s="9"/>
      <c r="AN567" s="16"/>
      <c r="AO567" s="4"/>
      <c r="AP567" s="4"/>
      <c r="AQ567" s="4"/>
      <c r="AR567" s="53"/>
      <c r="AS567" s="4"/>
      <c r="AT567" s="4"/>
      <c r="AU567" s="4"/>
      <c r="AV567" s="4"/>
      <c r="AW567" s="4"/>
      <c r="AX567" s="4"/>
      <c r="AY567" s="4"/>
      <c r="AZ567" s="38"/>
      <c r="BA567" s="7"/>
      <c r="BB567" s="46"/>
      <c r="BC567" s="9"/>
      <c r="BD567" s="10"/>
      <c r="BE567" s="4"/>
    </row>
    <row r="568" spans="1:57" ht="14" x14ac:dyDescent="0.35">
      <c r="A568" s="4">
        <f t="shared" si="439"/>
        <v>566</v>
      </c>
      <c r="B568" s="4"/>
      <c r="C568" s="4"/>
      <c r="D568" s="4"/>
      <c r="E568" s="4"/>
      <c r="F568" s="4"/>
      <c r="G568" s="12"/>
      <c r="H568" s="13"/>
      <c r="I568" s="7"/>
      <c r="J568" s="8"/>
      <c r="K568" s="9"/>
      <c r="L568" s="10"/>
      <c r="M568" s="11"/>
      <c r="N568" s="29">
        <f t="shared" si="438"/>
        <v>3.4188885803532187E-5</v>
      </c>
      <c r="O568" s="47"/>
      <c r="P568" s="48"/>
      <c r="Q568" s="49"/>
      <c r="R568" s="51"/>
      <c r="S568" s="28"/>
      <c r="T568" s="29">
        <f t="shared" si="440"/>
        <v>0.99661530030544887</v>
      </c>
      <c r="U568" s="31">
        <f t="shared" si="441"/>
        <v>570</v>
      </c>
      <c r="V568" s="32">
        <f t="shared" si="442"/>
        <v>1417.5</v>
      </c>
      <c r="W568" s="33">
        <f t="shared" si="443"/>
        <v>2265</v>
      </c>
      <c r="X568" s="4"/>
      <c r="Y568" s="4"/>
      <c r="Z568" s="4"/>
      <c r="AA568" s="4"/>
      <c r="AB568" s="4"/>
      <c r="AC568" s="4"/>
      <c r="AD568" s="4"/>
      <c r="AE568" s="4"/>
      <c r="AF568" s="38"/>
      <c r="AG568" s="4"/>
      <c r="AH568" s="4"/>
      <c r="AI568" s="4"/>
      <c r="AJ568" s="53"/>
      <c r="AK568" s="7"/>
      <c r="AL568" s="8"/>
      <c r="AM568" s="9"/>
      <c r="AN568" s="16"/>
      <c r="AO568" s="4"/>
      <c r="AP568" s="4"/>
      <c r="AQ568" s="4"/>
      <c r="AR568" s="53"/>
      <c r="AS568" s="4"/>
      <c r="AT568" s="4"/>
      <c r="AU568" s="4"/>
      <c r="AV568" s="4"/>
      <c r="AW568" s="4"/>
      <c r="AX568" s="4"/>
      <c r="AY568" s="4"/>
      <c r="AZ568" s="38"/>
      <c r="BA568" s="7"/>
      <c r="BB568" s="46"/>
      <c r="BC568" s="9"/>
      <c r="BD568" s="10"/>
      <c r="BE568" s="4"/>
    </row>
    <row r="569" spans="1:57" ht="14" x14ac:dyDescent="0.35">
      <c r="A569" s="4">
        <f t="shared" si="439"/>
        <v>567</v>
      </c>
      <c r="B569" s="4"/>
      <c r="C569" s="4"/>
      <c r="D569" s="4"/>
      <c r="E569" s="4"/>
      <c r="F569" s="4"/>
      <c r="G569" s="12"/>
      <c r="H569" s="13"/>
      <c r="I569" s="7"/>
      <c r="J569" s="8"/>
      <c r="K569" s="9"/>
      <c r="L569" s="10"/>
      <c r="M569" s="11"/>
      <c r="N569" s="29">
        <f t="shared" si="438"/>
        <v>3.3846996945530172E-5</v>
      </c>
      <c r="O569" s="47"/>
      <c r="P569" s="48"/>
      <c r="Q569" s="49"/>
      <c r="R569" s="51"/>
      <c r="S569" s="28"/>
      <c r="T569" s="29">
        <f t="shared" si="440"/>
        <v>0.9966491473023944</v>
      </c>
      <c r="U569" s="31">
        <f t="shared" si="441"/>
        <v>571</v>
      </c>
      <c r="V569" s="32">
        <f t="shared" si="442"/>
        <v>1420</v>
      </c>
      <c r="W569" s="33">
        <f t="shared" si="443"/>
        <v>2269</v>
      </c>
      <c r="X569" s="4"/>
      <c r="Y569" s="4"/>
      <c r="Z569" s="4"/>
      <c r="AA569" s="4"/>
      <c r="AB569" s="4"/>
      <c r="AC569" s="4"/>
      <c r="AD569" s="4"/>
      <c r="AE569" s="4"/>
      <c r="AF569" s="38"/>
      <c r="AG569" s="4"/>
      <c r="AH569" s="4"/>
      <c r="AI569" s="4"/>
      <c r="AJ569" s="53"/>
      <c r="AK569" s="7"/>
      <c r="AL569" s="8"/>
      <c r="AM569" s="9"/>
      <c r="AN569" s="16"/>
      <c r="AO569" s="4"/>
      <c r="AP569" s="4"/>
      <c r="AQ569" s="4"/>
      <c r="AR569" s="53"/>
      <c r="AS569" s="4"/>
      <c r="AT569" s="4"/>
      <c r="AU569" s="4"/>
      <c r="AV569" s="4"/>
      <c r="AW569" s="4"/>
      <c r="AX569" s="4"/>
      <c r="AY569" s="4"/>
      <c r="AZ569" s="38"/>
      <c r="BA569" s="7"/>
      <c r="BB569" s="46"/>
      <c r="BC569" s="9"/>
      <c r="BD569" s="10"/>
      <c r="BE569" s="4"/>
    </row>
    <row r="570" spans="1:57" ht="14" x14ac:dyDescent="0.35">
      <c r="A570" s="4">
        <f t="shared" si="439"/>
        <v>568</v>
      </c>
      <c r="B570" s="4"/>
      <c r="C570" s="4"/>
      <c r="D570" s="4"/>
      <c r="E570" s="4"/>
      <c r="F570" s="4"/>
      <c r="G570" s="12"/>
      <c r="H570" s="13"/>
      <c r="I570" s="7"/>
      <c r="J570" s="8"/>
      <c r="K570" s="9"/>
      <c r="L570" s="10"/>
      <c r="M570" s="11"/>
      <c r="N570" s="29">
        <f t="shared" si="438"/>
        <v>3.3508526976033792E-5</v>
      </c>
      <c r="O570" s="47"/>
      <c r="P570" s="48"/>
      <c r="Q570" s="49"/>
      <c r="R570" s="51"/>
      <c r="S570" s="28"/>
      <c r="T570" s="29">
        <f t="shared" si="440"/>
        <v>0.99668265582937043</v>
      </c>
      <c r="U570" s="31">
        <f t="shared" si="441"/>
        <v>572</v>
      </c>
      <c r="V570" s="32">
        <f t="shared" si="442"/>
        <v>1422.5</v>
      </c>
      <c r="W570" s="33">
        <f t="shared" si="443"/>
        <v>2273</v>
      </c>
      <c r="X570" s="4"/>
      <c r="Y570" s="4"/>
      <c r="Z570" s="4"/>
      <c r="AA570" s="4"/>
      <c r="AB570" s="4"/>
      <c r="AC570" s="4"/>
      <c r="AD570" s="4"/>
      <c r="AE570" s="4"/>
      <c r="AF570" s="38"/>
      <c r="AG570" s="4"/>
      <c r="AH570" s="4"/>
      <c r="AI570" s="4"/>
      <c r="AJ570" s="53"/>
      <c r="AK570" s="7"/>
      <c r="AL570" s="8"/>
      <c r="AM570" s="9"/>
      <c r="AN570" s="16"/>
      <c r="AO570" s="4"/>
      <c r="AP570" s="4"/>
      <c r="AQ570" s="4"/>
      <c r="AR570" s="53"/>
      <c r="AS570" s="4"/>
      <c r="AT570" s="4"/>
      <c r="AU570" s="4"/>
      <c r="AV570" s="4"/>
      <c r="AW570" s="4"/>
      <c r="AX570" s="4"/>
      <c r="AY570" s="4"/>
      <c r="AZ570" s="38"/>
      <c r="BA570" s="7"/>
      <c r="BB570" s="46"/>
      <c r="BC570" s="9"/>
      <c r="BD570" s="10"/>
      <c r="BE570" s="4"/>
    </row>
    <row r="571" spans="1:57" ht="14" x14ac:dyDescent="0.35">
      <c r="A571" s="4">
        <f t="shared" si="439"/>
        <v>569</v>
      </c>
      <c r="B571" s="4"/>
      <c r="C571" s="4"/>
      <c r="D571" s="4"/>
      <c r="E571" s="4"/>
      <c r="F571" s="4"/>
      <c r="G571" s="12"/>
      <c r="H571" s="13"/>
      <c r="I571" s="7"/>
      <c r="J571" s="8"/>
      <c r="K571" s="9"/>
      <c r="L571" s="10"/>
      <c r="M571" s="11"/>
      <c r="N571" s="29">
        <f t="shared" si="438"/>
        <v>3.3173441706280116E-5</v>
      </c>
      <c r="O571" s="47"/>
      <c r="P571" s="48"/>
      <c r="Q571" s="49"/>
      <c r="R571" s="51"/>
      <c r="S571" s="28"/>
      <c r="T571" s="29">
        <f t="shared" si="440"/>
        <v>0.99671582927107671</v>
      </c>
      <c r="U571" s="31">
        <f t="shared" si="441"/>
        <v>573</v>
      </c>
      <c r="V571" s="32">
        <f t="shared" si="442"/>
        <v>1425</v>
      </c>
      <c r="W571" s="33">
        <f t="shared" si="443"/>
        <v>2277</v>
      </c>
      <c r="X571" s="4"/>
      <c r="Y571" s="4"/>
      <c r="Z571" s="4"/>
      <c r="AA571" s="4"/>
      <c r="AB571" s="4"/>
      <c r="AC571" s="4"/>
      <c r="AD571" s="4"/>
      <c r="AE571" s="4"/>
      <c r="AF571" s="38"/>
      <c r="AG571" s="4"/>
      <c r="AH571" s="4"/>
      <c r="AI571" s="4"/>
      <c r="AJ571" s="53"/>
      <c r="AK571" s="7"/>
      <c r="AL571" s="8"/>
      <c r="AM571" s="9"/>
      <c r="AN571" s="16"/>
      <c r="AO571" s="4"/>
      <c r="AP571" s="4"/>
      <c r="AQ571" s="4"/>
      <c r="AR571" s="53"/>
      <c r="AS571" s="4"/>
      <c r="AT571" s="4"/>
      <c r="AU571" s="4"/>
      <c r="AV571" s="4"/>
      <c r="AW571" s="4"/>
      <c r="AX571" s="4"/>
      <c r="AY571" s="4"/>
      <c r="AZ571" s="38"/>
      <c r="BA571" s="7"/>
      <c r="BB571" s="46"/>
      <c r="BC571" s="9"/>
      <c r="BD571" s="10"/>
      <c r="BE571" s="4"/>
    </row>
    <row r="572" spans="1:57" ht="14" x14ac:dyDescent="0.35">
      <c r="A572" s="4">
        <f t="shared" si="439"/>
        <v>570</v>
      </c>
      <c r="B572" s="4"/>
      <c r="C572" s="4"/>
      <c r="D572" s="4"/>
      <c r="E572" s="4"/>
      <c r="F572" s="4"/>
      <c r="G572" s="12"/>
      <c r="H572" s="13"/>
      <c r="I572" s="7"/>
      <c r="J572" s="8"/>
      <c r="K572" s="9"/>
      <c r="L572" s="10"/>
      <c r="M572" s="11"/>
      <c r="N572" s="29">
        <f t="shared" si="438"/>
        <v>3.2841707289232858E-5</v>
      </c>
      <c r="O572" s="47"/>
      <c r="P572" s="48"/>
      <c r="Q572" s="49"/>
      <c r="R572" s="51"/>
      <c r="S572" s="28"/>
      <c r="T572" s="29">
        <f t="shared" si="440"/>
        <v>0.99674867097836595</v>
      </c>
      <c r="U572" s="31">
        <f t="shared" si="441"/>
        <v>574</v>
      </c>
      <c r="V572" s="32">
        <f t="shared" si="442"/>
        <v>1427.5</v>
      </c>
      <c r="W572" s="33">
        <f t="shared" si="443"/>
        <v>2281</v>
      </c>
      <c r="X572" s="4"/>
      <c r="Y572" s="4"/>
      <c r="Z572" s="4"/>
      <c r="AA572" s="4"/>
      <c r="AB572" s="4"/>
      <c r="AC572" s="4"/>
      <c r="AD572" s="4"/>
      <c r="AE572" s="4"/>
      <c r="AF572" s="38"/>
      <c r="AG572" s="4"/>
      <c r="AH572" s="4"/>
      <c r="AI572" s="4"/>
      <c r="AJ572" s="53"/>
      <c r="AK572" s="7"/>
      <c r="AL572" s="8"/>
      <c r="AM572" s="9"/>
      <c r="AN572" s="16"/>
      <c r="AO572" s="4"/>
      <c r="AP572" s="4"/>
      <c r="AQ572" s="4"/>
      <c r="AR572" s="53"/>
      <c r="AS572" s="4"/>
      <c r="AT572" s="4"/>
      <c r="AU572" s="4"/>
      <c r="AV572" s="4"/>
      <c r="AW572" s="4"/>
      <c r="AX572" s="4"/>
      <c r="AY572" s="4"/>
      <c r="AZ572" s="38"/>
      <c r="BA572" s="7"/>
      <c r="BB572" s="46"/>
      <c r="BC572" s="9"/>
      <c r="BD572" s="10"/>
      <c r="BE572" s="4"/>
    </row>
    <row r="573" spans="1:57" ht="14" x14ac:dyDescent="0.35">
      <c r="A573" s="4">
        <f t="shared" si="439"/>
        <v>571</v>
      </c>
      <c r="B573" s="4"/>
      <c r="C573" s="4"/>
      <c r="D573" s="4"/>
      <c r="E573" s="4"/>
      <c r="F573" s="4"/>
      <c r="G573" s="12"/>
      <c r="H573" s="13"/>
      <c r="I573" s="7"/>
      <c r="J573" s="8"/>
      <c r="K573" s="9"/>
      <c r="L573" s="10"/>
      <c r="M573" s="11"/>
      <c r="N573" s="29">
        <f t="shared" si="438"/>
        <v>3.2513290216362734E-5</v>
      </c>
      <c r="O573" s="47"/>
      <c r="P573" s="48"/>
      <c r="Q573" s="49"/>
      <c r="R573" s="51"/>
      <c r="S573" s="28"/>
      <c r="T573" s="29">
        <f t="shared" si="440"/>
        <v>0.99678118426858231</v>
      </c>
      <c r="U573" s="31">
        <f t="shared" si="441"/>
        <v>575</v>
      </c>
      <c r="V573" s="32">
        <f t="shared" si="442"/>
        <v>1430</v>
      </c>
      <c r="W573" s="33">
        <f t="shared" si="443"/>
        <v>2285</v>
      </c>
      <c r="X573" s="4"/>
      <c r="Y573" s="4"/>
      <c r="Z573" s="4"/>
      <c r="AA573" s="4"/>
      <c r="AB573" s="4"/>
      <c r="AC573" s="4"/>
      <c r="AD573" s="4"/>
      <c r="AE573" s="4"/>
      <c r="AF573" s="38"/>
      <c r="AG573" s="4"/>
      <c r="AH573" s="4"/>
      <c r="AI573" s="4"/>
      <c r="AJ573" s="53"/>
      <c r="AK573" s="7"/>
      <c r="AL573" s="8"/>
      <c r="AM573" s="9"/>
      <c r="AN573" s="16"/>
      <c r="AO573" s="4"/>
      <c r="AP573" s="4"/>
      <c r="AQ573" s="4"/>
      <c r="AR573" s="53"/>
      <c r="AS573" s="4"/>
      <c r="AT573" s="4"/>
      <c r="AU573" s="4"/>
      <c r="AV573" s="4"/>
      <c r="AW573" s="4"/>
      <c r="AX573" s="4"/>
      <c r="AY573" s="4"/>
      <c r="AZ573" s="38"/>
      <c r="BA573" s="7"/>
      <c r="BB573" s="46"/>
      <c r="BC573" s="9"/>
      <c r="BD573" s="10"/>
      <c r="BE573" s="4"/>
    </row>
    <row r="574" spans="1:57" ht="14" x14ac:dyDescent="0.35">
      <c r="A574" s="4">
        <f t="shared" si="439"/>
        <v>572</v>
      </c>
      <c r="B574" s="4"/>
      <c r="C574" s="4"/>
      <c r="D574" s="4"/>
      <c r="E574" s="4"/>
      <c r="F574" s="4"/>
      <c r="G574" s="12"/>
      <c r="H574" s="13"/>
      <c r="I574" s="7"/>
      <c r="J574" s="8"/>
      <c r="K574" s="9"/>
      <c r="L574" s="10"/>
      <c r="M574" s="11"/>
      <c r="N574" s="29">
        <f t="shared" si="438"/>
        <v>3.2188157314205768E-5</v>
      </c>
      <c r="O574" s="47"/>
      <c r="P574" s="48"/>
      <c r="Q574" s="49"/>
      <c r="R574" s="51"/>
      <c r="S574" s="28"/>
      <c r="T574" s="29">
        <f t="shared" si="440"/>
        <v>0.99681337242589652</v>
      </c>
      <c r="U574" s="31">
        <f t="shared" si="441"/>
        <v>576</v>
      </c>
      <c r="V574" s="32">
        <f t="shared" si="442"/>
        <v>1432.5</v>
      </c>
      <c r="W574" s="33">
        <f t="shared" si="443"/>
        <v>2289</v>
      </c>
      <c r="X574" s="4"/>
      <c r="Y574" s="4"/>
      <c r="Z574" s="4"/>
      <c r="AA574" s="4"/>
      <c r="AB574" s="4"/>
      <c r="AC574" s="4"/>
      <c r="AD574" s="4"/>
      <c r="AE574" s="4"/>
      <c r="AF574" s="38"/>
      <c r="AG574" s="4"/>
      <c r="AH574" s="4"/>
      <c r="AI574" s="4"/>
      <c r="AJ574" s="53"/>
      <c r="AK574" s="7"/>
      <c r="AL574" s="8"/>
      <c r="AM574" s="9"/>
      <c r="AN574" s="16"/>
      <c r="AO574" s="4"/>
      <c r="AP574" s="4"/>
      <c r="AQ574" s="4"/>
      <c r="AR574" s="53"/>
      <c r="AS574" s="4"/>
      <c r="AT574" s="4"/>
      <c r="AU574" s="4"/>
      <c r="AV574" s="4"/>
      <c r="AW574" s="4"/>
      <c r="AX574" s="4"/>
      <c r="AY574" s="4"/>
      <c r="AZ574" s="38"/>
      <c r="BA574" s="7"/>
      <c r="BB574" s="46"/>
      <c r="BC574" s="9"/>
      <c r="BD574" s="10"/>
      <c r="BE574" s="4"/>
    </row>
    <row r="575" spans="1:57" ht="14" x14ac:dyDescent="0.35">
      <c r="A575" s="4">
        <f t="shared" si="439"/>
        <v>573</v>
      </c>
      <c r="B575" s="4"/>
      <c r="C575" s="4"/>
      <c r="D575" s="4"/>
      <c r="E575" s="4"/>
      <c r="F575" s="4"/>
      <c r="G575" s="12"/>
      <c r="H575" s="13"/>
      <c r="I575" s="7"/>
      <c r="J575" s="8"/>
      <c r="K575" s="9"/>
      <c r="L575" s="10"/>
      <c r="M575" s="11"/>
      <c r="N575" s="29">
        <f t="shared" si="438"/>
        <v>3.1866275741032624E-5</v>
      </c>
      <c r="O575" s="47"/>
      <c r="P575" s="48"/>
      <c r="Q575" s="49"/>
      <c r="R575" s="51"/>
      <c r="S575" s="28"/>
      <c r="T575" s="29">
        <f t="shared" si="440"/>
        <v>0.99684523870163755</v>
      </c>
      <c r="U575" s="31">
        <f t="shared" si="441"/>
        <v>577</v>
      </c>
      <c r="V575" s="32">
        <f t="shared" si="442"/>
        <v>1435</v>
      </c>
      <c r="W575" s="33">
        <f t="shared" si="443"/>
        <v>2293</v>
      </c>
      <c r="X575" s="4"/>
      <c r="Y575" s="4"/>
      <c r="Z575" s="4"/>
      <c r="AA575" s="4"/>
      <c r="AB575" s="4"/>
      <c r="AC575" s="4"/>
      <c r="AD575" s="4"/>
      <c r="AE575" s="4"/>
      <c r="AF575" s="38"/>
      <c r="AG575" s="4"/>
      <c r="AH575" s="4"/>
      <c r="AI575" s="4"/>
      <c r="AJ575" s="53"/>
      <c r="AK575" s="7"/>
      <c r="AL575" s="8"/>
      <c r="AM575" s="9"/>
      <c r="AN575" s="16"/>
      <c r="AO575" s="4"/>
      <c r="AP575" s="4"/>
      <c r="AQ575" s="4"/>
      <c r="AR575" s="53"/>
      <c r="AS575" s="4"/>
      <c r="AT575" s="4"/>
      <c r="AU575" s="4"/>
      <c r="AV575" s="4"/>
      <c r="AW575" s="4"/>
      <c r="AX575" s="4"/>
      <c r="AY575" s="4"/>
      <c r="AZ575" s="38"/>
      <c r="BA575" s="7"/>
      <c r="BB575" s="46"/>
      <c r="BC575" s="9"/>
      <c r="BD575" s="10"/>
      <c r="BE575" s="4"/>
    </row>
    <row r="576" spans="1:57" ht="14" x14ac:dyDescent="0.35">
      <c r="A576" s="4">
        <f t="shared" si="439"/>
        <v>574</v>
      </c>
      <c r="B576" s="4"/>
      <c r="C576" s="4"/>
      <c r="D576" s="4"/>
      <c r="E576" s="4"/>
      <c r="F576" s="4"/>
      <c r="G576" s="12"/>
      <c r="H576" s="13"/>
      <c r="I576" s="7"/>
      <c r="J576" s="8"/>
      <c r="K576" s="9"/>
      <c r="L576" s="10"/>
      <c r="M576" s="11"/>
      <c r="N576" s="29">
        <f t="shared" si="438"/>
        <v>3.1547612983628959E-5</v>
      </c>
      <c r="O576" s="47"/>
      <c r="P576" s="48"/>
      <c r="Q576" s="49"/>
      <c r="R576" s="51"/>
      <c r="S576" s="28"/>
      <c r="T576" s="29">
        <f t="shared" si="440"/>
        <v>0.99687678631462118</v>
      </c>
      <c r="U576" s="31">
        <f t="shared" si="441"/>
        <v>578</v>
      </c>
      <c r="V576" s="32">
        <f t="shared" si="442"/>
        <v>1437.5</v>
      </c>
      <c r="W576" s="33">
        <f t="shared" si="443"/>
        <v>2297</v>
      </c>
      <c r="X576" s="4"/>
      <c r="Y576" s="4"/>
      <c r="Z576" s="4"/>
      <c r="AA576" s="4"/>
      <c r="AB576" s="4"/>
      <c r="AC576" s="4"/>
      <c r="AD576" s="4"/>
      <c r="AE576" s="4"/>
      <c r="AF576" s="38"/>
      <c r="AG576" s="4"/>
      <c r="AH576" s="4"/>
      <c r="AI576" s="4"/>
      <c r="AJ576" s="53"/>
      <c r="AK576" s="7"/>
      <c r="AL576" s="8"/>
      <c r="AM576" s="9"/>
      <c r="AN576" s="16"/>
      <c r="AO576" s="4"/>
      <c r="AP576" s="4"/>
      <c r="AQ576" s="4"/>
      <c r="AR576" s="53"/>
      <c r="AS576" s="4"/>
      <c r="AT576" s="4"/>
      <c r="AU576" s="4"/>
      <c r="AV576" s="4"/>
      <c r="AW576" s="4"/>
      <c r="AX576" s="4"/>
      <c r="AY576" s="4"/>
      <c r="AZ576" s="38"/>
      <c r="BA576" s="7"/>
      <c r="BB576" s="46"/>
      <c r="BC576" s="9"/>
      <c r="BD576" s="10"/>
      <c r="BE576" s="4"/>
    </row>
    <row r="577" spans="1:57" ht="14" x14ac:dyDescent="0.35">
      <c r="A577" s="4">
        <f t="shared" si="439"/>
        <v>575</v>
      </c>
      <c r="B577" s="4"/>
      <c r="C577" s="4"/>
      <c r="D577" s="4"/>
      <c r="E577" s="4"/>
      <c r="F577" s="4"/>
      <c r="G577" s="12"/>
      <c r="H577" s="13"/>
      <c r="I577" s="7"/>
      <c r="J577" s="8"/>
      <c r="K577" s="9"/>
      <c r="L577" s="10"/>
      <c r="M577" s="11"/>
      <c r="N577" s="29">
        <f t="shared" si="438"/>
        <v>3.1232136853742709E-5</v>
      </c>
      <c r="O577" s="47"/>
      <c r="P577" s="48"/>
      <c r="Q577" s="49"/>
      <c r="R577" s="51"/>
      <c r="S577" s="28"/>
      <c r="T577" s="29">
        <f t="shared" si="440"/>
        <v>0.99690801845147492</v>
      </c>
      <c r="U577" s="31">
        <f t="shared" si="441"/>
        <v>579</v>
      </c>
      <c r="V577" s="32">
        <f t="shared" si="442"/>
        <v>1440</v>
      </c>
      <c r="W577" s="33">
        <f t="shared" si="443"/>
        <v>2301</v>
      </c>
      <c r="X577" s="4"/>
      <c r="Y577" s="4"/>
      <c r="Z577" s="4"/>
      <c r="AA577" s="4"/>
      <c r="AB577" s="4"/>
      <c r="AC577" s="4"/>
      <c r="AD577" s="4"/>
      <c r="AE577" s="4"/>
      <c r="AF577" s="38"/>
      <c r="AG577" s="4"/>
      <c r="AH577" s="4"/>
      <c r="AI577" s="4"/>
      <c r="AJ577" s="53"/>
      <c r="AK577" s="7"/>
      <c r="AL577" s="8"/>
      <c r="AM577" s="9"/>
      <c r="AN577" s="16"/>
      <c r="AO577" s="4"/>
      <c r="AP577" s="4"/>
      <c r="AQ577" s="4"/>
      <c r="AR577" s="53"/>
      <c r="AS577" s="4"/>
      <c r="AT577" s="4"/>
      <c r="AU577" s="4"/>
      <c r="AV577" s="4"/>
      <c r="AW577" s="4"/>
      <c r="AX577" s="4"/>
      <c r="AY577" s="4"/>
      <c r="AZ577" s="38"/>
      <c r="BA577" s="7"/>
      <c r="BB577" s="46"/>
      <c r="BC577" s="9"/>
      <c r="BD577" s="10"/>
      <c r="BE577" s="4"/>
    </row>
    <row r="578" spans="1:57" ht="14" x14ac:dyDescent="0.35">
      <c r="A578" s="4">
        <f t="shared" si="439"/>
        <v>576</v>
      </c>
      <c r="B578" s="4"/>
      <c r="C578" s="4"/>
      <c r="D578" s="4"/>
      <c r="E578" s="4"/>
      <c r="F578" s="4"/>
      <c r="G578" s="12"/>
      <c r="H578" s="13"/>
      <c r="I578" s="7"/>
      <c r="J578" s="8"/>
      <c r="K578" s="9"/>
      <c r="L578" s="10"/>
      <c r="M578" s="11"/>
      <c r="N578" s="29">
        <f t="shared" si="438"/>
        <v>3.091981548519751E-5</v>
      </c>
      <c r="O578" s="47"/>
      <c r="P578" s="48"/>
      <c r="Q578" s="49"/>
      <c r="R578" s="51"/>
      <c r="S578" s="28"/>
      <c r="T578" s="29">
        <f t="shared" si="440"/>
        <v>0.99693893826696012</v>
      </c>
      <c r="U578" s="31">
        <f t="shared" si="441"/>
        <v>580</v>
      </c>
      <c r="V578" s="32">
        <f t="shared" si="442"/>
        <v>1442.5</v>
      </c>
      <c r="W578" s="33">
        <f t="shared" si="443"/>
        <v>2305</v>
      </c>
      <c r="X578" s="4"/>
      <c r="Y578" s="4"/>
      <c r="Z578" s="4"/>
      <c r="AA578" s="4"/>
      <c r="AB578" s="4"/>
      <c r="AC578" s="4"/>
      <c r="AD578" s="4"/>
      <c r="AE578" s="4"/>
      <c r="AF578" s="38"/>
      <c r="AG578" s="4"/>
      <c r="AH578" s="4"/>
      <c r="AI578" s="4"/>
      <c r="AJ578" s="53"/>
      <c r="AK578" s="7"/>
      <c r="AL578" s="8"/>
      <c r="AM578" s="9"/>
      <c r="AN578" s="16"/>
      <c r="AO578" s="4"/>
      <c r="AP578" s="4"/>
      <c r="AQ578" s="4"/>
      <c r="AR578" s="53"/>
      <c r="AS578" s="4"/>
      <c r="AT578" s="4"/>
      <c r="AU578" s="4"/>
      <c r="AV578" s="4"/>
      <c r="AW578" s="4"/>
      <c r="AX578" s="4"/>
      <c r="AY578" s="4"/>
      <c r="AZ578" s="38"/>
      <c r="BA578" s="7"/>
      <c r="BB578" s="46"/>
      <c r="BC578" s="9"/>
      <c r="BD578" s="10"/>
      <c r="BE578" s="4"/>
    </row>
    <row r="579" spans="1:57" ht="14" x14ac:dyDescent="0.35">
      <c r="A579" s="4">
        <f t="shared" si="439"/>
        <v>577</v>
      </c>
      <c r="B579" s="4"/>
      <c r="C579" s="4"/>
      <c r="D579" s="4"/>
      <c r="E579" s="4"/>
      <c r="F579" s="4"/>
      <c r="G579" s="12"/>
      <c r="H579" s="13"/>
      <c r="I579" s="7"/>
      <c r="J579" s="8"/>
      <c r="K579" s="9"/>
      <c r="L579" s="10"/>
      <c r="M579" s="11"/>
      <c r="N579" s="29">
        <f t="shared" si="438"/>
        <v>3.0610617330451007E-5</v>
      </c>
      <c r="O579" s="47"/>
      <c r="P579" s="48"/>
      <c r="Q579" s="49"/>
      <c r="R579" s="51"/>
      <c r="S579" s="28"/>
      <c r="T579" s="29">
        <f t="shared" si="440"/>
        <v>0.99696954888429057</v>
      </c>
      <c r="U579" s="31">
        <f t="shared" si="441"/>
        <v>581</v>
      </c>
      <c r="V579" s="32">
        <f t="shared" si="442"/>
        <v>1445</v>
      </c>
      <c r="W579" s="33">
        <f t="shared" si="443"/>
        <v>2309</v>
      </c>
      <c r="X579" s="4"/>
      <c r="Y579" s="4"/>
      <c r="Z579" s="4"/>
      <c r="AA579" s="4"/>
      <c r="AB579" s="4"/>
      <c r="AC579" s="4"/>
      <c r="AD579" s="4"/>
      <c r="AE579" s="4"/>
      <c r="AF579" s="38"/>
      <c r="AG579" s="4"/>
      <c r="AH579" s="4"/>
      <c r="AI579" s="4"/>
      <c r="AJ579" s="53"/>
      <c r="AK579" s="7"/>
      <c r="AL579" s="8"/>
      <c r="AM579" s="9"/>
      <c r="AN579" s="16"/>
      <c r="AO579" s="4"/>
      <c r="AP579" s="4"/>
      <c r="AQ579" s="4"/>
      <c r="AR579" s="53"/>
      <c r="AS579" s="4"/>
      <c r="AT579" s="4"/>
      <c r="AU579" s="4"/>
      <c r="AV579" s="4"/>
      <c r="AW579" s="4"/>
      <c r="AX579" s="4"/>
      <c r="AY579" s="4"/>
      <c r="AZ579" s="38"/>
      <c r="BA579" s="7"/>
      <c r="BB579" s="46"/>
      <c r="BC579" s="9"/>
      <c r="BD579" s="10"/>
      <c r="BE579" s="4"/>
    </row>
    <row r="580" spans="1:57" ht="14" x14ac:dyDescent="0.35">
      <c r="A580" s="4">
        <f t="shared" si="439"/>
        <v>578</v>
      </c>
      <c r="B580" s="4"/>
      <c r="C580" s="4"/>
      <c r="D580" s="4"/>
      <c r="E580" s="4"/>
      <c r="F580" s="4"/>
      <c r="G580" s="12"/>
      <c r="H580" s="13"/>
      <c r="I580" s="7"/>
      <c r="J580" s="8"/>
      <c r="K580" s="9"/>
      <c r="L580" s="10"/>
      <c r="M580" s="11"/>
      <c r="N580" s="29">
        <f t="shared" si="438"/>
        <v>3.0304511157042135E-5</v>
      </c>
      <c r="O580" s="47"/>
      <c r="P580" s="48"/>
      <c r="Q580" s="49"/>
      <c r="R580" s="51"/>
      <c r="S580" s="28"/>
      <c r="T580" s="29">
        <f t="shared" si="440"/>
        <v>0.99699985339544761</v>
      </c>
      <c r="U580" s="31">
        <f t="shared" si="441"/>
        <v>582</v>
      </c>
      <c r="V580" s="32">
        <f t="shared" si="442"/>
        <v>1447.5</v>
      </c>
      <c r="W580" s="33">
        <f t="shared" si="443"/>
        <v>2313</v>
      </c>
      <c r="X580" s="4"/>
      <c r="Y580" s="4"/>
      <c r="Z580" s="4"/>
      <c r="AA580" s="4"/>
      <c r="AB580" s="4"/>
      <c r="AC580" s="4"/>
      <c r="AD580" s="4"/>
      <c r="AE580" s="4"/>
      <c r="AF580" s="38"/>
      <c r="AG580" s="4"/>
      <c r="AH580" s="4"/>
      <c r="AI580" s="4"/>
      <c r="AJ580" s="53"/>
      <c r="AK580" s="7"/>
      <c r="AL580" s="8"/>
      <c r="AM580" s="9"/>
      <c r="AN580" s="16"/>
      <c r="AO580" s="4"/>
      <c r="AP580" s="4"/>
      <c r="AQ580" s="4"/>
      <c r="AR580" s="53"/>
      <c r="AS580" s="4"/>
      <c r="AT580" s="4"/>
      <c r="AU580" s="4"/>
      <c r="AV580" s="4"/>
      <c r="AW580" s="4"/>
      <c r="AX580" s="4"/>
      <c r="AY580" s="4"/>
      <c r="AZ580" s="38"/>
      <c r="BA580" s="7"/>
      <c r="BB580" s="46"/>
      <c r="BC580" s="9"/>
      <c r="BD580" s="10"/>
      <c r="BE580" s="4"/>
    </row>
    <row r="581" spans="1:57" ht="14" x14ac:dyDescent="0.35">
      <c r="A581" s="4">
        <f t="shared" si="439"/>
        <v>579</v>
      </c>
      <c r="B581" s="4"/>
      <c r="C581" s="4"/>
      <c r="D581" s="4"/>
      <c r="E581" s="4"/>
      <c r="F581" s="4"/>
      <c r="G581" s="12"/>
      <c r="H581" s="13"/>
      <c r="I581" s="7"/>
      <c r="J581" s="8"/>
      <c r="K581" s="9"/>
      <c r="L581" s="10"/>
      <c r="M581" s="11"/>
      <c r="N581" s="29">
        <f t="shared" si="438"/>
        <v>3.0001466045481706E-5</v>
      </c>
      <c r="O581" s="47"/>
      <c r="P581" s="48"/>
      <c r="Q581" s="49"/>
      <c r="R581" s="51"/>
      <c r="S581" s="28"/>
      <c r="T581" s="29">
        <f t="shared" si="440"/>
        <v>0.99702985486149309</v>
      </c>
      <c r="U581" s="31">
        <f t="shared" si="441"/>
        <v>583</v>
      </c>
      <c r="V581" s="32">
        <f t="shared" si="442"/>
        <v>1450</v>
      </c>
      <c r="W581" s="33">
        <f t="shared" si="443"/>
        <v>2317</v>
      </c>
      <c r="X581" s="4"/>
      <c r="Y581" s="4"/>
      <c r="Z581" s="4"/>
      <c r="AA581" s="4"/>
      <c r="AB581" s="4"/>
      <c r="AC581" s="4"/>
      <c r="AD581" s="4"/>
      <c r="AE581" s="4"/>
      <c r="AF581" s="38"/>
      <c r="AG581" s="4"/>
      <c r="AH581" s="4"/>
      <c r="AI581" s="4"/>
      <c r="AJ581" s="53"/>
      <c r="AK581" s="7"/>
      <c r="AL581" s="8"/>
      <c r="AM581" s="9"/>
      <c r="AN581" s="16"/>
      <c r="AO581" s="4"/>
      <c r="AP581" s="4"/>
      <c r="AQ581" s="4"/>
      <c r="AR581" s="53"/>
      <c r="AS581" s="4"/>
      <c r="AT581" s="4"/>
      <c r="AU581" s="4"/>
      <c r="AV581" s="4"/>
      <c r="AW581" s="4"/>
      <c r="AX581" s="4"/>
      <c r="AY581" s="4"/>
      <c r="AZ581" s="38"/>
      <c r="BA581" s="7"/>
      <c r="BB581" s="46"/>
      <c r="BC581" s="9"/>
      <c r="BD581" s="10"/>
      <c r="BE581" s="4"/>
    </row>
    <row r="582" spans="1:57" ht="14" x14ac:dyDescent="0.35">
      <c r="A582" s="4">
        <f t="shared" si="439"/>
        <v>580</v>
      </c>
      <c r="B582" s="4"/>
      <c r="C582" s="4"/>
      <c r="D582" s="4"/>
      <c r="E582" s="4"/>
      <c r="F582" s="4"/>
      <c r="G582" s="12"/>
      <c r="H582" s="13"/>
      <c r="I582" s="7"/>
      <c r="J582" s="8"/>
      <c r="K582" s="9"/>
      <c r="L582" s="10"/>
      <c r="M582" s="11"/>
      <c r="N582" s="29">
        <f t="shared" si="438"/>
        <v>2.970145138503355E-5</v>
      </c>
      <c r="O582" s="47"/>
      <c r="P582" s="48"/>
      <c r="Q582" s="49"/>
      <c r="R582" s="51"/>
      <c r="S582" s="28"/>
      <c r="T582" s="29">
        <f t="shared" si="440"/>
        <v>0.99705955631287813</v>
      </c>
      <c r="U582" s="31">
        <f t="shared" si="441"/>
        <v>584</v>
      </c>
      <c r="V582" s="32">
        <f t="shared" si="442"/>
        <v>1452.5</v>
      </c>
      <c r="W582" s="33">
        <f t="shared" si="443"/>
        <v>2321</v>
      </c>
      <c r="X582" s="4"/>
      <c r="Y582" s="4"/>
      <c r="Z582" s="4"/>
      <c r="AA582" s="4"/>
      <c r="AB582" s="4"/>
      <c r="AC582" s="4"/>
      <c r="AD582" s="4"/>
      <c r="AE582" s="4"/>
      <c r="AF582" s="38"/>
      <c r="AG582" s="4"/>
      <c r="AH582" s="4"/>
      <c r="AI582" s="4"/>
      <c r="AJ582" s="53"/>
      <c r="AK582" s="7"/>
      <c r="AL582" s="8"/>
      <c r="AM582" s="9"/>
      <c r="AN582" s="16"/>
      <c r="AO582" s="4"/>
      <c r="AP582" s="4"/>
      <c r="AQ582" s="4"/>
      <c r="AR582" s="53"/>
      <c r="AS582" s="4"/>
      <c r="AT582" s="4"/>
      <c r="AU582" s="4"/>
      <c r="AV582" s="4"/>
      <c r="AW582" s="4"/>
      <c r="AX582" s="4"/>
      <c r="AY582" s="4"/>
      <c r="AZ582" s="38"/>
      <c r="BA582" s="7"/>
      <c r="BB582" s="46"/>
      <c r="BC582" s="9"/>
      <c r="BD582" s="10"/>
      <c r="BE582" s="4"/>
    </row>
    <row r="583" spans="1:57" ht="14" x14ac:dyDescent="0.35">
      <c r="A583" s="4">
        <f t="shared" si="439"/>
        <v>581</v>
      </c>
      <c r="B583" s="4"/>
      <c r="C583" s="4"/>
      <c r="D583" s="4"/>
      <c r="E583" s="4"/>
      <c r="F583" s="4"/>
      <c r="G583" s="12"/>
      <c r="H583" s="13"/>
      <c r="I583" s="7"/>
      <c r="J583" s="8"/>
      <c r="K583" s="9"/>
      <c r="L583" s="10"/>
      <c r="M583" s="11"/>
      <c r="N583" s="29">
        <f t="shared" si="438"/>
        <v>2.9404436871272033E-5</v>
      </c>
      <c r="O583" s="47"/>
      <c r="P583" s="48"/>
      <c r="Q583" s="49"/>
      <c r="R583" s="51"/>
      <c r="S583" s="28"/>
      <c r="T583" s="29">
        <f t="shared" si="440"/>
        <v>0.9970889607497494</v>
      </c>
      <c r="U583" s="31">
        <f t="shared" si="441"/>
        <v>585</v>
      </c>
      <c r="V583" s="32">
        <f t="shared" si="442"/>
        <v>1455</v>
      </c>
      <c r="W583" s="33">
        <f t="shared" si="443"/>
        <v>2325</v>
      </c>
      <c r="X583" s="4"/>
      <c r="Y583" s="4"/>
      <c r="Z583" s="4"/>
      <c r="AA583" s="4"/>
      <c r="AB583" s="4"/>
      <c r="AC583" s="4"/>
      <c r="AD583" s="4"/>
      <c r="AE583" s="4"/>
      <c r="AF583" s="38"/>
      <c r="AG583" s="4"/>
      <c r="AH583" s="4"/>
      <c r="AI583" s="4"/>
      <c r="AJ583" s="53"/>
      <c r="AK583" s="7"/>
      <c r="AL583" s="8"/>
      <c r="AM583" s="9"/>
      <c r="AN583" s="16"/>
      <c r="AO583" s="4"/>
      <c r="AP583" s="4"/>
      <c r="AQ583" s="4"/>
      <c r="AR583" s="53"/>
      <c r="AS583" s="4"/>
      <c r="AT583" s="4"/>
      <c r="AU583" s="4"/>
      <c r="AV583" s="4"/>
      <c r="AW583" s="4"/>
      <c r="AX583" s="4"/>
      <c r="AY583" s="4"/>
      <c r="AZ583" s="38"/>
      <c r="BA583" s="7"/>
      <c r="BB583" s="46"/>
      <c r="BC583" s="9"/>
      <c r="BD583" s="10"/>
      <c r="BE583" s="4"/>
    </row>
    <row r="584" spans="1:57" ht="14" x14ac:dyDescent="0.35">
      <c r="A584" s="4">
        <f t="shared" si="439"/>
        <v>582</v>
      </c>
      <c r="B584" s="4"/>
      <c r="C584" s="4"/>
      <c r="D584" s="4"/>
      <c r="E584" s="4"/>
      <c r="F584" s="4"/>
      <c r="G584" s="12"/>
      <c r="H584" s="13"/>
      <c r="I584" s="7"/>
      <c r="J584" s="8"/>
      <c r="K584" s="9"/>
      <c r="L584" s="10"/>
      <c r="M584" s="11"/>
      <c r="N584" s="29">
        <f t="shared" ref="N584:N838" si="444">T584-T583</f>
        <v>2.9110392502529336E-5</v>
      </c>
      <c r="O584" s="47"/>
      <c r="P584" s="48"/>
      <c r="Q584" s="49"/>
      <c r="R584" s="51"/>
      <c r="S584" s="28"/>
      <c r="T584" s="29">
        <f t="shared" si="440"/>
        <v>0.99711807114225193</v>
      </c>
      <c r="U584" s="31">
        <f t="shared" si="441"/>
        <v>586</v>
      </c>
      <c r="V584" s="32">
        <f t="shared" si="442"/>
        <v>1457.5</v>
      </c>
      <c r="W584" s="33">
        <f t="shared" si="443"/>
        <v>2329</v>
      </c>
      <c r="X584" s="4"/>
      <c r="Y584" s="4"/>
      <c r="Z584" s="4"/>
      <c r="AA584" s="4"/>
      <c r="AB584" s="4"/>
      <c r="AC584" s="4"/>
      <c r="AD584" s="4"/>
      <c r="AE584" s="4"/>
      <c r="AF584" s="38"/>
      <c r="AG584" s="4"/>
      <c r="AH584" s="4"/>
      <c r="AI584" s="4"/>
      <c r="AJ584" s="53"/>
      <c r="AK584" s="7"/>
      <c r="AL584" s="8"/>
      <c r="AM584" s="9"/>
      <c r="AN584" s="16"/>
      <c r="AO584" s="4"/>
      <c r="AP584" s="4"/>
      <c r="AQ584" s="4"/>
      <c r="AR584" s="53"/>
      <c r="AS584" s="4"/>
      <c r="AT584" s="4"/>
      <c r="AU584" s="4"/>
      <c r="AV584" s="4"/>
      <c r="AW584" s="4"/>
      <c r="AX584" s="4"/>
      <c r="AY584" s="4"/>
      <c r="AZ584" s="38"/>
      <c r="BA584" s="7"/>
      <c r="BB584" s="46"/>
      <c r="BC584" s="9"/>
      <c r="BD584" s="10"/>
      <c r="BE584" s="4"/>
    </row>
    <row r="585" spans="1:57" ht="14" x14ac:dyDescent="0.35">
      <c r="A585" s="4">
        <f t="shared" si="439"/>
        <v>583</v>
      </c>
      <c r="B585" s="4"/>
      <c r="C585" s="4"/>
      <c r="D585" s="4"/>
      <c r="E585" s="4"/>
      <c r="F585" s="4"/>
      <c r="G585" s="12"/>
      <c r="H585" s="13"/>
      <c r="I585" s="7"/>
      <c r="J585" s="8"/>
      <c r="K585" s="9"/>
      <c r="L585" s="10"/>
      <c r="M585" s="11"/>
      <c r="N585" s="29">
        <f t="shared" si="444"/>
        <v>2.8819288577452973E-5</v>
      </c>
      <c r="O585" s="47"/>
      <c r="P585" s="48"/>
      <c r="Q585" s="49"/>
      <c r="R585" s="51"/>
      <c r="S585" s="28"/>
      <c r="T585" s="29">
        <f t="shared" si="440"/>
        <v>0.99714689043082938</v>
      </c>
      <c r="U585" s="31">
        <f t="shared" si="441"/>
        <v>587</v>
      </c>
      <c r="V585" s="32">
        <f t="shared" si="442"/>
        <v>1460</v>
      </c>
      <c r="W585" s="33">
        <f t="shared" si="443"/>
        <v>2333</v>
      </c>
      <c r="X585" s="4"/>
      <c r="Y585" s="4"/>
      <c r="Z585" s="4"/>
      <c r="AA585" s="4"/>
      <c r="AB585" s="4"/>
      <c r="AC585" s="4"/>
      <c r="AD585" s="4"/>
      <c r="AE585" s="4"/>
      <c r="AF585" s="38"/>
      <c r="AG585" s="4"/>
      <c r="AH585" s="4"/>
      <c r="AI585" s="4"/>
      <c r="AJ585" s="53"/>
      <c r="AK585" s="7"/>
      <c r="AL585" s="8"/>
      <c r="AM585" s="9"/>
      <c r="AN585" s="16"/>
      <c r="AO585" s="4"/>
      <c r="AP585" s="4"/>
      <c r="AQ585" s="4"/>
      <c r="AR585" s="53"/>
      <c r="AS585" s="4"/>
      <c r="AT585" s="4"/>
      <c r="AU585" s="4"/>
      <c r="AV585" s="4"/>
      <c r="AW585" s="4"/>
      <c r="AX585" s="4"/>
      <c r="AY585" s="4"/>
      <c r="AZ585" s="38"/>
      <c r="BA585" s="7"/>
      <c r="BB585" s="46"/>
      <c r="BC585" s="9"/>
      <c r="BD585" s="10"/>
      <c r="BE585" s="4"/>
    </row>
    <row r="586" spans="1:57" ht="14" x14ac:dyDescent="0.35">
      <c r="A586" s="4">
        <f t="shared" si="439"/>
        <v>584</v>
      </c>
      <c r="B586" s="4"/>
      <c r="C586" s="4"/>
      <c r="D586" s="4"/>
      <c r="E586" s="4"/>
      <c r="F586" s="4"/>
      <c r="G586" s="12"/>
      <c r="H586" s="13"/>
      <c r="I586" s="7"/>
      <c r="J586" s="8"/>
      <c r="K586" s="9"/>
      <c r="L586" s="10"/>
      <c r="M586" s="11"/>
      <c r="N586" s="29">
        <f t="shared" si="444"/>
        <v>2.8531095691675112E-5</v>
      </c>
      <c r="O586" s="47"/>
      <c r="P586" s="48"/>
      <c r="Q586" s="49"/>
      <c r="R586" s="51"/>
      <c r="S586" s="28"/>
      <c r="T586" s="29">
        <f t="shared" si="440"/>
        <v>0.99717542152652106</v>
      </c>
      <c r="U586" s="31">
        <f t="shared" si="441"/>
        <v>588</v>
      </c>
      <c r="V586" s="32">
        <f t="shared" si="442"/>
        <v>1462.5</v>
      </c>
      <c r="W586" s="33">
        <f t="shared" si="443"/>
        <v>2337</v>
      </c>
      <c r="X586" s="4"/>
      <c r="Y586" s="4"/>
      <c r="Z586" s="4"/>
      <c r="AA586" s="4"/>
      <c r="AB586" s="4"/>
      <c r="AC586" s="4"/>
      <c r="AD586" s="4"/>
      <c r="AE586" s="4"/>
      <c r="AF586" s="38"/>
      <c r="AG586" s="4"/>
      <c r="AH586" s="4"/>
      <c r="AI586" s="4"/>
      <c r="AJ586" s="53"/>
      <c r="AK586" s="7"/>
      <c r="AL586" s="8"/>
      <c r="AM586" s="9"/>
      <c r="AN586" s="16"/>
      <c r="AO586" s="4"/>
      <c r="AP586" s="4"/>
      <c r="AQ586" s="4"/>
      <c r="AR586" s="53"/>
      <c r="AS586" s="4"/>
      <c r="AT586" s="4"/>
      <c r="AU586" s="4"/>
      <c r="AV586" s="4"/>
      <c r="AW586" s="4"/>
      <c r="AX586" s="4"/>
      <c r="AY586" s="4"/>
      <c r="AZ586" s="38"/>
      <c r="BA586" s="7"/>
      <c r="BB586" s="46"/>
      <c r="BC586" s="9"/>
      <c r="BD586" s="10"/>
      <c r="BE586" s="4"/>
    </row>
    <row r="587" spans="1:57" ht="14" x14ac:dyDescent="0.35">
      <c r="A587" s="4">
        <f t="shared" si="439"/>
        <v>585</v>
      </c>
      <c r="B587" s="4"/>
      <c r="C587" s="4"/>
      <c r="D587" s="4"/>
      <c r="E587" s="4"/>
      <c r="F587" s="4"/>
      <c r="G587" s="12"/>
      <c r="H587" s="13"/>
      <c r="I587" s="7"/>
      <c r="J587" s="8"/>
      <c r="K587" s="9"/>
      <c r="L587" s="10"/>
      <c r="M587" s="11"/>
      <c r="N587" s="29">
        <f t="shared" si="444"/>
        <v>2.8245784734814983E-5</v>
      </c>
      <c r="O587" s="47"/>
      <c r="P587" s="48"/>
      <c r="Q587" s="49"/>
      <c r="R587" s="51"/>
      <c r="S587" s="28"/>
      <c r="T587" s="29">
        <f t="shared" si="440"/>
        <v>0.99720366731125587</v>
      </c>
      <c r="U587" s="31">
        <f t="shared" si="441"/>
        <v>589</v>
      </c>
      <c r="V587" s="32">
        <f t="shared" si="442"/>
        <v>1465</v>
      </c>
      <c r="W587" s="33">
        <f t="shared" si="443"/>
        <v>2341</v>
      </c>
      <c r="X587" s="4"/>
      <c r="Y587" s="4"/>
      <c r="Z587" s="4"/>
      <c r="AA587" s="4"/>
      <c r="AB587" s="4"/>
      <c r="AC587" s="4"/>
      <c r="AD587" s="4"/>
      <c r="AE587" s="4"/>
      <c r="AF587" s="38"/>
      <c r="AG587" s="4"/>
      <c r="AH587" s="4"/>
      <c r="AI587" s="4"/>
      <c r="AJ587" s="53"/>
      <c r="AK587" s="7"/>
      <c r="AL587" s="8"/>
      <c r="AM587" s="9"/>
      <c r="AN587" s="16"/>
      <c r="AO587" s="4"/>
      <c r="AP587" s="4"/>
      <c r="AQ587" s="4"/>
      <c r="AR587" s="53"/>
      <c r="AS587" s="4"/>
      <c r="AT587" s="4"/>
      <c r="AU587" s="4"/>
      <c r="AV587" s="4"/>
      <c r="AW587" s="4"/>
      <c r="AX587" s="4"/>
      <c r="AY587" s="4"/>
      <c r="AZ587" s="38"/>
      <c r="BA587" s="7"/>
      <c r="BB587" s="46"/>
      <c r="BC587" s="9"/>
      <c r="BD587" s="10"/>
      <c r="BE587" s="4"/>
    </row>
    <row r="588" spans="1:57" ht="14" x14ac:dyDescent="0.35">
      <c r="A588" s="4">
        <f t="shared" si="439"/>
        <v>586</v>
      </c>
      <c r="B588" s="4"/>
      <c r="C588" s="4"/>
      <c r="D588" s="4"/>
      <c r="E588" s="4"/>
      <c r="F588" s="4"/>
      <c r="G588" s="12"/>
      <c r="H588" s="13"/>
      <c r="I588" s="7"/>
      <c r="J588" s="8"/>
      <c r="K588" s="9"/>
      <c r="L588" s="10"/>
      <c r="M588" s="11"/>
      <c r="N588" s="29">
        <f t="shared" si="444"/>
        <v>2.7963326887481266E-5</v>
      </c>
      <c r="O588" s="47"/>
      <c r="P588" s="48"/>
      <c r="Q588" s="49"/>
      <c r="R588" s="51"/>
      <c r="S588" s="28"/>
      <c r="T588" s="29">
        <f t="shared" si="440"/>
        <v>0.99723163063814335</v>
      </c>
      <c r="U588" s="31">
        <f t="shared" si="441"/>
        <v>590</v>
      </c>
      <c r="V588" s="32">
        <f t="shared" si="442"/>
        <v>1467.5</v>
      </c>
      <c r="W588" s="33">
        <f t="shared" si="443"/>
        <v>2345</v>
      </c>
      <c r="X588" s="4"/>
      <c r="Y588" s="4"/>
      <c r="Z588" s="4"/>
      <c r="AA588" s="4"/>
      <c r="AB588" s="4"/>
      <c r="AC588" s="4"/>
      <c r="AD588" s="4"/>
      <c r="AE588" s="4"/>
      <c r="AF588" s="38"/>
      <c r="AG588" s="4"/>
      <c r="AH588" s="4"/>
      <c r="AI588" s="4"/>
      <c r="AJ588" s="53"/>
      <c r="AK588" s="7"/>
      <c r="AL588" s="8"/>
      <c r="AM588" s="9"/>
      <c r="AN588" s="16"/>
      <c r="AO588" s="4"/>
      <c r="AP588" s="4"/>
      <c r="AQ588" s="4"/>
      <c r="AR588" s="53"/>
      <c r="AS588" s="4"/>
      <c r="AT588" s="4"/>
      <c r="AU588" s="4"/>
      <c r="AV588" s="4"/>
      <c r="AW588" s="4"/>
      <c r="AX588" s="4"/>
      <c r="AY588" s="4"/>
      <c r="AZ588" s="38"/>
      <c r="BA588" s="7"/>
      <c r="BB588" s="46"/>
      <c r="BC588" s="9"/>
      <c r="BD588" s="10"/>
      <c r="BE588" s="4"/>
    </row>
    <row r="589" spans="1:57" ht="14" x14ac:dyDescent="0.35">
      <c r="A589" s="4">
        <f t="shared" si="439"/>
        <v>587</v>
      </c>
      <c r="B589" s="4"/>
      <c r="C589" s="4"/>
      <c r="D589" s="4"/>
      <c r="E589" s="4"/>
      <c r="F589" s="4"/>
      <c r="G589" s="12"/>
      <c r="H589" s="13"/>
      <c r="I589" s="7"/>
      <c r="J589" s="8"/>
      <c r="K589" s="9"/>
      <c r="L589" s="10"/>
      <c r="M589" s="11"/>
      <c r="N589" s="29">
        <f t="shared" si="444"/>
        <v>2.7683693618607563E-5</v>
      </c>
      <c r="O589" s="47"/>
      <c r="P589" s="48"/>
      <c r="Q589" s="49"/>
      <c r="R589" s="51"/>
      <c r="S589" s="28"/>
      <c r="T589" s="29">
        <f t="shared" si="440"/>
        <v>0.99725931433176196</v>
      </c>
      <c r="U589" s="31">
        <f t="shared" si="441"/>
        <v>591</v>
      </c>
      <c r="V589" s="32">
        <f t="shared" si="442"/>
        <v>1470</v>
      </c>
      <c r="W589" s="33">
        <f t="shared" si="443"/>
        <v>2349</v>
      </c>
      <c r="X589" s="4"/>
      <c r="Y589" s="4"/>
      <c r="Z589" s="4"/>
      <c r="AA589" s="4"/>
      <c r="AB589" s="4"/>
      <c r="AC589" s="4"/>
      <c r="AD589" s="4"/>
      <c r="AE589" s="4"/>
      <c r="AF589" s="38"/>
      <c r="AG589" s="4"/>
      <c r="AH589" s="4"/>
      <c r="AI589" s="4"/>
      <c r="AJ589" s="53"/>
      <c r="AK589" s="7"/>
      <c r="AL589" s="8"/>
      <c r="AM589" s="9"/>
      <c r="AN589" s="16"/>
      <c r="AO589" s="4"/>
      <c r="AP589" s="4"/>
      <c r="AQ589" s="4"/>
      <c r="AR589" s="53"/>
      <c r="AS589" s="4"/>
      <c r="AT589" s="4"/>
      <c r="AU589" s="4"/>
      <c r="AV589" s="4"/>
      <c r="AW589" s="4"/>
      <c r="AX589" s="4"/>
      <c r="AY589" s="4"/>
      <c r="AZ589" s="38"/>
      <c r="BA589" s="7"/>
      <c r="BB589" s="46"/>
      <c r="BC589" s="9"/>
      <c r="BD589" s="10"/>
      <c r="BE589" s="4"/>
    </row>
    <row r="590" spans="1:57" ht="14" x14ac:dyDescent="0.35">
      <c r="A590" s="4">
        <f t="shared" si="439"/>
        <v>588</v>
      </c>
      <c r="B590" s="4"/>
      <c r="C590" s="4"/>
      <c r="D590" s="4"/>
      <c r="E590" s="4"/>
      <c r="F590" s="4"/>
      <c r="G590" s="12"/>
      <c r="H590" s="13"/>
      <c r="I590" s="7"/>
      <c r="J590" s="8"/>
      <c r="K590" s="9"/>
      <c r="L590" s="10"/>
      <c r="M590" s="11"/>
      <c r="N590" s="29">
        <f t="shared" si="444"/>
        <v>2.7406856682343772E-5</v>
      </c>
      <c r="O590" s="47"/>
      <c r="P590" s="48"/>
      <c r="Q590" s="49"/>
      <c r="R590" s="51"/>
      <c r="S590" s="28"/>
      <c r="T590" s="29">
        <f t="shared" si="440"/>
        <v>0.9972867211884443</v>
      </c>
      <c r="U590" s="31">
        <f t="shared" si="441"/>
        <v>592</v>
      </c>
      <c r="V590" s="32">
        <f t="shared" si="442"/>
        <v>1472.5</v>
      </c>
      <c r="W590" s="33">
        <f t="shared" si="443"/>
        <v>2353</v>
      </c>
      <c r="X590" s="4"/>
      <c r="Y590" s="4"/>
      <c r="Z590" s="4"/>
      <c r="AA590" s="4"/>
      <c r="AB590" s="4"/>
      <c r="AC590" s="4"/>
      <c r="AD590" s="4"/>
      <c r="AE590" s="4"/>
      <c r="AF590" s="38"/>
      <c r="AG590" s="4"/>
      <c r="AH590" s="4"/>
      <c r="AI590" s="4"/>
      <c r="AJ590" s="53"/>
      <c r="AK590" s="7"/>
      <c r="AL590" s="8"/>
      <c r="AM590" s="9"/>
      <c r="AN590" s="16"/>
      <c r="AO590" s="4"/>
      <c r="AP590" s="4"/>
      <c r="AQ590" s="4"/>
      <c r="AR590" s="53"/>
      <c r="AS590" s="4"/>
      <c r="AT590" s="4"/>
      <c r="AU590" s="4"/>
      <c r="AV590" s="4"/>
      <c r="AW590" s="4"/>
      <c r="AX590" s="4"/>
      <c r="AY590" s="4"/>
      <c r="AZ590" s="38"/>
      <c r="BA590" s="7"/>
      <c r="BB590" s="46"/>
      <c r="BC590" s="9"/>
      <c r="BD590" s="10"/>
      <c r="BE590" s="4"/>
    </row>
    <row r="591" spans="1:57" ht="14" x14ac:dyDescent="0.35">
      <c r="A591" s="4">
        <f t="shared" si="439"/>
        <v>589</v>
      </c>
      <c r="B591" s="4"/>
      <c r="C591" s="4"/>
      <c r="D591" s="4"/>
      <c r="E591" s="4"/>
      <c r="F591" s="4"/>
      <c r="G591" s="12"/>
      <c r="H591" s="13"/>
      <c r="I591" s="7"/>
      <c r="J591" s="8"/>
      <c r="K591" s="9"/>
      <c r="L591" s="10"/>
      <c r="M591" s="11"/>
      <c r="N591" s="29">
        <f t="shared" si="444"/>
        <v>2.7132788115502571E-5</v>
      </c>
      <c r="O591" s="47"/>
      <c r="P591" s="48"/>
      <c r="Q591" s="49"/>
      <c r="R591" s="51"/>
      <c r="S591" s="28"/>
      <c r="T591" s="29">
        <f t="shared" si="440"/>
        <v>0.99731385397655981</v>
      </c>
      <c r="U591" s="31">
        <f t="shared" si="441"/>
        <v>593</v>
      </c>
      <c r="V591" s="32">
        <f t="shared" si="442"/>
        <v>1475</v>
      </c>
      <c r="W591" s="33">
        <f t="shared" si="443"/>
        <v>2357</v>
      </c>
      <c r="X591" s="4"/>
      <c r="Y591" s="4"/>
      <c r="Z591" s="4"/>
      <c r="AA591" s="4"/>
      <c r="AB591" s="4"/>
      <c r="AC591" s="4"/>
      <c r="AD591" s="4"/>
      <c r="AE591" s="4"/>
      <c r="AF591" s="38"/>
      <c r="AG591" s="4"/>
      <c r="AH591" s="4"/>
      <c r="AI591" s="4"/>
      <c r="AJ591" s="53"/>
      <c r="AK591" s="7"/>
      <c r="AL591" s="8"/>
      <c r="AM591" s="9"/>
      <c r="AN591" s="16"/>
      <c r="AO591" s="4"/>
      <c r="AP591" s="4"/>
      <c r="AQ591" s="4"/>
      <c r="AR591" s="53"/>
      <c r="AS591" s="4"/>
      <c r="AT591" s="4"/>
      <c r="AU591" s="4"/>
      <c r="AV591" s="4"/>
      <c r="AW591" s="4"/>
      <c r="AX591" s="4"/>
      <c r="AY591" s="4"/>
      <c r="AZ591" s="38"/>
      <c r="BA591" s="7"/>
      <c r="BB591" s="46"/>
      <c r="BC591" s="9"/>
      <c r="BD591" s="10"/>
      <c r="BE591" s="4"/>
    </row>
    <row r="592" spans="1:57" ht="14" x14ac:dyDescent="0.35">
      <c r="A592" s="4">
        <f t="shared" si="439"/>
        <v>590</v>
      </c>
      <c r="B592" s="4"/>
      <c r="C592" s="4"/>
      <c r="D592" s="4"/>
      <c r="E592" s="4"/>
      <c r="F592" s="4"/>
      <c r="G592" s="12"/>
      <c r="H592" s="13"/>
      <c r="I592" s="7"/>
      <c r="J592" s="8"/>
      <c r="K592" s="9"/>
      <c r="L592" s="10"/>
      <c r="M592" s="11"/>
      <c r="N592" s="29">
        <f t="shared" si="444"/>
        <v>2.6861460234450796E-5</v>
      </c>
      <c r="O592" s="47"/>
      <c r="P592" s="48"/>
      <c r="Q592" s="49"/>
      <c r="R592" s="51"/>
      <c r="S592" s="28"/>
      <c r="T592" s="29">
        <f t="shared" si="440"/>
        <v>0.99734071543679426</v>
      </c>
      <c r="U592" s="31">
        <f t="shared" si="441"/>
        <v>594</v>
      </c>
      <c r="V592" s="32">
        <f t="shared" si="442"/>
        <v>1477.5</v>
      </c>
      <c r="W592" s="33">
        <f t="shared" si="443"/>
        <v>2361</v>
      </c>
      <c r="X592" s="4"/>
      <c r="Y592" s="4"/>
      <c r="Z592" s="4"/>
      <c r="AA592" s="4"/>
      <c r="AB592" s="4"/>
      <c r="AC592" s="4"/>
      <c r="AD592" s="4"/>
      <c r="AE592" s="4"/>
      <c r="AF592" s="38"/>
      <c r="AG592" s="4"/>
      <c r="AH592" s="4"/>
      <c r="AI592" s="4"/>
      <c r="AJ592" s="53"/>
      <c r="AK592" s="7"/>
      <c r="AL592" s="8"/>
      <c r="AM592" s="9"/>
      <c r="AN592" s="16"/>
      <c r="AO592" s="4"/>
      <c r="AP592" s="4"/>
      <c r="AQ592" s="4"/>
      <c r="AR592" s="53"/>
      <c r="AS592" s="4"/>
      <c r="AT592" s="4"/>
      <c r="AU592" s="4"/>
      <c r="AV592" s="4"/>
      <c r="AW592" s="4"/>
      <c r="AX592" s="4"/>
      <c r="AY592" s="4"/>
      <c r="AZ592" s="38"/>
      <c r="BA592" s="7"/>
      <c r="BB592" s="46"/>
      <c r="BC592" s="9"/>
      <c r="BD592" s="10"/>
      <c r="BE592" s="4"/>
    </row>
    <row r="593" spans="1:57" ht="14" x14ac:dyDescent="0.35">
      <c r="A593" s="4">
        <f t="shared" si="439"/>
        <v>591</v>
      </c>
      <c r="B593" s="4"/>
      <c r="C593" s="4"/>
      <c r="D593" s="4"/>
      <c r="E593" s="4"/>
      <c r="F593" s="4"/>
      <c r="G593" s="12"/>
      <c r="H593" s="13"/>
      <c r="I593" s="7"/>
      <c r="J593" s="8"/>
      <c r="K593" s="9"/>
      <c r="L593" s="10"/>
      <c r="M593" s="11"/>
      <c r="N593" s="29">
        <f t="shared" si="444"/>
        <v>2.6592845632111839E-5</v>
      </c>
      <c r="O593" s="47"/>
      <c r="P593" s="48"/>
      <c r="Q593" s="49"/>
      <c r="R593" s="51"/>
      <c r="S593" s="28"/>
      <c r="T593" s="29">
        <f t="shared" si="440"/>
        <v>0.99736730828242637</v>
      </c>
      <c r="U593" s="31">
        <f t="shared" si="441"/>
        <v>595</v>
      </c>
      <c r="V593" s="32">
        <f t="shared" si="442"/>
        <v>1480</v>
      </c>
      <c r="W593" s="33">
        <f t="shared" si="443"/>
        <v>2365</v>
      </c>
      <c r="X593" s="4"/>
      <c r="Y593" s="4"/>
      <c r="Z593" s="4"/>
      <c r="AA593" s="4"/>
      <c r="AB593" s="4"/>
      <c r="AC593" s="4"/>
      <c r="AD593" s="4"/>
      <c r="AE593" s="4"/>
      <c r="AF593" s="38"/>
      <c r="AG593" s="4"/>
      <c r="AH593" s="4"/>
      <c r="AI593" s="4"/>
      <c r="AJ593" s="53"/>
      <c r="AK593" s="7"/>
      <c r="AL593" s="8"/>
      <c r="AM593" s="9"/>
      <c r="AN593" s="16"/>
      <c r="AO593" s="4"/>
      <c r="AP593" s="4"/>
      <c r="AQ593" s="4"/>
      <c r="AR593" s="53"/>
      <c r="AS593" s="4"/>
      <c r="AT593" s="4"/>
      <c r="AU593" s="4"/>
      <c r="AV593" s="4"/>
      <c r="AW593" s="4"/>
      <c r="AX593" s="4"/>
      <c r="AY593" s="4"/>
      <c r="AZ593" s="38"/>
      <c r="BA593" s="7"/>
      <c r="BB593" s="46"/>
      <c r="BC593" s="9"/>
      <c r="BD593" s="10"/>
      <c r="BE593" s="4"/>
    </row>
    <row r="594" spans="1:57" ht="14" x14ac:dyDescent="0.35">
      <c r="A594" s="4">
        <f t="shared" si="439"/>
        <v>592</v>
      </c>
      <c r="B594" s="4"/>
      <c r="C594" s="4"/>
      <c r="D594" s="4"/>
      <c r="E594" s="4"/>
      <c r="F594" s="4"/>
      <c r="G594" s="12"/>
      <c r="H594" s="13"/>
      <c r="I594" s="7"/>
      <c r="J594" s="8"/>
      <c r="K594" s="9"/>
      <c r="L594" s="10"/>
      <c r="M594" s="11"/>
      <c r="N594" s="29">
        <f t="shared" si="444"/>
        <v>2.6326917175745201E-5</v>
      </c>
      <c r="O594" s="47"/>
      <c r="P594" s="48"/>
      <c r="Q594" s="49"/>
      <c r="R594" s="51"/>
      <c r="S594" s="28"/>
      <c r="T594" s="29">
        <f t="shared" si="440"/>
        <v>0.99739363519960211</v>
      </c>
      <c r="U594" s="31">
        <f t="shared" si="441"/>
        <v>596</v>
      </c>
      <c r="V594" s="32">
        <f t="shared" si="442"/>
        <v>1482.5</v>
      </c>
      <c r="W594" s="33">
        <f t="shared" si="443"/>
        <v>2369</v>
      </c>
      <c r="X594" s="4"/>
      <c r="Y594" s="4"/>
      <c r="Z594" s="4"/>
      <c r="AA594" s="4"/>
      <c r="AB594" s="4"/>
      <c r="AC594" s="4"/>
      <c r="AD594" s="4"/>
      <c r="AE594" s="4"/>
      <c r="AF594" s="38"/>
      <c r="AG594" s="4"/>
      <c r="AH594" s="4"/>
      <c r="AI594" s="4"/>
      <c r="AJ594" s="53"/>
      <c r="AK594" s="7"/>
      <c r="AL594" s="8"/>
      <c r="AM594" s="9"/>
      <c r="AN594" s="16"/>
      <c r="AO594" s="4"/>
      <c r="AP594" s="4"/>
      <c r="AQ594" s="4"/>
      <c r="AR594" s="53"/>
      <c r="AS594" s="4"/>
      <c r="AT594" s="4"/>
      <c r="AU594" s="4"/>
      <c r="AV594" s="4"/>
      <c r="AW594" s="4"/>
      <c r="AX594" s="4"/>
      <c r="AY594" s="4"/>
      <c r="AZ594" s="38"/>
      <c r="BA594" s="7"/>
      <c r="BB594" s="46"/>
      <c r="BC594" s="9"/>
      <c r="BD594" s="10"/>
      <c r="BE594" s="4"/>
    </row>
    <row r="595" spans="1:57" ht="14" x14ac:dyDescent="0.35">
      <c r="A595" s="4">
        <f t="shared" si="439"/>
        <v>593</v>
      </c>
      <c r="B595" s="4"/>
      <c r="C595" s="4"/>
      <c r="D595" s="4"/>
      <c r="E595" s="4"/>
      <c r="F595" s="4"/>
      <c r="G595" s="12"/>
      <c r="H595" s="13"/>
      <c r="I595" s="7"/>
      <c r="J595" s="8"/>
      <c r="K595" s="9"/>
      <c r="L595" s="10"/>
      <c r="M595" s="11"/>
      <c r="N595" s="29">
        <f t="shared" si="444"/>
        <v>2.6063648003948892E-5</v>
      </c>
      <c r="O595" s="47"/>
      <c r="P595" s="48"/>
      <c r="Q595" s="49"/>
      <c r="R595" s="51"/>
      <c r="S595" s="28"/>
      <c r="T595" s="29">
        <f t="shared" si="440"/>
        <v>0.99741969884760606</v>
      </c>
      <c r="U595" s="31">
        <f t="shared" si="441"/>
        <v>597</v>
      </c>
      <c r="V595" s="32">
        <f t="shared" si="442"/>
        <v>1485</v>
      </c>
      <c r="W595" s="33">
        <f t="shared" si="443"/>
        <v>2373</v>
      </c>
      <c r="X595" s="4"/>
      <c r="Y595" s="4"/>
      <c r="Z595" s="4"/>
      <c r="AA595" s="4"/>
      <c r="AB595" s="4"/>
      <c r="AC595" s="4"/>
      <c r="AD595" s="4"/>
      <c r="AE595" s="4"/>
      <c r="AF595" s="38"/>
      <c r="AG595" s="4"/>
      <c r="AH595" s="4"/>
      <c r="AI595" s="4"/>
      <c r="AJ595" s="53"/>
      <c r="AK595" s="7"/>
      <c r="AL595" s="8"/>
      <c r="AM595" s="9"/>
      <c r="AN595" s="16"/>
      <c r="AO595" s="4"/>
      <c r="AP595" s="4"/>
      <c r="AQ595" s="4"/>
      <c r="AR595" s="53"/>
      <c r="AS595" s="4"/>
      <c r="AT595" s="4"/>
      <c r="AU595" s="4"/>
      <c r="AV595" s="4"/>
      <c r="AW595" s="4"/>
      <c r="AX595" s="4"/>
      <c r="AY595" s="4"/>
      <c r="AZ595" s="38"/>
      <c r="BA595" s="7"/>
      <c r="BB595" s="46"/>
      <c r="BC595" s="9"/>
      <c r="BD595" s="10"/>
      <c r="BE595" s="4"/>
    </row>
    <row r="596" spans="1:57" ht="14" x14ac:dyDescent="0.35">
      <c r="A596" s="4">
        <f t="shared" si="439"/>
        <v>594</v>
      </c>
      <c r="B596" s="4"/>
      <c r="C596" s="4"/>
      <c r="D596" s="4"/>
      <c r="E596" s="4"/>
      <c r="F596" s="4"/>
      <c r="G596" s="12"/>
      <c r="H596" s="13"/>
      <c r="I596" s="7"/>
      <c r="J596" s="8"/>
      <c r="K596" s="9"/>
      <c r="L596" s="10"/>
      <c r="M596" s="11"/>
      <c r="N596" s="29">
        <f t="shared" si="444"/>
        <v>2.5803011523883868E-5</v>
      </c>
      <c r="O596" s="47"/>
      <c r="P596" s="48"/>
      <c r="Q596" s="49"/>
      <c r="R596" s="51"/>
      <c r="S596" s="28"/>
      <c r="T596" s="29">
        <f t="shared" si="440"/>
        <v>0.99744550185912995</v>
      </c>
      <c r="U596" s="31">
        <f t="shared" si="441"/>
        <v>598</v>
      </c>
      <c r="V596" s="32">
        <f t="shared" si="442"/>
        <v>1487.5</v>
      </c>
      <c r="W596" s="33">
        <f t="shared" si="443"/>
        <v>2377</v>
      </c>
      <c r="X596" s="4"/>
      <c r="Y596" s="4"/>
      <c r="Z596" s="4"/>
      <c r="AA596" s="4"/>
      <c r="AB596" s="4"/>
      <c r="AC596" s="4"/>
      <c r="AD596" s="4"/>
      <c r="AE596" s="4"/>
      <c r="AF596" s="38"/>
      <c r="AG596" s="4"/>
      <c r="AH596" s="4"/>
      <c r="AI596" s="4"/>
      <c r="AJ596" s="53"/>
      <c r="AK596" s="7"/>
      <c r="AL596" s="8"/>
      <c r="AM596" s="9"/>
      <c r="AN596" s="16"/>
      <c r="AO596" s="4"/>
      <c r="AP596" s="4"/>
      <c r="AQ596" s="4"/>
      <c r="AR596" s="53"/>
      <c r="AS596" s="4"/>
      <c r="AT596" s="4"/>
      <c r="AU596" s="4"/>
      <c r="AV596" s="4"/>
      <c r="AW596" s="4"/>
      <c r="AX596" s="4"/>
      <c r="AY596" s="4"/>
      <c r="AZ596" s="38"/>
      <c r="BA596" s="7"/>
      <c r="BB596" s="46"/>
      <c r="BC596" s="9"/>
      <c r="BD596" s="10"/>
      <c r="BE596" s="4"/>
    </row>
    <row r="597" spans="1:57" ht="14" x14ac:dyDescent="0.35">
      <c r="A597" s="4">
        <f t="shared" si="439"/>
        <v>595</v>
      </c>
      <c r="B597" s="4"/>
      <c r="C597" s="4"/>
      <c r="D597" s="4"/>
      <c r="E597" s="4"/>
      <c r="F597" s="4"/>
      <c r="G597" s="12"/>
      <c r="H597" s="13"/>
      <c r="I597" s="7"/>
      <c r="J597" s="8"/>
      <c r="K597" s="9"/>
      <c r="L597" s="10"/>
      <c r="M597" s="11"/>
      <c r="N597" s="29">
        <f t="shared" si="444"/>
        <v>2.5544981408720524E-5</v>
      </c>
      <c r="O597" s="47"/>
      <c r="P597" s="48"/>
      <c r="Q597" s="49"/>
      <c r="R597" s="51"/>
      <c r="S597" s="28"/>
      <c r="T597" s="29">
        <f t="shared" si="440"/>
        <v>0.99747104684053867</v>
      </c>
      <c r="U597" s="31">
        <f t="shared" si="441"/>
        <v>599</v>
      </c>
      <c r="V597" s="32">
        <f t="shared" si="442"/>
        <v>1490</v>
      </c>
      <c r="W597" s="33">
        <f t="shared" si="443"/>
        <v>2381</v>
      </c>
      <c r="X597" s="4"/>
      <c r="Y597" s="4"/>
      <c r="Z597" s="4"/>
      <c r="AA597" s="4"/>
      <c r="AB597" s="4"/>
      <c r="AC597" s="4"/>
      <c r="AD597" s="4"/>
      <c r="AE597" s="4"/>
      <c r="AF597" s="38"/>
      <c r="AG597" s="4"/>
      <c r="AH597" s="4"/>
      <c r="AI597" s="4"/>
      <c r="AJ597" s="53"/>
      <c r="AK597" s="7"/>
      <c r="AL597" s="8"/>
      <c r="AM597" s="9"/>
      <c r="AN597" s="16"/>
      <c r="AO597" s="4"/>
      <c r="AP597" s="4"/>
      <c r="AQ597" s="4"/>
      <c r="AR597" s="53"/>
      <c r="AS597" s="4"/>
      <c r="AT597" s="4"/>
      <c r="AU597" s="4"/>
      <c r="AV597" s="4"/>
      <c r="AW597" s="4"/>
      <c r="AX597" s="4"/>
      <c r="AY597" s="4"/>
      <c r="AZ597" s="38"/>
      <c r="BA597" s="7"/>
      <c r="BB597" s="46"/>
      <c r="BC597" s="9"/>
      <c r="BD597" s="10"/>
      <c r="BE597" s="4"/>
    </row>
    <row r="598" spans="1:57" ht="14" x14ac:dyDescent="0.35">
      <c r="A598" s="4">
        <f t="shared" si="439"/>
        <v>596</v>
      </c>
      <c r="B598" s="4"/>
      <c r="C598" s="4"/>
      <c r="D598" s="4"/>
      <c r="E598" s="4"/>
      <c r="F598" s="4"/>
      <c r="G598" s="12"/>
      <c r="H598" s="13"/>
      <c r="I598" s="7"/>
      <c r="J598" s="8"/>
      <c r="K598" s="9"/>
      <c r="L598" s="10"/>
      <c r="M598" s="11"/>
      <c r="N598" s="29">
        <f t="shared" si="444"/>
        <v>2.528953159464109E-5</v>
      </c>
      <c r="O598" s="47"/>
      <c r="P598" s="48"/>
      <c r="Q598" s="49"/>
      <c r="R598" s="51"/>
      <c r="S598" s="28"/>
      <c r="T598" s="29">
        <f t="shared" si="440"/>
        <v>0.99749633637213331</v>
      </c>
      <c r="U598" s="31">
        <f t="shared" si="441"/>
        <v>600</v>
      </c>
      <c r="V598" s="32">
        <f t="shared" si="442"/>
        <v>1492.5</v>
      </c>
      <c r="W598" s="33">
        <f t="shared" si="443"/>
        <v>2385</v>
      </c>
      <c r="X598" s="4"/>
      <c r="Y598" s="4"/>
      <c r="Z598" s="4"/>
      <c r="AA598" s="4"/>
      <c r="AB598" s="4"/>
      <c r="AC598" s="4"/>
      <c r="AD598" s="4"/>
      <c r="AE598" s="4"/>
      <c r="AF598" s="38"/>
      <c r="AG598" s="4"/>
      <c r="AH598" s="4"/>
      <c r="AI598" s="4"/>
      <c r="AJ598" s="53"/>
      <c r="AK598" s="7"/>
      <c r="AL598" s="8"/>
      <c r="AM598" s="9"/>
      <c r="AN598" s="16"/>
      <c r="AO598" s="4"/>
      <c r="AP598" s="4"/>
      <c r="AQ598" s="4"/>
      <c r="AR598" s="53"/>
      <c r="AS598" s="4"/>
      <c r="AT598" s="4"/>
      <c r="AU598" s="4"/>
      <c r="AV598" s="4"/>
      <c r="AW598" s="4"/>
      <c r="AX598" s="4"/>
      <c r="AY598" s="4"/>
      <c r="AZ598" s="38"/>
      <c r="BA598" s="7"/>
      <c r="BB598" s="46"/>
      <c r="BC598" s="9"/>
      <c r="BD598" s="10"/>
      <c r="BE598" s="4"/>
    </row>
    <row r="599" spans="1:57" ht="14" x14ac:dyDescent="0.35">
      <c r="A599" s="4">
        <f t="shared" si="439"/>
        <v>597</v>
      </c>
      <c r="B599" s="4"/>
      <c r="C599" s="4"/>
      <c r="D599" s="4"/>
      <c r="E599" s="4"/>
      <c r="F599" s="4"/>
      <c r="G599" s="12"/>
      <c r="H599" s="13"/>
      <c r="I599" s="7"/>
      <c r="J599" s="8"/>
      <c r="K599" s="9"/>
      <c r="L599" s="10"/>
      <c r="M599" s="11"/>
      <c r="N599" s="29">
        <f t="shared" si="444"/>
        <v>2.5036636278619184E-5</v>
      </c>
      <c r="O599" s="47"/>
      <c r="P599" s="48"/>
      <c r="Q599" s="49"/>
      <c r="R599" s="51"/>
      <c r="S599" s="28"/>
      <c r="T599" s="29">
        <f t="shared" si="440"/>
        <v>0.99752137300841193</v>
      </c>
      <c r="U599" s="31">
        <f t="shared" si="441"/>
        <v>601</v>
      </c>
      <c r="V599" s="32">
        <f t="shared" si="442"/>
        <v>1495</v>
      </c>
      <c r="W599" s="33">
        <f t="shared" si="443"/>
        <v>2389</v>
      </c>
      <c r="X599" s="4"/>
      <c r="Y599" s="4"/>
      <c r="Z599" s="4"/>
      <c r="AA599" s="4"/>
      <c r="AB599" s="4"/>
      <c r="AC599" s="4"/>
      <c r="AD599" s="4"/>
      <c r="AE599" s="4"/>
      <c r="AF599" s="38"/>
      <c r="AG599" s="4"/>
      <c r="AH599" s="4"/>
      <c r="AI599" s="4"/>
      <c r="AJ599" s="53"/>
      <c r="AK599" s="7"/>
      <c r="AL599" s="8"/>
      <c r="AM599" s="9"/>
      <c r="AN599" s="16"/>
      <c r="AO599" s="4"/>
      <c r="AP599" s="4"/>
      <c r="AQ599" s="4"/>
      <c r="AR599" s="53"/>
      <c r="AS599" s="4"/>
      <c r="AT599" s="4"/>
      <c r="AU599" s="4"/>
      <c r="AV599" s="4"/>
      <c r="AW599" s="4"/>
      <c r="AX599" s="4"/>
      <c r="AY599" s="4"/>
      <c r="AZ599" s="38"/>
      <c r="BA599" s="7"/>
      <c r="BB599" s="46"/>
      <c r="BC599" s="9"/>
      <c r="BD599" s="10"/>
      <c r="BE599" s="4"/>
    </row>
    <row r="600" spans="1:57" ht="14" x14ac:dyDescent="0.35">
      <c r="A600" s="4">
        <f t="shared" si="439"/>
        <v>598</v>
      </c>
      <c r="B600" s="4"/>
      <c r="C600" s="4"/>
      <c r="D600" s="4"/>
      <c r="E600" s="4"/>
      <c r="F600" s="4"/>
      <c r="G600" s="12"/>
      <c r="H600" s="13"/>
      <c r="I600" s="7"/>
      <c r="J600" s="8"/>
      <c r="K600" s="9"/>
      <c r="L600" s="10"/>
      <c r="M600" s="11"/>
      <c r="N600" s="29">
        <f t="shared" si="444"/>
        <v>2.4786269915866299E-5</v>
      </c>
      <c r="O600" s="47"/>
      <c r="P600" s="48"/>
      <c r="Q600" s="49"/>
      <c r="R600" s="51"/>
      <c r="S600" s="28"/>
      <c r="T600" s="29">
        <f t="shared" si="440"/>
        <v>0.99754615927832779</v>
      </c>
      <c r="U600" s="31">
        <f t="shared" si="441"/>
        <v>602</v>
      </c>
      <c r="V600" s="32">
        <f t="shared" si="442"/>
        <v>1497.5</v>
      </c>
      <c r="W600" s="33">
        <f t="shared" si="443"/>
        <v>2393</v>
      </c>
      <c r="X600" s="4"/>
      <c r="Y600" s="4"/>
      <c r="Z600" s="4"/>
      <c r="AA600" s="4"/>
      <c r="AB600" s="4"/>
      <c r="AC600" s="4"/>
      <c r="AD600" s="4"/>
      <c r="AE600" s="4"/>
      <c r="AF600" s="38"/>
      <c r="AG600" s="4"/>
      <c r="AH600" s="4"/>
      <c r="AI600" s="4"/>
      <c r="AJ600" s="53"/>
      <c r="AK600" s="7"/>
      <c r="AL600" s="8"/>
      <c r="AM600" s="9"/>
      <c r="AN600" s="16"/>
      <c r="AO600" s="4"/>
      <c r="AP600" s="4"/>
      <c r="AQ600" s="4"/>
      <c r="AR600" s="53"/>
      <c r="AS600" s="4"/>
      <c r="AT600" s="4"/>
      <c r="AU600" s="4"/>
      <c r="AV600" s="4"/>
      <c r="AW600" s="4"/>
      <c r="AX600" s="4"/>
      <c r="AY600" s="4"/>
      <c r="AZ600" s="38"/>
      <c r="BA600" s="7"/>
      <c r="BB600" s="46"/>
      <c r="BC600" s="9"/>
      <c r="BD600" s="10"/>
      <c r="BE600" s="4"/>
    </row>
    <row r="601" spans="1:57" ht="14" x14ac:dyDescent="0.35">
      <c r="A601" s="4">
        <f t="shared" si="439"/>
        <v>599</v>
      </c>
      <c r="B601" s="4"/>
      <c r="C601" s="4"/>
      <c r="D601" s="4"/>
      <c r="E601" s="4"/>
      <c r="F601" s="4"/>
      <c r="G601" s="12"/>
      <c r="H601" s="13"/>
      <c r="I601" s="7"/>
      <c r="J601" s="8"/>
      <c r="K601" s="9"/>
      <c r="L601" s="10"/>
      <c r="M601" s="11"/>
      <c r="N601" s="29">
        <f t="shared" si="444"/>
        <v>2.4538407216723179E-5</v>
      </c>
      <c r="O601" s="47"/>
      <c r="P601" s="48"/>
      <c r="Q601" s="49"/>
      <c r="R601" s="51"/>
      <c r="S601" s="28"/>
      <c r="T601" s="29">
        <f t="shared" si="440"/>
        <v>0.99757069768554452</v>
      </c>
      <c r="U601" s="31">
        <f t="shared" si="441"/>
        <v>603</v>
      </c>
      <c r="V601" s="32">
        <f t="shared" si="442"/>
        <v>1500</v>
      </c>
      <c r="W601" s="33">
        <f t="shared" si="443"/>
        <v>2397</v>
      </c>
      <c r="X601" s="4"/>
      <c r="Y601" s="4"/>
      <c r="Z601" s="4"/>
      <c r="AA601" s="4"/>
      <c r="AB601" s="4"/>
      <c r="AC601" s="4"/>
      <c r="AD601" s="4"/>
      <c r="AE601" s="4"/>
      <c r="AF601" s="38"/>
      <c r="AG601" s="4"/>
      <c r="AH601" s="4"/>
      <c r="AI601" s="4"/>
      <c r="AJ601" s="53"/>
      <c r="AK601" s="7"/>
      <c r="AL601" s="8"/>
      <c r="AM601" s="9"/>
      <c r="AN601" s="16"/>
      <c r="AO601" s="4"/>
      <c r="AP601" s="4"/>
      <c r="AQ601" s="4"/>
      <c r="AR601" s="53"/>
      <c r="AS601" s="4"/>
      <c r="AT601" s="4"/>
      <c r="AU601" s="4"/>
      <c r="AV601" s="4"/>
      <c r="AW601" s="4"/>
      <c r="AX601" s="4"/>
      <c r="AY601" s="4"/>
      <c r="AZ601" s="38"/>
      <c r="BA601" s="7"/>
      <c r="BB601" s="46"/>
      <c r="BC601" s="9"/>
      <c r="BD601" s="10"/>
      <c r="BE601" s="4"/>
    </row>
    <row r="602" spans="1:57" ht="14" x14ac:dyDescent="0.35">
      <c r="A602" s="4">
        <f t="shared" si="439"/>
        <v>600</v>
      </c>
      <c r="B602" s="4"/>
      <c r="C602" s="4"/>
      <c r="D602" s="4"/>
      <c r="E602" s="4"/>
      <c r="F602" s="4"/>
      <c r="G602" s="12"/>
      <c r="H602" s="13"/>
      <c r="I602" s="7"/>
      <c r="J602" s="8"/>
      <c r="K602" s="9"/>
      <c r="L602" s="10"/>
      <c r="M602" s="11"/>
      <c r="N602" s="29">
        <f t="shared" si="444"/>
        <v>2.4293023144550396E-5</v>
      </c>
      <c r="O602" s="47"/>
      <c r="P602" s="48"/>
      <c r="Q602" s="49"/>
      <c r="R602" s="51"/>
      <c r="S602" s="28"/>
      <c r="T602" s="29">
        <f t="shared" si="440"/>
        <v>0.99759499070868907</v>
      </c>
      <c r="U602" s="31">
        <f t="shared" si="441"/>
        <v>604</v>
      </c>
      <c r="V602" s="32">
        <f t="shared" si="442"/>
        <v>1502.5</v>
      </c>
      <c r="W602" s="33">
        <f t="shared" si="443"/>
        <v>2401</v>
      </c>
      <c r="X602" s="4"/>
      <c r="Y602" s="4"/>
      <c r="Z602" s="4"/>
      <c r="AA602" s="4"/>
      <c r="AB602" s="4"/>
      <c r="AC602" s="4"/>
      <c r="AD602" s="4"/>
      <c r="AE602" s="4"/>
      <c r="AF602" s="38"/>
      <c r="AG602" s="4"/>
      <c r="AH602" s="4"/>
      <c r="AI602" s="4"/>
      <c r="AJ602" s="53"/>
      <c r="AK602" s="7"/>
      <c r="AL602" s="8"/>
      <c r="AM602" s="9"/>
      <c r="AN602" s="16"/>
      <c r="AO602" s="4"/>
      <c r="AP602" s="4"/>
      <c r="AQ602" s="4"/>
      <c r="AR602" s="53"/>
      <c r="AS602" s="4"/>
      <c r="AT602" s="4"/>
      <c r="AU602" s="4"/>
      <c r="AV602" s="4"/>
      <c r="AW602" s="4"/>
      <c r="AX602" s="4"/>
      <c r="AY602" s="4"/>
      <c r="AZ602" s="38"/>
      <c r="BA602" s="7"/>
      <c r="BB602" s="46"/>
      <c r="BC602" s="9"/>
      <c r="BD602" s="10"/>
      <c r="BE602" s="4"/>
    </row>
    <row r="603" spans="1:57" ht="14" x14ac:dyDescent="0.35">
      <c r="A603" s="4">
        <f t="shared" si="439"/>
        <v>601</v>
      </c>
      <c r="B603" s="4"/>
      <c r="C603" s="4"/>
      <c r="D603" s="4"/>
      <c r="E603" s="4"/>
      <c r="F603" s="4"/>
      <c r="G603" s="12"/>
      <c r="H603" s="13"/>
      <c r="I603" s="7"/>
      <c r="J603" s="8"/>
      <c r="K603" s="9"/>
      <c r="L603" s="10"/>
      <c r="M603" s="11"/>
      <c r="N603" s="29">
        <f t="shared" si="444"/>
        <v>2.4050092913063814E-5</v>
      </c>
      <c r="O603" s="47"/>
      <c r="P603" s="48"/>
      <c r="Q603" s="49"/>
      <c r="R603" s="51"/>
      <c r="S603" s="28"/>
      <c r="T603" s="29">
        <f t="shared" si="440"/>
        <v>0.99761904080160213</v>
      </c>
      <c r="U603" s="31">
        <f t="shared" si="441"/>
        <v>605</v>
      </c>
      <c r="V603" s="32">
        <f t="shared" si="442"/>
        <v>1505</v>
      </c>
      <c r="W603" s="33">
        <f t="shared" si="443"/>
        <v>2405</v>
      </c>
      <c r="X603" s="4"/>
      <c r="Y603" s="4"/>
      <c r="Z603" s="4"/>
      <c r="AA603" s="4"/>
      <c r="AB603" s="4"/>
      <c r="AC603" s="4"/>
      <c r="AD603" s="4"/>
      <c r="AE603" s="4"/>
      <c r="AF603" s="38"/>
      <c r="AG603" s="4"/>
      <c r="AH603" s="4"/>
      <c r="AI603" s="4"/>
      <c r="AJ603" s="53"/>
      <c r="AK603" s="7"/>
      <c r="AL603" s="8"/>
      <c r="AM603" s="9"/>
      <c r="AN603" s="16"/>
      <c r="AO603" s="4"/>
      <c r="AP603" s="4"/>
      <c r="AQ603" s="4"/>
      <c r="AR603" s="53"/>
      <c r="AS603" s="4"/>
      <c r="AT603" s="4"/>
      <c r="AU603" s="4"/>
      <c r="AV603" s="4"/>
      <c r="AW603" s="4"/>
      <c r="AX603" s="4"/>
      <c r="AY603" s="4"/>
      <c r="AZ603" s="38"/>
      <c r="BA603" s="7"/>
      <c r="BB603" s="46"/>
      <c r="BC603" s="9"/>
      <c r="BD603" s="10"/>
      <c r="BE603" s="4"/>
    </row>
    <row r="604" spans="1:57" ht="14" x14ac:dyDescent="0.35">
      <c r="A604" s="4">
        <f t="shared" si="439"/>
        <v>602</v>
      </c>
      <c r="B604" s="4"/>
      <c r="C604" s="4"/>
      <c r="D604" s="4"/>
      <c r="E604" s="4"/>
      <c r="F604" s="4"/>
      <c r="G604" s="12"/>
      <c r="H604" s="13"/>
      <c r="I604" s="7"/>
      <c r="J604" s="8"/>
      <c r="K604" s="9"/>
      <c r="L604" s="10"/>
      <c r="M604" s="11"/>
      <c r="N604" s="29">
        <f t="shared" si="444"/>
        <v>2.380959198400312E-5</v>
      </c>
      <c r="O604" s="47"/>
      <c r="P604" s="48"/>
      <c r="Q604" s="49"/>
      <c r="R604" s="51"/>
      <c r="S604" s="28"/>
      <c r="T604" s="29">
        <f t="shared" si="440"/>
        <v>0.99764285039358613</v>
      </c>
      <c r="U604" s="31">
        <f t="shared" si="441"/>
        <v>606</v>
      </c>
      <c r="V604" s="32">
        <f t="shared" si="442"/>
        <v>1507.5</v>
      </c>
      <c r="W604" s="33">
        <f t="shared" si="443"/>
        <v>2409</v>
      </c>
      <c r="X604" s="4"/>
      <c r="Y604" s="4"/>
      <c r="Z604" s="4"/>
      <c r="AA604" s="4"/>
      <c r="AB604" s="4"/>
      <c r="AC604" s="4"/>
      <c r="AD604" s="4"/>
      <c r="AE604" s="4"/>
      <c r="AF604" s="38"/>
      <c r="AG604" s="4"/>
      <c r="AH604" s="4"/>
      <c r="AI604" s="4"/>
      <c r="AJ604" s="53"/>
      <c r="AK604" s="7"/>
      <c r="AL604" s="8"/>
      <c r="AM604" s="9"/>
      <c r="AN604" s="16"/>
      <c r="AO604" s="4"/>
      <c r="AP604" s="4"/>
      <c r="AQ604" s="4"/>
      <c r="AR604" s="53"/>
      <c r="AS604" s="4"/>
      <c r="AT604" s="4"/>
      <c r="AU604" s="4"/>
      <c r="AV604" s="4"/>
      <c r="AW604" s="4"/>
      <c r="AX604" s="4"/>
      <c r="AY604" s="4"/>
      <c r="AZ604" s="38"/>
      <c r="BA604" s="7"/>
      <c r="BB604" s="46"/>
      <c r="BC604" s="9"/>
      <c r="BD604" s="10"/>
      <c r="BE604" s="4"/>
    </row>
    <row r="605" spans="1:57" ht="14" x14ac:dyDescent="0.35">
      <c r="A605" s="4">
        <f t="shared" si="439"/>
        <v>603</v>
      </c>
      <c r="B605" s="4"/>
      <c r="C605" s="4"/>
      <c r="D605" s="4"/>
      <c r="E605" s="4"/>
      <c r="F605" s="4"/>
      <c r="G605" s="12"/>
      <c r="H605" s="13"/>
      <c r="I605" s="7"/>
      <c r="J605" s="8"/>
      <c r="K605" s="9"/>
      <c r="L605" s="10"/>
      <c r="M605" s="11"/>
      <c r="N605" s="29">
        <f t="shared" si="444"/>
        <v>2.3571496064134223E-5</v>
      </c>
      <c r="O605" s="47"/>
      <c r="P605" s="48"/>
      <c r="Q605" s="49"/>
      <c r="R605" s="51"/>
      <c r="S605" s="28"/>
      <c r="T605" s="29">
        <f t="shared" si="440"/>
        <v>0.99766642188965027</v>
      </c>
      <c r="U605" s="31">
        <f t="shared" si="441"/>
        <v>607</v>
      </c>
      <c r="V605" s="32">
        <f t="shared" si="442"/>
        <v>1510</v>
      </c>
      <c r="W605" s="33">
        <f t="shared" si="443"/>
        <v>2413</v>
      </c>
      <c r="X605" s="4"/>
      <c r="Y605" s="4"/>
      <c r="Z605" s="4"/>
      <c r="AA605" s="4"/>
      <c r="AB605" s="4"/>
      <c r="AC605" s="4"/>
      <c r="AD605" s="4"/>
      <c r="AE605" s="4"/>
      <c r="AF605" s="38"/>
      <c r="AG605" s="4"/>
      <c r="AH605" s="4"/>
      <c r="AI605" s="4"/>
      <c r="AJ605" s="53"/>
      <c r="AK605" s="7"/>
      <c r="AL605" s="8"/>
      <c r="AM605" s="9"/>
      <c r="AN605" s="16"/>
      <c r="AO605" s="4"/>
      <c r="AP605" s="4"/>
      <c r="AQ605" s="4"/>
      <c r="AR605" s="53"/>
      <c r="AS605" s="4"/>
      <c r="AT605" s="4"/>
      <c r="AU605" s="4"/>
      <c r="AV605" s="4"/>
      <c r="AW605" s="4"/>
      <c r="AX605" s="4"/>
      <c r="AY605" s="4"/>
      <c r="AZ605" s="38"/>
      <c r="BA605" s="7"/>
      <c r="BB605" s="46"/>
      <c r="BC605" s="9"/>
      <c r="BD605" s="10"/>
      <c r="BE605" s="4"/>
    </row>
    <row r="606" spans="1:57" ht="14" x14ac:dyDescent="0.35">
      <c r="A606" s="4">
        <f t="shared" si="439"/>
        <v>604</v>
      </c>
      <c r="B606" s="4"/>
      <c r="C606" s="4"/>
      <c r="D606" s="4"/>
      <c r="E606" s="4"/>
      <c r="F606" s="4"/>
      <c r="G606" s="12"/>
      <c r="H606" s="13"/>
      <c r="I606" s="7"/>
      <c r="J606" s="8"/>
      <c r="K606" s="9"/>
      <c r="L606" s="10"/>
      <c r="M606" s="11"/>
      <c r="N606" s="29">
        <f t="shared" si="444"/>
        <v>2.3335781103472897E-5</v>
      </c>
      <c r="O606" s="47"/>
      <c r="P606" s="48"/>
      <c r="Q606" s="49"/>
      <c r="R606" s="51"/>
      <c r="S606" s="28"/>
      <c r="T606" s="29">
        <f t="shared" si="440"/>
        <v>0.99768975767075374</v>
      </c>
      <c r="U606" s="31">
        <f t="shared" si="441"/>
        <v>608</v>
      </c>
      <c r="V606" s="32">
        <f t="shared" si="442"/>
        <v>1512.5</v>
      </c>
      <c r="W606" s="33">
        <f t="shared" si="443"/>
        <v>2417</v>
      </c>
      <c r="X606" s="4"/>
      <c r="Y606" s="4"/>
      <c r="Z606" s="4"/>
      <c r="AA606" s="4"/>
      <c r="AB606" s="4"/>
      <c r="AC606" s="4"/>
      <c r="AD606" s="4"/>
      <c r="AE606" s="4"/>
      <c r="AF606" s="38"/>
      <c r="AG606" s="4"/>
      <c r="AH606" s="4"/>
      <c r="AI606" s="4"/>
      <c r="AJ606" s="53"/>
      <c r="AK606" s="7"/>
      <c r="AL606" s="8"/>
      <c r="AM606" s="9"/>
      <c r="AN606" s="16"/>
      <c r="AO606" s="4"/>
      <c r="AP606" s="4"/>
      <c r="AQ606" s="4"/>
      <c r="AR606" s="53"/>
      <c r="AS606" s="4"/>
      <c r="AT606" s="4"/>
      <c r="AU606" s="4"/>
      <c r="AV606" s="4"/>
      <c r="AW606" s="4"/>
      <c r="AX606" s="4"/>
      <c r="AY606" s="4"/>
      <c r="AZ606" s="38"/>
      <c r="BA606" s="7"/>
      <c r="BB606" s="46"/>
      <c r="BC606" s="9"/>
      <c r="BD606" s="10"/>
      <c r="BE606" s="4"/>
    </row>
    <row r="607" spans="1:57" ht="14" x14ac:dyDescent="0.35">
      <c r="A607" s="4">
        <f t="shared" si="439"/>
        <v>605</v>
      </c>
      <c r="B607" s="4"/>
      <c r="C607" s="4"/>
      <c r="D607" s="4"/>
      <c r="E607" s="4"/>
      <c r="F607" s="4"/>
      <c r="G607" s="12"/>
      <c r="H607" s="13"/>
      <c r="I607" s="7"/>
      <c r="J607" s="8"/>
      <c r="K607" s="9"/>
      <c r="L607" s="10"/>
      <c r="M607" s="11"/>
      <c r="N607" s="29">
        <f t="shared" si="444"/>
        <v>2.3102423292509222E-5</v>
      </c>
      <c r="O607" s="47"/>
      <c r="P607" s="48"/>
      <c r="Q607" s="49"/>
      <c r="R607" s="51"/>
      <c r="S607" s="28"/>
      <c r="T607" s="29">
        <f t="shared" si="440"/>
        <v>0.99771286009404625</v>
      </c>
      <c r="U607" s="31">
        <f t="shared" si="441"/>
        <v>609</v>
      </c>
      <c r="V607" s="32">
        <f t="shared" si="442"/>
        <v>1515</v>
      </c>
      <c r="W607" s="33">
        <f t="shared" si="443"/>
        <v>2421</v>
      </c>
      <c r="X607" s="4"/>
      <c r="Y607" s="4"/>
      <c r="Z607" s="4"/>
      <c r="AA607" s="4"/>
      <c r="AB607" s="4"/>
      <c r="AC607" s="4"/>
      <c r="AD607" s="4"/>
      <c r="AE607" s="4"/>
      <c r="AF607" s="38"/>
      <c r="AG607" s="4"/>
      <c r="AH607" s="4"/>
      <c r="AI607" s="4"/>
      <c r="AJ607" s="53"/>
      <c r="AK607" s="7"/>
      <c r="AL607" s="8"/>
      <c r="AM607" s="9"/>
      <c r="AN607" s="16"/>
      <c r="AO607" s="4"/>
      <c r="AP607" s="4"/>
      <c r="AQ607" s="4"/>
      <c r="AR607" s="53"/>
      <c r="AS607" s="4"/>
      <c r="AT607" s="4"/>
      <c r="AU607" s="4"/>
      <c r="AV607" s="4"/>
      <c r="AW607" s="4"/>
      <c r="AX607" s="4"/>
      <c r="AY607" s="4"/>
      <c r="AZ607" s="38"/>
      <c r="BA607" s="7"/>
      <c r="BB607" s="46"/>
      <c r="BC607" s="9"/>
      <c r="BD607" s="10"/>
      <c r="BE607" s="4"/>
    </row>
    <row r="608" spans="1:57" ht="14" x14ac:dyDescent="0.35">
      <c r="A608" s="4">
        <f t="shared" si="439"/>
        <v>606</v>
      </c>
      <c r="B608" s="4"/>
      <c r="C608" s="4"/>
      <c r="D608" s="4"/>
      <c r="E608" s="4"/>
      <c r="F608" s="4"/>
      <c r="G608" s="12"/>
      <c r="H608" s="13"/>
      <c r="I608" s="7"/>
      <c r="J608" s="8"/>
      <c r="K608" s="9"/>
      <c r="L608" s="10"/>
      <c r="M608" s="11"/>
      <c r="N608" s="29">
        <f t="shared" si="444"/>
        <v>2.2871399059543052E-5</v>
      </c>
      <c r="O608" s="47"/>
      <c r="P608" s="48"/>
      <c r="Q608" s="49"/>
      <c r="R608" s="51"/>
      <c r="S608" s="28"/>
      <c r="T608" s="29">
        <f t="shared" si="440"/>
        <v>0.99773573149310579</v>
      </c>
      <c r="U608" s="31">
        <f t="shared" si="441"/>
        <v>610</v>
      </c>
      <c r="V608" s="32">
        <f t="shared" si="442"/>
        <v>1517.5</v>
      </c>
      <c r="W608" s="33">
        <f t="shared" si="443"/>
        <v>2425</v>
      </c>
      <c r="X608" s="4"/>
      <c r="Y608" s="4"/>
      <c r="Z608" s="4"/>
      <c r="AA608" s="4"/>
      <c r="AB608" s="4"/>
      <c r="AC608" s="4"/>
      <c r="AD608" s="4"/>
      <c r="AE608" s="4"/>
      <c r="AF608" s="38"/>
      <c r="AG608" s="4"/>
      <c r="AH608" s="4"/>
      <c r="AI608" s="4"/>
      <c r="AJ608" s="53"/>
      <c r="AK608" s="7"/>
      <c r="AL608" s="8"/>
      <c r="AM608" s="9"/>
      <c r="AN608" s="16"/>
      <c r="AO608" s="4"/>
      <c r="AP608" s="4"/>
      <c r="AQ608" s="4"/>
      <c r="AR608" s="53"/>
      <c r="AS608" s="4"/>
      <c r="AT608" s="4"/>
      <c r="AU608" s="4"/>
      <c r="AV608" s="4"/>
      <c r="AW608" s="4"/>
      <c r="AX608" s="4"/>
      <c r="AY608" s="4"/>
      <c r="AZ608" s="38"/>
      <c r="BA608" s="7"/>
      <c r="BB608" s="46"/>
      <c r="BC608" s="9"/>
      <c r="BD608" s="10"/>
      <c r="BE608" s="4"/>
    </row>
    <row r="609" spans="1:57" ht="14" x14ac:dyDescent="0.35">
      <c r="A609" s="4">
        <f t="shared" si="439"/>
        <v>607</v>
      </c>
      <c r="B609" s="4"/>
      <c r="C609" s="4"/>
      <c r="D609" s="4"/>
      <c r="E609" s="4"/>
      <c r="F609" s="4"/>
      <c r="G609" s="12"/>
      <c r="H609" s="13"/>
      <c r="I609" s="7"/>
      <c r="J609" s="8"/>
      <c r="K609" s="9"/>
      <c r="L609" s="10"/>
      <c r="M609" s="11"/>
      <c r="N609" s="29">
        <f t="shared" si="444"/>
        <v>2.2642685068907653E-5</v>
      </c>
      <c r="O609" s="47"/>
      <c r="P609" s="48"/>
      <c r="Q609" s="49"/>
      <c r="R609" s="51"/>
      <c r="S609" s="28"/>
      <c r="T609" s="29">
        <f t="shared" si="440"/>
        <v>0.9977583741781747</v>
      </c>
      <c r="U609" s="31">
        <f t="shared" si="441"/>
        <v>611</v>
      </c>
      <c r="V609" s="32">
        <f t="shared" si="442"/>
        <v>1520</v>
      </c>
      <c r="W609" s="33">
        <f t="shared" si="443"/>
        <v>2429</v>
      </c>
      <c r="X609" s="4"/>
      <c r="Y609" s="4"/>
      <c r="Z609" s="4"/>
      <c r="AA609" s="4"/>
      <c r="AB609" s="4"/>
      <c r="AC609" s="4"/>
      <c r="AD609" s="4"/>
      <c r="AE609" s="4"/>
      <c r="AF609" s="38"/>
      <c r="AG609" s="4"/>
      <c r="AH609" s="4"/>
      <c r="AI609" s="4"/>
      <c r="AJ609" s="53"/>
      <c r="AK609" s="7"/>
      <c r="AL609" s="8"/>
      <c r="AM609" s="9"/>
      <c r="AN609" s="16"/>
      <c r="AO609" s="4"/>
      <c r="AP609" s="4"/>
      <c r="AQ609" s="4"/>
      <c r="AR609" s="53"/>
      <c r="AS609" s="4"/>
      <c r="AT609" s="4"/>
      <c r="AU609" s="4"/>
      <c r="AV609" s="4"/>
      <c r="AW609" s="4"/>
      <c r="AX609" s="4"/>
      <c r="AY609" s="4"/>
      <c r="AZ609" s="38"/>
      <c r="BA609" s="7"/>
      <c r="BB609" s="46"/>
      <c r="BC609" s="9"/>
      <c r="BD609" s="10"/>
      <c r="BE609" s="4"/>
    </row>
    <row r="610" spans="1:57" ht="14" x14ac:dyDescent="0.35">
      <c r="A610" s="4">
        <f t="shared" si="439"/>
        <v>608</v>
      </c>
      <c r="B610" s="4"/>
      <c r="C610" s="4"/>
      <c r="D610" s="4"/>
      <c r="E610" s="4"/>
      <c r="F610" s="4"/>
      <c r="G610" s="12"/>
      <c r="H610" s="13"/>
      <c r="I610" s="7"/>
      <c r="J610" s="8"/>
      <c r="K610" s="9"/>
      <c r="L610" s="10"/>
      <c r="M610" s="11"/>
      <c r="N610" s="29">
        <f t="shared" si="444"/>
        <v>2.2416258218305174E-5</v>
      </c>
      <c r="O610" s="47"/>
      <c r="P610" s="48"/>
      <c r="Q610" s="49"/>
      <c r="R610" s="51"/>
      <c r="S610" s="28"/>
      <c r="T610" s="29">
        <f t="shared" si="440"/>
        <v>0.99778079043639301</v>
      </c>
      <c r="U610" s="31">
        <f t="shared" si="441"/>
        <v>612</v>
      </c>
      <c r="V610" s="32">
        <f t="shared" si="442"/>
        <v>1522.5</v>
      </c>
      <c r="W610" s="33">
        <f t="shared" si="443"/>
        <v>2433</v>
      </c>
      <c r="X610" s="4"/>
      <c r="Y610" s="4"/>
      <c r="Z610" s="4"/>
      <c r="AA610" s="4"/>
      <c r="AB610" s="4"/>
      <c r="AC610" s="4"/>
      <c r="AD610" s="4"/>
      <c r="AE610" s="4"/>
      <c r="AF610" s="38"/>
      <c r="AG610" s="4"/>
      <c r="AH610" s="4"/>
      <c r="AI610" s="4"/>
      <c r="AJ610" s="53"/>
      <c r="AK610" s="7"/>
      <c r="AL610" s="8"/>
      <c r="AM610" s="9"/>
      <c r="AN610" s="16"/>
      <c r="AO610" s="4"/>
      <c r="AP610" s="4"/>
      <c r="AQ610" s="4"/>
      <c r="AR610" s="53"/>
      <c r="AS610" s="4"/>
      <c r="AT610" s="4"/>
      <c r="AU610" s="4"/>
      <c r="AV610" s="4"/>
      <c r="AW610" s="4"/>
      <c r="AX610" s="4"/>
      <c r="AY610" s="4"/>
      <c r="AZ610" s="38"/>
      <c r="BA610" s="7"/>
      <c r="BB610" s="46"/>
      <c r="BC610" s="9"/>
      <c r="BD610" s="10"/>
      <c r="BE610" s="4"/>
    </row>
    <row r="611" spans="1:57" ht="14" x14ac:dyDescent="0.35">
      <c r="A611" s="4">
        <f t="shared" si="439"/>
        <v>609</v>
      </c>
      <c r="B611" s="4"/>
      <c r="C611" s="4"/>
      <c r="D611" s="4"/>
      <c r="E611" s="4"/>
      <c r="F611" s="4"/>
      <c r="G611" s="12"/>
      <c r="H611" s="13"/>
      <c r="I611" s="7"/>
      <c r="J611" s="8"/>
      <c r="K611" s="9"/>
      <c r="L611" s="10"/>
      <c r="M611" s="11"/>
      <c r="N611" s="29">
        <f t="shared" si="444"/>
        <v>2.2192095636031084E-5</v>
      </c>
      <c r="O611" s="47"/>
      <c r="P611" s="48"/>
      <c r="Q611" s="49"/>
      <c r="R611" s="51"/>
      <c r="S611" s="28"/>
      <c r="T611" s="29">
        <f t="shared" si="440"/>
        <v>0.99780298253202904</v>
      </c>
      <c r="U611" s="31">
        <f t="shared" si="441"/>
        <v>613</v>
      </c>
      <c r="V611" s="32">
        <f t="shared" si="442"/>
        <v>1525</v>
      </c>
      <c r="W611" s="33">
        <f t="shared" si="443"/>
        <v>2437</v>
      </c>
      <c r="X611" s="4"/>
      <c r="Y611" s="4"/>
      <c r="Z611" s="4"/>
      <c r="AA611" s="4"/>
      <c r="AB611" s="4"/>
      <c r="AC611" s="4"/>
      <c r="AD611" s="4"/>
      <c r="AE611" s="4"/>
      <c r="AF611" s="38"/>
      <c r="AG611" s="4"/>
      <c r="AH611" s="4"/>
      <c r="AI611" s="4"/>
      <c r="AJ611" s="53"/>
      <c r="AK611" s="7"/>
      <c r="AL611" s="8"/>
      <c r="AM611" s="9"/>
      <c r="AN611" s="16"/>
      <c r="AO611" s="4"/>
      <c r="AP611" s="4"/>
      <c r="AQ611" s="4"/>
      <c r="AR611" s="53"/>
      <c r="AS611" s="4"/>
      <c r="AT611" s="4"/>
      <c r="AU611" s="4"/>
      <c r="AV611" s="4"/>
      <c r="AW611" s="4"/>
      <c r="AX611" s="4"/>
      <c r="AY611" s="4"/>
      <c r="AZ611" s="38"/>
      <c r="BA611" s="7"/>
      <c r="BB611" s="46"/>
      <c r="BC611" s="9"/>
      <c r="BD611" s="10"/>
      <c r="BE611" s="4"/>
    </row>
    <row r="612" spans="1:57" ht="14" x14ac:dyDescent="0.35">
      <c r="A612" s="4">
        <f t="shared" si="439"/>
        <v>610</v>
      </c>
      <c r="B612" s="4"/>
      <c r="C612" s="4"/>
      <c r="D612" s="4"/>
      <c r="E612" s="4"/>
      <c r="F612" s="4"/>
      <c r="G612" s="12"/>
      <c r="H612" s="13"/>
      <c r="I612" s="7"/>
      <c r="J612" s="8"/>
      <c r="K612" s="9"/>
      <c r="L612" s="10"/>
      <c r="M612" s="11"/>
      <c r="N612" s="29">
        <f t="shared" si="444"/>
        <v>2.197017467975293E-5</v>
      </c>
      <c r="O612" s="47"/>
      <c r="P612" s="48"/>
      <c r="Q612" s="49"/>
      <c r="R612" s="51"/>
      <c r="S612" s="28"/>
      <c r="T612" s="29">
        <f t="shared" si="440"/>
        <v>0.99782495270670879</v>
      </c>
      <c r="U612" s="31">
        <f t="shared" si="441"/>
        <v>614</v>
      </c>
      <c r="V612" s="32">
        <f t="shared" si="442"/>
        <v>1527.5</v>
      </c>
      <c r="W612" s="33">
        <f t="shared" si="443"/>
        <v>2441</v>
      </c>
      <c r="X612" s="4"/>
      <c r="Y612" s="4"/>
      <c r="Z612" s="4"/>
      <c r="AA612" s="4"/>
      <c r="AB612" s="4"/>
      <c r="AC612" s="4"/>
      <c r="AD612" s="4"/>
      <c r="AE612" s="4"/>
      <c r="AF612" s="38"/>
      <c r="AG612" s="4"/>
      <c r="AH612" s="4"/>
      <c r="AI612" s="4"/>
      <c r="AJ612" s="53"/>
      <c r="AK612" s="7"/>
      <c r="AL612" s="8"/>
      <c r="AM612" s="9"/>
      <c r="AN612" s="16"/>
      <c r="AO612" s="4"/>
      <c r="AP612" s="4"/>
      <c r="AQ612" s="4"/>
      <c r="AR612" s="53"/>
      <c r="AS612" s="4"/>
      <c r="AT612" s="4"/>
      <c r="AU612" s="4"/>
      <c r="AV612" s="4"/>
      <c r="AW612" s="4"/>
      <c r="AX612" s="4"/>
      <c r="AY612" s="4"/>
      <c r="AZ612" s="38"/>
      <c r="BA612" s="7"/>
      <c r="BB612" s="46"/>
      <c r="BC612" s="9"/>
      <c r="BD612" s="10"/>
      <c r="BE612" s="4"/>
    </row>
    <row r="613" spans="1:57" ht="14" x14ac:dyDescent="0.35">
      <c r="A613" s="4">
        <f t="shared" si="439"/>
        <v>611</v>
      </c>
      <c r="B613" s="4"/>
      <c r="C613" s="4"/>
      <c r="D613" s="4"/>
      <c r="E613" s="4"/>
      <c r="F613" s="4"/>
      <c r="G613" s="12"/>
      <c r="H613" s="13"/>
      <c r="I613" s="7"/>
      <c r="J613" s="8"/>
      <c r="K613" s="9"/>
      <c r="L613" s="10"/>
      <c r="M613" s="11"/>
      <c r="N613" s="29">
        <f t="shared" si="444"/>
        <v>2.1750472932957621E-5</v>
      </c>
      <c r="O613" s="47"/>
      <c r="P613" s="48"/>
      <c r="Q613" s="49"/>
      <c r="R613" s="51"/>
      <c r="S613" s="28"/>
      <c r="T613" s="29">
        <f t="shared" si="440"/>
        <v>0.99784670317964175</v>
      </c>
      <c r="U613" s="31">
        <f t="shared" si="441"/>
        <v>615</v>
      </c>
      <c r="V613" s="32">
        <f t="shared" si="442"/>
        <v>1530</v>
      </c>
      <c r="W613" s="33">
        <f t="shared" si="443"/>
        <v>2445</v>
      </c>
      <c r="X613" s="4"/>
      <c r="Y613" s="4"/>
      <c r="Z613" s="4"/>
      <c r="AA613" s="4"/>
      <c r="AB613" s="4"/>
      <c r="AC613" s="4"/>
      <c r="AD613" s="4"/>
      <c r="AE613" s="4"/>
      <c r="AF613" s="38"/>
      <c r="AG613" s="4"/>
      <c r="AH613" s="4"/>
      <c r="AI613" s="4"/>
      <c r="AJ613" s="53"/>
      <c r="AK613" s="7"/>
      <c r="AL613" s="8"/>
      <c r="AM613" s="9"/>
      <c r="AN613" s="16"/>
      <c r="AO613" s="4"/>
      <c r="AP613" s="4"/>
      <c r="AQ613" s="4"/>
      <c r="AR613" s="53"/>
      <c r="AS613" s="4"/>
      <c r="AT613" s="4"/>
      <c r="AU613" s="4"/>
      <c r="AV613" s="4"/>
      <c r="AW613" s="4"/>
      <c r="AX613" s="4"/>
      <c r="AY613" s="4"/>
      <c r="AZ613" s="38"/>
      <c r="BA613" s="7"/>
      <c r="BB613" s="46"/>
      <c r="BC613" s="9"/>
      <c r="BD613" s="10"/>
      <c r="BE613" s="4"/>
    </row>
    <row r="614" spans="1:57" ht="14" x14ac:dyDescent="0.35">
      <c r="A614" s="4">
        <f t="shared" si="439"/>
        <v>612</v>
      </c>
      <c r="B614" s="4"/>
      <c r="C614" s="4"/>
      <c r="D614" s="4"/>
      <c r="E614" s="4"/>
      <c r="F614" s="4"/>
      <c r="G614" s="12"/>
      <c r="H614" s="13"/>
      <c r="I614" s="7"/>
      <c r="J614" s="8"/>
      <c r="K614" s="9"/>
      <c r="L614" s="10"/>
      <c r="M614" s="11"/>
      <c r="N614" s="29">
        <f t="shared" si="444"/>
        <v>2.1532968203619163E-5</v>
      </c>
      <c r="O614" s="47"/>
      <c r="P614" s="48"/>
      <c r="Q614" s="49"/>
      <c r="R614" s="51"/>
      <c r="S614" s="28"/>
      <c r="T614" s="29">
        <f t="shared" si="440"/>
        <v>0.99786823614784537</v>
      </c>
      <c r="U614" s="31">
        <f t="shared" si="441"/>
        <v>616</v>
      </c>
      <c r="V614" s="32">
        <f t="shared" si="442"/>
        <v>1532.5</v>
      </c>
      <c r="W614" s="33">
        <f t="shared" si="443"/>
        <v>2449</v>
      </c>
      <c r="X614" s="4"/>
      <c r="Y614" s="4"/>
      <c r="Z614" s="4"/>
      <c r="AA614" s="4"/>
      <c r="AB614" s="4"/>
      <c r="AC614" s="4"/>
      <c r="AD614" s="4"/>
      <c r="AE614" s="4"/>
      <c r="AF614" s="38"/>
      <c r="AG614" s="4"/>
      <c r="AH614" s="4"/>
      <c r="AI614" s="4"/>
      <c r="AJ614" s="53"/>
      <c r="AK614" s="7"/>
      <c r="AL614" s="8"/>
      <c r="AM614" s="9"/>
      <c r="AN614" s="16"/>
      <c r="AO614" s="4"/>
      <c r="AP614" s="4"/>
      <c r="AQ614" s="4"/>
      <c r="AR614" s="53"/>
      <c r="AS614" s="4"/>
      <c r="AT614" s="4"/>
      <c r="AU614" s="4"/>
      <c r="AV614" s="4"/>
      <c r="AW614" s="4"/>
      <c r="AX614" s="4"/>
      <c r="AY614" s="4"/>
      <c r="AZ614" s="38"/>
      <c r="BA614" s="7"/>
      <c r="BB614" s="46"/>
      <c r="BC614" s="9"/>
      <c r="BD614" s="10"/>
      <c r="BE614" s="4"/>
    </row>
    <row r="615" spans="1:57" ht="14" x14ac:dyDescent="0.35">
      <c r="A615" s="4">
        <f t="shared" si="439"/>
        <v>613</v>
      </c>
      <c r="B615" s="4"/>
      <c r="C615" s="4"/>
      <c r="D615" s="4"/>
      <c r="E615" s="4"/>
      <c r="F615" s="4"/>
      <c r="G615" s="12"/>
      <c r="H615" s="13"/>
      <c r="I615" s="7"/>
      <c r="J615" s="8"/>
      <c r="K615" s="9"/>
      <c r="L615" s="10"/>
      <c r="M615" s="11"/>
      <c r="N615" s="29">
        <f t="shared" si="444"/>
        <v>2.1317638521534121E-5</v>
      </c>
      <c r="O615" s="47"/>
      <c r="P615" s="48"/>
      <c r="Q615" s="49"/>
      <c r="R615" s="51"/>
      <c r="S615" s="28"/>
      <c r="T615" s="29">
        <f t="shared" si="440"/>
        <v>0.9978895537863669</v>
      </c>
      <c r="U615" s="31">
        <f t="shared" si="441"/>
        <v>617</v>
      </c>
      <c r="V615" s="32">
        <f t="shared" si="442"/>
        <v>1535</v>
      </c>
      <c r="W615" s="33">
        <f t="shared" si="443"/>
        <v>2453</v>
      </c>
      <c r="X615" s="4"/>
      <c r="Y615" s="4"/>
      <c r="Z615" s="4"/>
      <c r="AA615" s="4"/>
      <c r="AB615" s="4"/>
      <c r="AC615" s="4"/>
      <c r="AD615" s="4"/>
      <c r="AE615" s="4"/>
      <c r="AF615" s="38"/>
      <c r="AG615" s="4"/>
      <c r="AH615" s="4"/>
      <c r="AI615" s="4"/>
      <c r="AJ615" s="53"/>
      <c r="AK615" s="7"/>
      <c r="AL615" s="8"/>
      <c r="AM615" s="9"/>
      <c r="AN615" s="16"/>
      <c r="AO615" s="4"/>
      <c r="AP615" s="4"/>
      <c r="AQ615" s="4"/>
      <c r="AR615" s="53"/>
      <c r="AS615" s="4"/>
      <c r="AT615" s="4"/>
      <c r="AU615" s="4"/>
      <c r="AV615" s="4"/>
      <c r="AW615" s="4"/>
      <c r="AX615" s="4"/>
      <c r="AY615" s="4"/>
      <c r="AZ615" s="38"/>
      <c r="BA615" s="7"/>
      <c r="BB615" s="46"/>
      <c r="BC615" s="9"/>
      <c r="BD615" s="10"/>
      <c r="BE615" s="4"/>
    </row>
    <row r="616" spans="1:57" ht="14" x14ac:dyDescent="0.35">
      <c r="A616" s="4">
        <f t="shared" si="439"/>
        <v>614</v>
      </c>
      <c r="B616" s="4"/>
      <c r="C616" s="4"/>
      <c r="D616" s="4"/>
      <c r="E616" s="4"/>
      <c r="F616" s="4"/>
      <c r="G616" s="12"/>
      <c r="H616" s="13"/>
      <c r="I616" s="7"/>
      <c r="J616" s="8"/>
      <c r="K616" s="9"/>
      <c r="L616" s="10"/>
      <c r="M616" s="11"/>
      <c r="N616" s="29">
        <f t="shared" si="444"/>
        <v>2.1104462136323221E-5</v>
      </c>
      <c r="O616" s="47"/>
      <c r="P616" s="48"/>
      <c r="Q616" s="49"/>
      <c r="R616" s="51"/>
      <c r="S616" s="28"/>
      <c r="T616" s="29">
        <f t="shared" si="440"/>
        <v>0.99791065824850322</v>
      </c>
      <c r="U616" s="31">
        <f t="shared" si="441"/>
        <v>618</v>
      </c>
      <c r="V616" s="32">
        <f t="shared" si="442"/>
        <v>1537.5</v>
      </c>
      <c r="W616" s="33">
        <f t="shared" si="443"/>
        <v>2457</v>
      </c>
      <c r="X616" s="4"/>
      <c r="Y616" s="4"/>
      <c r="Z616" s="4"/>
      <c r="AA616" s="4"/>
      <c r="AB616" s="4"/>
      <c r="AC616" s="4"/>
      <c r="AD616" s="4"/>
      <c r="AE616" s="4"/>
      <c r="AF616" s="38"/>
      <c r="AG616" s="4"/>
      <c r="AH616" s="4"/>
      <c r="AI616" s="4"/>
      <c r="AJ616" s="53"/>
      <c r="AK616" s="7"/>
      <c r="AL616" s="8"/>
      <c r="AM616" s="9"/>
      <c r="AN616" s="16"/>
      <c r="AO616" s="4"/>
      <c r="AP616" s="4"/>
      <c r="AQ616" s="4"/>
      <c r="AR616" s="53"/>
      <c r="AS616" s="4"/>
      <c r="AT616" s="4"/>
      <c r="AU616" s="4"/>
      <c r="AV616" s="4"/>
      <c r="AW616" s="4"/>
      <c r="AX616" s="4"/>
      <c r="AY616" s="4"/>
      <c r="AZ616" s="38"/>
      <c r="BA616" s="7"/>
      <c r="BB616" s="46"/>
      <c r="BC616" s="9"/>
      <c r="BD616" s="10"/>
      <c r="BE616" s="4"/>
    </row>
    <row r="617" spans="1:57" ht="14" x14ac:dyDescent="0.35">
      <c r="A617" s="4">
        <f t="shared" si="439"/>
        <v>615</v>
      </c>
      <c r="B617" s="4"/>
      <c r="C617" s="4"/>
      <c r="D617" s="4"/>
      <c r="E617" s="4"/>
      <c r="F617" s="4"/>
      <c r="G617" s="12"/>
      <c r="H617" s="13"/>
      <c r="I617" s="7"/>
      <c r="J617" s="8"/>
      <c r="K617" s="9"/>
      <c r="L617" s="10"/>
      <c r="M617" s="11"/>
      <c r="N617" s="29">
        <f t="shared" si="444"/>
        <v>2.0893417514988855E-5</v>
      </c>
      <c r="O617" s="47"/>
      <c r="P617" s="48"/>
      <c r="Q617" s="49"/>
      <c r="R617" s="51"/>
      <c r="S617" s="28"/>
      <c r="T617" s="29">
        <f t="shared" si="440"/>
        <v>0.99793155166601821</v>
      </c>
      <c r="U617" s="31">
        <f t="shared" si="441"/>
        <v>619</v>
      </c>
      <c r="V617" s="32">
        <f t="shared" si="442"/>
        <v>1540</v>
      </c>
      <c r="W617" s="33">
        <f t="shared" si="443"/>
        <v>2461</v>
      </c>
      <c r="X617" s="4"/>
      <c r="Y617" s="4"/>
      <c r="Z617" s="4"/>
      <c r="AA617" s="4"/>
      <c r="AB617" s="4"/>
      <c r="AC617" s="4"/>
      <c r="AD617" s="4"/>
      <c r="AE617" s="4"/>
      <c r="AF617" s="38"/>
      <c r="AG617" s="4"/>
      <c r="AH617" s="4"/>
      <c r="AI617" s="4"/>
      <c r="AJ617" s="53"/>
      <c r="AK617" s="7"/>
      <c r="AL617" s="8"/>
      <c r="AM617" s="9"/>
      <c r="AN617" s="16"/>
      <c r="AO617" s="4"/>
      <c r="AP617" s="4"/>
      <c r="AQ617" s="4"/>
      <c r="AR617" s="53"/>
      <c r="AS617" s="4"/>
      <c r="AT617" s="4"/>
      <c r="AU617" s="4"/>
      <c r="AV617" s="4"/>
      <c r="AW617" s="4"/>
      <c r="AX617" s="4"/>
      <c r="AY617" s="4"/>
      <c r="AZ617" s="38"/>
      <c r="BA617" s="7"/>
      <c r="BB617" s="46"/>
      <c r="BC617" s="9"/>
      <c r="BD617" s="10"/>
      <c r="BE617" s="4"/>
    </row>
    <row r="618" spans="1:57" ht="14" x14ac:dyDescent="0.35">
      <c r="A618" s="4">
        <f t="shared" si="439"/>
        <v>616</v>
      </c>
      <c r="B618" s="4"/>
      <c r="C618" s="4"/>
      <c r="D618" s="4"/>
      <c r="E618" s="4"/>
      <c r="F618" s="4"/>
      <c r="G618" s="12"/>
      <c r="H618" s="13"/>
      <c r="I618" s="7"/>
      <c r="J618" s="8"/>
      <c r="K618" s="9"/>
      <c r="L618" s="10"/>
      <c r="M618" s="11"/>
      <c r="N618" s="29">
        <f t="shared" si="444"/>
        <v>2.0684483339805659E-5</v>
      </c>
      <c r="O618" s="47"/>
      <c r="P618" s="48"/>
      <c r="Q618" s="49"/>
      <c r="R618" s="51"/>
      <c r="S618" s="28"/>
      <c r="T618" s="29">
        <f t="shared" si="440"/>
        <v>0.99795223614935802</v>
      </c>
      <c r="U618" s="31">
        <f t="shared" si="441"/>
        <v>620</v>
      </c>
      <c r="V618" s="32">
        <f t="shared" si="442"/>
        <v>1542.5</v>
      </c>
      <c r="W618" s="33">
        <f t="shared" si="443"/>
        <v>2465</v>
      </c>
      <c r="X618" s="4"/>
      <c r="Y618" s="4"/>
      <c r="Z618" s="4"/>
      <c r="AA618" s="4"/>
      <c r="AB618" s="4"/>
      <c r="AC618" s="4"/>
      <c r="AD618" s="4"/>
      <c r="AE618" s="4"/>
      <c r="AF618" s="38"/>
      <c r="AG618" s="4"/>
      <c r="AH618" s="4"/>
      <c r="AI618" s="4"/>
      <c r="AJ618" s="53"/>
      <c r="AK618" s="7"/>
      <c r="AL618" s="8"/>
      <c r="AM618" s="9"/>
      <c r="AN618" s="16"/>
      <c r="AO618" s="4"/>
      <c r="AP618" s="4"/>
      <c r="AQ618" s="4"/>
      <c r="AR618" s="53"/>
      <c r="AS618" s="4"/>
      <c r="AT618" s="4"/>
      <c r="AU618" s="4"/>
      <c r="AV618" s="4"/>
      <c r="AW618" s="4"/>
      <c r="AX618" s="4"/>
      <c r="AY618" s="4"/>
      <c r="AZ618" s="38"/>
      <c r="BA618" s="7"/>
      <c r="BB618" s="46"/>
      <c r="BC618" s="9"/>
      <c r="BD618" s="10"/>
      <c r="BE618" s="4"/>
    </row>
    <row r="619" spans="1:57" ht="14" x14ac:dyDescent="0.35">
      <c r="A619" s="4">
        <f t="shared" si="439"/>
        <v>617</v>
      </c>
      <c r="B619" s="4"/>
      <c r="C619" s="4"/>
      <c r="D619" s="4"/>
      <c r="E619" s="4"/>
      <c r="F619" s="4"/>
      <c r="G619" s="12"/>
      <c r="H619" s="13"/>
      <c r="I619" s="7"/>
      <c r="J619" s="8"/>
      <c r="K619" s="9"/>
      <c r="L619" s="10"/>
      <c r="M619" s="11"/>
      <c r="N619" s="29">
        <f t="shared" si="444"/>
        <v>2.0477638506433138E-5</v>
      </c>
      <c r="O619" s="47"/>
      <c r="P619" s="48"/>
      <c r="Q619" s="49"/>
      <c r="R619" s="51"/>
      <c r="S619" s="28"/>
      <c r="T619" s="29">
        <f t="shared" si="440"/>
        <v>0.99797271378786445</v>
      </c>
      <c r="U619" s="31">
        <f t="shared" si="441"/>
        <v>621</v>
      </c>
      <c r="V619" s="32">
        <f t="shared" si="442"/>
        <v>1545</v>
      </c>
      <c r="W619" s="33">
        <f t="shared" si="443"/>
        <v>2469</v>
      </c>
      <c r="X619" s="4"/>
      <c r="Y619" s="4"/>
      <c r="Z619" s="4"/>
      <c r="AA619" s="4"/>
      <c r="AB619" s="4"/>
      <c r="AC619" s="4"/>
      <c r="AD619" s="4"/>
      <c r="AE619" s="4"/>
      <c r="AF619" s="38"/>
      <c r="AG619" s="4"/>
      <c r="AH619" s="4"/>
      <c r="AI619" s="4"/>
      <c r="AJ619" s="53"/>
      <c r="AK619" s="7"/>
      <c r="AL619" s="8"/>
      <c r="AM619" s="9"/>
      <c r="AN619" s="16"/>
      <c r="AO619" s="4"/>
      <c r="AP619" s="4"/>
      <c r="AQ619" s="4"/>
      <c r="AR619" s="53"/>
      <c r="AS619" s="4"/>
      <c r="AT619" s="4"/>
      <c r="AU619" s="4"/>
      <c r="AV619" s="4"/>
      <c r="AW619" s="4"/>
      <c r="AX619" s="4"/>
      <c r="AY619" s="4"/>
      <c r="AZ619" s="38"/>
      <c r="BA619" s="7"/>
      <c r="BB619" s="46"/>
      <c r="BC619" s="9"/>
      <c r="BD619" s="10"/>
      <c r="BE619" s="4"/>
    </row>
    <row r="620" spans="1:57" ht="14" x14ac:dyDescent="0.35">
      <c r="A620" s="4">
        <f t="shared" si="439"/>
        <v>618</v>
      </c>
      <c r="B620" s="4"/>
      <c r="C620" s="4"/>
      <c r="D620" s="4"/>
      <c r="E620" s="4"/>
      <c r="F620" s="4"/>
      <c r="G620" s="12"/>
      <c r="H620" s="13"/>
      <c r="I620" s="7"/>
      <c r="J620" s="8"/>
      <c r="K620" s="9"/>
      <c r="L620" s="10"/>
      <c r="M620" s="11"/>
      <c r="N620" s="29">
        <f t="shared" si="444"/>
        <v>2.0272862121362145E-5</v>
      </c>
      <c r="O620" s="47"/>
      <c r="P620" s="48"/>
      <c r="Q620" s="49"/>
      <c r="R620" s="51"/>
      <c r="S620" s="28"/>
      <c r="T620" s="29">
        <f t="shared" si="440"/>
        <v>0.99799298664998581</v>
      </c>
      <c r="U620" s="31">
        <f t="shared" si="441"/>
        <v>622</v>
      </c>
      <c r="V620" s="32">
        <f t="shared" si="442"/>
        <v>1547.5</v>
      </c>
      <c r="W620" s="33">
        <f t="shared" si="443"/>
        <v>2473</v>
      </c>
      <c r="X620" s="4"/>
      <c r="Y620" s="4"/>
      <c r="Z620" s="4"/>
      <c r="AA620" s="4"/>
      <c r="AB620" s="4"/>
      <c r="AC620" s="4"/>
      <c r="AD620" s="4"/>
      <c r="AE620" s="4"/>
      <c r="AF620" s="38"/>
      <c r="AG620" s="4"/>
      <c r="AH620" s="4"/>
      <c r="AI620" s="4"/>
      <c r="AJ620" s="53"/>
      <c r="AK620" s="7"/>
      <c r="AL620" s="8"/>
      <c r="AM620" s="9"/>
      <c r="AN620" s="16"/>
      <c r="AO620" s="4"/>
      <c r="AP620" s="4"/>
      <c r="AQ620" s="4"/>
      <c r="AR620" s="53"/>
      <c r="AS620" s="4"/>
      <c r="AT620" s="4"/>
      <c r="AU620" s="4"/>
      <c r="AV620" s="4"/>
      <c r="AW620" s="4"/>
      <c r="AX620" s="4"/>
      <c r="AY620" s="4"/>
      <c r="AZ620" s="38"/>
      <c r="BA620" s="7"/>
      <c r="BB620" s="46"/>
      <c r="BC620" s="9"/>
      <c r="BD620" s="10"/>
      <c r="BE620" s="4"/>
    </row>
    <row r="621" spans="1:57" ht="14" x14ac:dyDescent="0.35">
      <c r="A621" s="4">
        <f t="shared" si="439"/>
        <v>619</v>
      </c>
      <c r="B621" s="4"/>
      <c r="C621" s="4"/>
      <c r="D621" s="4"/>
      <c r="E621" s="4"/>
      <c r="F621" s="4"/>
      <c r="G621" s="12"/>
      <c r="H621" s="13"/>
      <c r="I621" s="7"/>
      <c r="J621" s="8"/>
      <c r="K621" s="9"/>
      <c r="L621" s="10"/>
      <c r="M621" s="11"/>
      <c r="N621" s="29">
        <f t="shared" si="444"/>
        <v>2.0070133500138532E-5</v>
      </c>
      <c r="O621" s="47"/>
      <c r="P621" s="48"/>
      <c r="Q621" s="49"/>
      <c r="R621" s="51"/>
      <c r="S621" s="28"/>
      <c r="T621" s="29">
        <f t="shared" si="440"/>
        <v>0.99801305678348595</v>
      </c>
      <c r="U621" s="31">
        <f t="shared" si="441"/>
        <v>623</v>
      </c>
      <c r="V621" s="32">
        <f t="shared" si="442"/>
        <v>1550</v>
      </c>
      <c r="W621" s="33">
        <f t="shared" si="443"/>
        <v>2477</v>
      </c>
      <c r="X621" s="4"/>
      <c r="Y621" s="4"/>
      <c r="Z621" s="4"/>
      <c r="AA621" s="4"/>
      <c r="AB621" s="4"/>
      <c r="AC621" s="4"/>
      <c r="AD621" s="4"/>
      <c r="AE621" s="4"/>
      <c r="AF621" s="38"/>
      <c r="AG621" s="4"/>
      <c r="AH621" s="4"/>
      <c r="AI621" s="4"/>
      <c r="AJ621" s="53"/>
      <c r="AK621" s="7"/>
      <c r="AL621" s="8"/>
      <c r="AM621" s="9"/>
      <c r="AN621" s="16"/>
      <c r="AO621" s="4"/>
      <c r="AP621" s="4"/>
      <c r="AQ621" s="4"/>
      <c r="AR621" s="53"/>
      <c r="AS621" s="4"/>
      <c r="AT621" s="4"/>
      <c r="AU621" s="4"/>
      <c r="AV621" s="4"/>
      <c r="AW621" s="4"/>
      <c r="AX621" s="4"/>
      <c r="AY621" s="4"/>
      <c r="AZ621" s="38"/>
      <c r="BA621" s="7"/>
      <c r="BB621" s="46"/>
      <c r="BC621" s="9"/>
      <c r="BD621" s="10"/>
      <c r="BE621" s="4"/>
    </row>
    <row r="622" spans="1:57" ht="14" x14ac:dyDescent="0.35">
      <c r="A622" s="4">
        <f t="shared" si="439"/>
        <v>620</v>
      </c>
      <c r="B622" s="4"/>
      <c r="C622" s="4"/>
      <c r="D622" s="4"/>
      <c r="E622" s="4"/>
      <c r="F622" s="4"/>
      <c r="G622" s="12"/>
      <c r="H622" s="13"/>
      <c r="I622" s="7"/>
      <c r="J622" s="8"/>
      <c r="K622" s="9"/>
      <c r="L622" s="10"/>
      <c r="M622" s="11"/>
      <c r="N622" s="29">
        <f t="shared" si="444"/>
        <v>1.9869432165142697E-5</v>
      </c>
      <c r="O622" s="47"/>
      <c r="P622" s="48"/>
      <c r="Q622" s="49"/>
      <c r="R622" s="51"/>
      <c r="S622" s="28"/>
      <c r="T622" s="29">
        <f t="shared" si="440"/>
        <v>0.99803292621565109</v>
      </c>
      <c r="U622" s="31">
        <f t="shared" si="441"/>
        <v>624</v>
      </c>
      <c r="V622" s="32">
        <f t="shared" si="442"/>
        <v>1552.5</v>
      </c>
      <c r="W622" s="33">
        <f t="shared" si="443"/>
        <v>2481</v>
      </c>
      <c r="X622" s="4"/>
      <c r="Y622" s="4"/>
      <c r="Z622" s="4"/>
      <c r="AA622" s="4"/>
      <c r="AB622" s="4"/>
      <c r="AC622" s="4"/>
      <c r="AD622" s="4"/>
      <c r="AE622" s="4"/>
      <c r="AF622" s="38"/>
      <c r="AG622" s="4"/>
      <c r="AH622" s="4"/>
      <c r="AI622" s="4"/>
      <c r="AJ622" s="53"/>
      <c r="AK622" s="7"/>
      <c r="AL622" s="8"/>
      <c r="AM622" s="9"/>
      <c r="AN622" s="16"/>
      <c r="AO622" s="4"/>
      <c r="AP622" s="4"/>
      <c r="AQ622" s="4"/>
      <c r="AR622" s="53"/>
      <c r="AS622" s="4"/>
      <c r="AT622" s="4"/>
      <c r="AU622" s="4"/>
      <c r="AV622" s="4"/>
      <c r="AW622" s="4"/>
      <c r="AX622" s="4"/>
      <c r="AY622" s="4"/>
      <c r="AZ622" s="38"/>
      <c r="BA622" s="7"/>
      <c r="BB622" s="46"/>
      <c r="BC622" s="9"/>
      <c r="BD622" s="10"/>
      <c r="BE622" s="4"/>
    </row>
    <row r="623" spans="1:57" ht="14" x14ac:dyDescent="0.35">
      <c r="A623" s="4">
        <f t="shared" si="439"/>
        <v>621</v>
      </c>
      <c r="B623" s="4"/>
      <c r="C623" s="4"/>
      <c r="D623" s="4"/>
      <c r="E623" s="4"/>
      <c r="F623" s="4"/>
      <c r="G623" s="12"/>
      <c r="H623" s="13"/>
      <c r="I623" s="7"/>
      <c r="J623" s="8"/>
      <c r="K623" s="9"/>
      <c r="L623" s="10"/>
      <c r="M623" s="11"/>
      <c r="N623" s="29">
        <f t="shared" si="444"/>
        <v>1.9670737843480168E-5</v>
      </c>
      <c r="O623" s="47"/>
      <c r="P623" s="48"/>
      <c r="Q623" s="49"/>
      <c r="R623" s="51"/>
      <c r="S623" s="28"/>
      <c r="T623" s="29">
        <f t="shared" si="440"/>
        <v>0.99805259695349458</v>
      </c>
      <c r="U623" s="31">
        <f t="shared" si="441"/>
        <v>625</v>
      </c>
      <c r="V623" s="32">
        <f t="shared" si="442"/>
        <v>1555</v>
      </c>
      <c r="W623" s="33">
        <f t="shared" si="443"/>
        <v>2485</v>
      </c>
      <c r="X623" s="4"/>
      <c r="Y623" s="4"/>
      <c r="Z623" s="4"/>
      <c r="AA623" s="4"/>
      <c r="AB623" s="4"/>
      <c r="AC623" s="4"/>
      <c r="AD623" s="4"/>
      <c r="AE623" s="4"/>
      <c r="AF623" s="38"/>
      <c r="AG623" s="4"/>
      <c r="AH623" s="4"/>
      <c r="AI623" s="4"/>
      <c r="AJ623" s="53"/>
      <c r="AK623" s="7"/>
      <c r="AL623" s="8"/>
      <c r="AM623" s="9"/>
      <c r="AN623" s="16"/>
      <c r="AO623" s="4"/>
      <c r="AP623" s="4"/>
      <c r="AQ623" s="4"/>
      <c r="AR623" s="53"/>
      <c r="AS623" s="4"/>
      <c r="AT623" s="4"/>
      <c r="AU623" s="4"/>
      <c r="AV623" s="4"/>
      <c r="AW623" s="4"/>
      <c r="AX623" s="4"/>
      <c r="AY623" s="4"/>
      <c r="AZ623" s="38"/>
      <c r="BA623" s="7"/>
      <c r="BB623" s="46"/>
      <c r="BC623" s="9"/>
      <c r="BD623" s="10"/>
      <c r="BE623" s="4"/>
    </row>
    <row r="624" spans="1:57" ht="14" x14ac:dyDescent="0.35">
      <c r="A624" s="4">
        <f t="shared" si="439"/>
        <v>622</v>
      </c>
      <c r="B624" s="4"/>
      <c r="C624" s="4"/>
      <c r="D624" s="4"/>
      <c r="E624" s="4"/>
      <c r="F624" s="4"/>
      <c r="G624" s="12"/>
      <c r="H624" s="13"/>
      <c r="I624" s="7"/>
      <c r="J624" s="8"/>
      <c r="K624" s="9"/>
      <c r="L624" s="10"/>
      <c r="M624" s="11"/>
      <c r="N624" s="29">
        <f t="shared" si="444"/>
        <v>1.9474030465094216E-5</v>
      </c>
      <c r="O624" s="47"/>
      <c r="P624" s="48"/>
      <c r="Q624" s="49"/>
      <c r="R624" s="51"/>
      <c r="S624" s="28"/>
      <c r="T624" s="29">
        <f t="shared" si="440"/>
        <v>0.99807207098395967</v>
      </c>
      <c r="U624" s="31">
        <f t="shared" si="441"/>
        <v>626</v>
      </c>
      <c r="V624" s="32">
        <f t="shared" si="442"/>
        <v>1557.5</v>
      </c>
      <c r="W624" s="33">
        <f t="shared" si="443"/>
        <v>2489</v>
      </c>
      <c r="X624" s="4"/>
      <c r="Y624" s="4"/>
      <c r="Z624" s="4"/>
      <c r="AA624" s="4"/>
      <c r="AB624" s="4"/>
      <c r="AC624" s="4"/>
      <c r="AD624" s="4"/>
      <c r="AE624" s="4"/>
      <c r="AF624" s="38"/>
      <c r="AG624" s="4"/>
      <c r="AH624" s="4"/>
      <c r="AI624" s="4"/>
      <c r="AJ624" s="53"/>
      <c r="AK624" s="7"/>
      <c r="AL624" s="8"/>
      <c r="AM624" s="9"/>
      <c r="AN624" s="16"/>
      <c r="AO624" s="4"/>
      <c r="AP624" s="4"/>
      <c r="AQ624" s="4"/>
      <c r="AR624" s="53"/>
      <c r="AS624" s="4"/>
      <c r="AT624" s="4"/>
      <c r="AU624" s="4"/>
      <c r="AV624" s="4"/>
      <c r="AW624" s="4"/>
      <c r="AX624" s="4"/>
      <c r="AY624" s="4"/>
      <c r="AZ624" s="38"/>
      <c r="BA624" s="7"/>
      <c r="BB624" s="46"/>
      <c r="BC624" s="9"/>
      <c r="BD624" s="10"/>
      <c r="BE624" s="4"/>
    </row>
    <row r="625" spans="1:57" ht="14" x14ac:dyDescent="0.35">
      <c r="A625" s="4">
        <f t="shared" si="439"/>
        <v>623</v>
      </c>
      <c r="B625" s="4"/>
      <c r="C625" s="4"/>
      <c r="D625" s="4"/>
      <c r="E625" s="4"/>
      <c r="F625" s="4"/>
      <c r="G625" s="12"/>
      <c r="H625" s="13"/>
      <c r="I625" s="7"/>
      <c r="J625" s="8"/>
      <c r="K625" s="9"/>
      <c r="L625" s="10"/>
      <c r="M625" s="11"/>
      <c r="N625" s="29">
        <f t="shared" si="444"/>
        <v>1.9279290160434392E-5</v>
      </c>
      <c r="O625" s="47"/>
      <c r="P625" s="48"/>
      <c r="Q625" s="49"/>
      <c r="R625" s="51"/>
      <c r="S625" s="28"/>
      <c r="T625" s="29">
        <f t="shared" si="440"/>
        <v>0.9980913502741201</v>
      </c>
      <c r="U625" s="31">
        <f t="shared" si="441"/>
        <v>627</v>
      </c>
      <c r="V625" s="32">
        <f t="shared" si="442"/>
        <v>1560</v>
      </c>
      <c r="W625" s="33">
        <f t="shared" si="443"/>
        <v>2493</v>
      </c>
      <c r="X625" s="4"/>
      <c r="Y625" s="4"/>
      <c r="Z625" s="4"/>
      <c r="AA625" s="4"/>
      <c r="AB625" s="4"/>
      <c r="AC625" s="4"/>
      <c r="AD625" s="4"/>
      <c r="AE625" s="4"/>
      <c r="AF625" s="38"/>
      <c r="AG625" s="4"/>
      <c r="AH625" s="4"/>
      <c r="AI625" s="4"/>
      <c r="AJ625" s="53"/>
      <c r="AK625" s="7"/>
      <c r="AL625" s="8"/>
      <c r="AM625" s="9"/>
      <c r="AN625" s="16"/>
      <c r="AO625" s="4"/>
      <c r="AP625" s="4"/>
      <c r="AQ625" s="4"/>
      <c r="AR625" s="53"/>
      <c r="AS625" s="4"/>
      <c r="AT625" s="4"/>
      <c r="AU625" s="4"/>
      <c r="AV625" s="4"/>
      <c r="AW625" s="4"/>
      <c r="AX625" s="4"/>
      <c r="AY625" s="4"/>
      <c r="AZ625" s="38"/>
      <c r="BA625" s="7"/>
      <c r="BB625" s="46"/>
      <c r="BC625" s="9"/>
      <c r="BD625" s="10"/>
      <c r="BE625" s="4"/>
    </row>
    <row r="626" spans="1:57" ht="14" x14ac:dyDescent="0.35">
      <c r="A626" s="4">
        <f t="shared" si="439"/>
        <v>624</v>
      </c>
      <c r="B626" s="4"/>
      <c r="C626" s="4"/>
      <c r="D626" s="4"/>
      <c r="E626" s="4"/>
      <c r="F626" s="4"/>
      <c r="G626" s="12"/>
      <c r="H626" s="13"/>
      <c r="I626" s="7"/>
      <c r="J626" s="8"/>
      <c r="K626" s="9"/>
      <c r="L626" s="10"/>
      <c r="M626" s="11"/>
      <c r="N626" s="29">
        <f t="shared" si="444"/>
        <v>1.9086497258791191E-5</v>
      </c>
      <c r="O626" s="47"/>
      <c r="P626" s="48"/>
      <c r="Q626" s="49"/>
      <c r="R626" s="51"/>
      <c r="S626" s="28"/>
      <c r="T626" s="29">
        <f t="shared" si="440"/>
        <v>0.99811043677137889</v>
      </c>
      <c r="U626" s="31">
        <f t="shared" si="441"/>
        <v>628</v>
      </c>
      <c r="V626" s="32">
        <f t="shared" si="442"/>
        <v>1562.5</v>
      </c>
      <c r="W626" s="33">
        <f t="shared" si="443"/>
        <v>2497</v>
      </c>
      <c r="X626" s="4"/>
      <c r="Y626" s="4"/>
      <c r="Z626" s="4"/>
      <c r="AA626" s="4"/>
      <c r="AB626" s="4"/>
      <c r="AC626" s="4"/>
      <c r="AD626" s="4"/>
      <c r="AE626" s="4"/>
      <c r="AF626" s="38"/>
      <c r="AG626" s="4"/>
      <c r="AH626" s="4"/>
      <c r="AI626" s="4"/>
      <c r="AJ626" s="53"/>
      <c r="AK626" s="7"/>
      <c r="AL626" s="8"/>
      <c r="AM626" s="9"/>
      <c r="AN626" s="16"/>
      <c r="AO626" s="4"/>
      <c r="AP626" s="4"/>
      <c r="AQ626" s="4"/>
      <c r="AR626" s="53"/>
      <c r="AS626" s="4"/>
      <c r="AT626" s="4"/>
      <c r="AU626" s="4"/>
      <c r="AV626" s="4"/>
      <c r="AW626" s="4"/>
      <c r="AX626" s="4"/>
      <c r="AY626" s="4"/>
      <c r="AZ626" s="38"/>
      <c r="BA626" s="7"/>
      <c r="BB626" s="46"/>
      <c r="BC626" s="9"/>
      <c r="BD626" s="10"/>
      <c r="BE626" s="4"/>
    </row>
    <row r="627" spans="1:57" ht="14" x14ac:dyDescent="0.35">
      <c r="A627" s="4">
        <f t="shared" si="439"/>
        <v>625</v>
      </c>
      <c r="B627" s="4"/>
      <c r="C627" s="4"/>
      <c r="D627" s="4"/>
      <c r="E627" s="4"/>
      <c r="F627" s="4"/>
      <c r="G627" s="12"/>
      <c r="H627" s="13"/>
      <c r="I627" s="7"/>
      <c r="J627" s="8"/>
      <c r="K627" s="9"/>
      <c r="L627" s="10"/>
      <c r="M627" s="11"/>
      <c r="N627" s="29">
        <f t="shared" si="444"/>
        <v>1.8895632286186625E-5</v>
      </c>
      <c r="O627" s="47"/>
      <c r="P627" s="48"/>
      <c r="Q627" s="49"/>
      <c r="R627" s="51"/>
      <c r="S627" s="28"/>
      <c r="T627" s="29">
        <f t="shared" si="440"/>
        <v>0.99812933240366508</v>
      </c>
      <c r="U627" s="31">
        <f t="shared" si="441"/>
        <v>629</v>
      </c>
      <c r="V627" s="32">
        <f t="shared" si="442"/>
        <v>1565</v>
      </c>
      <c r="W627" s="33">
        <f t="shared" si="443"/>
        <v>2501</v>
      </c>
      <c r="X627" s="4"/>
      <c r="Y627" s="4"/>
      <c r="Z627" s="4"/>
      <c r="AA627" s="4"/>
      <c r="AB627" s="4"/>
      <c r="AC627" s="4"/>
      <c r="AD627" s="4"/>
      <c r="AE627" s="4"/>
      <c r="AF627" s="38"/>
      <c r="AG627" s="4"/>
      <c r="AH627" s="4"/>
      <c r="AI627" s="4"/>
      <c r="AJ627" s="53"/>
      <c r="AK627" s="7"/>
      <c r="AL627" s="8"/>
      <c r="AM627" s="9"/>
      <c r="AN627" s="16"/>
      <c r="AO627" s="4"/>
      <c r="AP627" s="4"/>
      <c r="AQ627" s="4"/>
      <c r="AR627" s="53"/>
      <c r="AS627" s="4"/>
      <c r="AT627" s="4"/>
      <c r="AU627" s="4"/>
      <c r="AV627" s="4"/>
      <c r="AW627" s="4"/>
      <c r="AX627" s="4"/>
      <c r="AY627" s="4"/>
      <c r="AZ627" s="38"/>
      <c r="BA627" s="7"/>
      <c r="BB627" s="46"/>
      <c r="BC627" s="9"/>
      <c r="BD627" s="10"/>
      <c r="BE627" s="4"/>
    </row>
    <row r="628" spans="1:57" ht="14" x14ac:dyDescent="0.35">
      <c r="A628" s="4">
        <f t="shared" si="439"/>
        <v>626</v>
      </c>
      <c r="B628" s="4"/>
      <c r="C628" s="4"/>
      <c r="D628" s="4"/>
      <c r="E628" s="4"/>
      <c r="F628" s="4"/>
      <c r="G628" s="12"/>
      <c r="H628" s="13"/>
      <c r="I628" s="7"/>
      <c r="J628" s="8"/>
      <c r="K628" s="9"/>
      <c r="L628" s="10"/>
      <c r="M628" s="11"/>
      <c r="N628" s="29">
        <f t="shared" si="444"/>
        <v>1.8706675963375829E-5</v>
      </c>
      <c r="O628" s="47"/>
      <c r="P628" s="48"/>
      <c r="Q628" s="49"/>
      <c r="R628" s="51"/>
      <c r="S628" s="28"/>
      <c r="T628" s="29">
        <f t="shared" si="440"/>
        <v>0.99814803907962846</v>
      </c>
      <c r="U628" s="31">
        <f t="shared" si="441"/>
        <v>630</v>
      </c>
      <c r="V628" s="32">
        <f t="shared" si="442"/>
        <v>1567.5</v>
      </c>
      <c r="W628" s="33">
        <f t="shared" si="443"/>
        <v>2505</v>
      </c>
      <c r="X628" s="4"/>
      <c r="Y628" s="4"/>
      <c r="Z628" s="4"/>
      <c r="AA628" s="4"/>
      <c r="AB628" s="4"/>
      <c r="AC628" s="4"/>
      <c r="AD628" s="4"/>
      <c r="AE628" s="4"/>
      <c r="AF628" s="38"/>
      <c r="AG628" s="4"/>
      <c r="AH628" s="4"/>
      <c r="AI628" s="4"/>
      <c r="AJ628" s="53"/>
      <c r="AK628" s="7"/>
      <c r="AL628" s="8"/>
      <c r="AM628" s="9"/>
      <c r="AN628" s="16"/>
      <c r="AO628" s="4"/>
      <c r="AP628" s="4"/>
      <c r="AQ628" s="4"/>
      <c r="AR628" s="53"/>
      <c r="AS628" s="4"/>
      <c r="AT628" s="4"/>
      <c r="AU628" s="4"/>
      <c r="AV628" s="4"/>
      <c r="AW628" s="4"/>
      <c r="AX628" s="4"/>
      <c r="AY628" s="4"/>
      <c r="AZ628" s="38"/>
      <c r="BA628" s="7"/>
      <c r="BB628" s="46"/>
      <c r="BC628" s="9"/>
      <c r="BD628" s="10"/>
      <c r="BE628" s="4"/>
    </row>
    <row r="629" spans="1:57" ht="14" x14ac:dyDescent="0.35">
      <c r="A629" s="4">
        <f t="shared" si="439"/>
        <v>627</v>
      </c>
      <c r="B629" s="4"/>
      <c r="C629" s="4"/>
      <c r="D629" s="4"/>
      <c r="E629" s="4"/>
      <c r="F629" s="4"/>
      <c r="G629" s="12"/>
      <c r="H629" s="13"/>
      <c r="I629" s="7"/>
      <c r="J629" s="8"/>
      <c r="K629" s="9"/>
      <c r="L629" s="10"/>
      <c r="M629" s="11"/>
      <c r="N629" s="29">
        <f t="shared" si="444"/>
        <v>1.851960920373763E-5</v>
      </c>
      <c r="O629" s="47"/>
      <c r="P629" s="48"/>
      <c r="Q629" s="49"/>
      <c r="R629" s="51"/>
      <c r="S629" s="28"/>
      <c r="T629" s="29">
        <f t="shared" si="440"/>
        <v>0.9981665586888322</v>
      </c>
      <c r="U629" s="31">
        <f t="shared" si="441"/>
        <v>631</v>
      </c>
      <c r="V629" s="32">
        <f t="shared" si="442"/>
        <v>1570</v>
      </c>
      <c r="W629" s="33">
        <f t="shared" si="443"/>
        <v>2509</v>
      </c>
      <c r="X629" s="4"/>
      <c r="Y629" s="4"/>
      <c r="Z629" s="4"/>
      <c r="AA629" s="4"/>
      <c r="AB629" s="4"/>
      <c r="AC629" s="4"/>
      <c r="AD629" s="4"/>
      <c r="AE629" s="4"/>
      <c r="AF629" s="38"/>
      <c r="AG629" s="4"/>
      <c r="AH629" s="4"/>
      <c r="AI629" s="4"/>
      <c r="AJ629" s="53"/>
      <c r="AK629" s="7"/>
      <c r="AL629" s="8"/>
      <c r="AM629" s="9"/>
      <c r="AN629" s="16"/>
      <c r="AO629" s="4"/>
      <c r="AP629" s="4"/>
      <c r="AQ629" s="4"/>
      <c r="AR629" s="53"/>
      <c r="AS629" s="4"/>
      <c r="AT629" s="4"/>
      <c r="AU629" s="4"/>
      <c r="AV629" s="4"/>
      <c r="AW629" s="4"/>
      <c r="AX629" s="4"/>
      <c r="AY629" s="4"/>
      <c r="AZ629" s="38"/>
      <c r="BA629" s="7"/>
      <c r="BB629" s="46"/>
      <c r="BC629" s="9"/>
      <c r="BD629" s="10"/>
      <c r="BE629" s="4"/>
    </row>
    <row r="630" spans="1:57" ht="14" x14ac:dyDescent="0.35">
      <c r="A630" s="4">
        <f t="shared" si="439"/>
        <v>628</v>
      </c>
      <c r="B630" s="4"/>
      <c r="C630" s="4"/>
      <c r="D630" s="4"/>
      <c r="E630" s="4"/>
      <c r="F630" s="4"/>
      <c r="G630" s="12"/>
      <c r="H630" s="13"/>
      <c r="I630" s="7"/>
      <c r="J630" s="8"/>
      <c r="K630" s="9"/>
      <c r="L630" s="10"/>
      <c r="M630" s="11"/>
      <c r="N630" s="29">
        <f t="shared" si="444"/>
        <v>1.8334413111720238E-5</v>
      </c>
      <c r="O630" s="47"/>
      <c r="P630" s="48"/>
      <c r="Q630" s="49"/>
      <c r="R630" s="51"/>
      <c r="S630" s="28"/>
      <c r="T630" s="29">
        <f t="shared" si="440"/>
        <v>0.99818489310194392</v>
      </c>
      <c r="U630" s="31">
        <f t="shared" si="441"/>
        <v>632</v>
      </c>
      <c r="V630" s="32">
        <f t="shared" si="442"/>
        <v>1572.5</v>
      </c>
      <c r="W630" s="33">
        <f t="shared" si="443"/>
        <v>2513</v>
      </c>
      <c r="X630" s="4"/>
      <c r="Y630" s="4"/>
      <c r="Z630" s="4"/>
      <c r="AA630" s="4"/>
      <c r="AB630" s="4"/>
      <c r="AC630" s="4"/>
      <c r="AD630" s="4"/>
      <c r="AE630" s="4"/>
      <c r="AF630" s="38"/>
      <c r="AG630" s="4"/>
      <c r="AH630" s="4"/>
      <c r="AI630" s="4"/>
      <c r="AJ630" s="53"/>
      <c r="AK630" s="7"/>
      <c r="AL630" s="8"/>
      <c r="AM630" s="9"/>
      <c r="AN630" s="16"/>
      <c r="AO630" s="4"/>
      <c r="AP630" s="4"/>
      <c r="AQ630" s="4"/>
      <c r="AR630" s="53"/>
      <c r="AS630" s="4"/>
      <c r="AT630" s="4"/>
      <c r="AU630" s="4"/>
      <c r="AV630" s="4"/>
      <c r="AW630" s="4"/>
      <c r="AX630" s="4"/>
      <c r="AY630" s="4"/>
      <c r="AZ630" s="38"/>
      <c r="BA630" s="7"/>
      <c r="BB630" s="46"/>
      <c r="BC630" s="9"/>
      <c r="BD630" s="10"/>
      <c r="BE630" s="4"/>
    </row>
    <row r="631" spans="1:57" ht="14" x14ac:dyDescent="0.35">
      <c r="A631" s="4">
        <f t="shared" si="439"/>
        <v>629</v>
      </c>
      <c r="B631" s="4"/>
      <c r="C631" s="4"/>
      <c r="D631" s="4"/>
      <c r="E631" s="4"/>
      <c r="F631" s="4"/>
      <c r="G631" s="12"/>
      <c r="H631" s="13"/>
      <c r="I631" s="7"/>
      <c r="J631" s="8"/>
      <c r="K631" s="9"/>
      <c r="L631" s="10"/>
      <c r="M631" s="11"/>
      <c r="N631" s="29">
        <f t="shared" si="444"/>
        <v>1.8151068980509777E-5</v>
      </c>
      <c r="O631" s="47"/>
      <c r="P631" s="48"/>
      <c r="Q631" s="49"/>
      <c r="R631" s="51"/>
      <c r="S631" s="28"/>
      <c r="T631" s="29">
        <f t="shared" si="440"/>
        <v>0.99820304417092443</v>
      </c>
      <c r="U631" s="31">
        <f t="shared" si="441"/>
        <v>633</v>
      </c>
      <c r="V631" s="32">
        <f t="shared" si="442"/>
        <v>1575</v>
      </c>
      <c r="W631" s="33">
        <f t="shared" si="443"/>
        <v>2517</v>
      </c>
      <c r="X631" s="4"/>
      <c r="Y631" s="4"/>
      <c r="Z631" s="4"/>
      <c r="AA631" s="4"/>
      <c r="AB631" s="4"/>
      <c r="AC631" s="4"/>
      <c r="AD631" s="4"/>
      <c r="AE631" s="4"/>
      <c r="AF631" s="38"/>
      <c r="AG631" s="4"/>
      <c r="AH631" s="4"/>
      <c r="AI631" s="4"/>
      <c r="AJ631" s="53"/>
      <c r="AK631" s="7"/>
      <c r="AL631" s="8"/>
      <c r="AM631" s="9"/>
      <c r="AN631" s="16"/>
      <c r="AO631" s="4"/>
      <c r="AP631" s="4"/>
      <c r="AQ631" s="4"/>
      <c r="AR631" s="53"/>
      <c r="AS631" s="4"/>
      <c r="AT631" s="4"/>
      <c r="AU631" s="4"/>
      <c r="AV631" s="4"/>
      <c r="AW631" s="4"/>
      <c r="AX631" s="4"/>
      <c r="AY631" s="4"/>
      <c r="AZ631" s="38"/>
      <c r="BA631" s="7"/>
      <c r="BB631" s="46"/>
      <c r="BC631" s="9"/>
      <c r="BD631" s="10"/>
      <c r="BE631" s="4"/>
    </row>
    <row r="632" spans="1:57" ht="14" x14ac:dyDescent="0.35">
      <c r="A632" s="4">
        <f t="shared" si="439"/>
        <v>630</v>
      </c>
      <c r="B632" s="4"/>
      <c r="C632" s="4"/>
      <c r="D632" s="4"/>
      <c r="E632" s="4"/>
      <c r="F632" s="4"/>
      <c r="G632" s="12"/>
      <c r="H632" s="13"/>
      <c r="I632" s="7"/>
      <c r="J632" s="8"/>
      <c r="K632" s="9"/>
      <c r="L632" s="10"/>
      <c r="M632" s="11"/>
      <c r="N632" s="29">
        <f t="shared" si="444"/>
        <v>1.796955829080904E-5</v>
      </c>
      <c r="O632" s="47"/>
      <c r="P632" s="48"/>
      <c r="Q632" s="49"/>
      <c r="R632" s="51"/>
      <c r="S632" s="28"/>
      <c r="T632" s="29">
        <f t="shared" si="440"/>
        <v>0.99822101372921523</v>
      </c>
      <c r="U632" s="31">
        <f t="shared" si="441"/>
        <v>634</v>
      </c>
      <c r="V632" s="32">
        <f t="shared" si="442"/>
        <v>1577.5</v>
      </c>
      <c r="W632" s="33">
        <f t="shared" si="443"/>
        <v>2521</v>
      </c>
      <c r="X632" s="4"/>
      <c r="Y632" s="4"/>
      <c r="Z632" s="4"/>
      <c r="AA632" s="4"/>
      <c r="AB632" s="4"/>
      <c r="AC632" s="4"/>
      <c r="AD632" s="4"/>
      <c r="AE632" s="4"/>
      <c r="AF632" s="38"/>
      <c r="AG632" s="4"/>
      <c r="AH632" s="4"/>
      <c r="AI632" s="4"/>
      <c r="AJ632" s="53"/>
      <c r="AK632" s="7"/>
      <c r="AL632" s="8"/>
      <c r="AM632" s="9"/>
      <c r="AN632" s="16"/>
      <c r="AO632" s="4"/>
      <c r="AP632" s="4"/>
      <c r="AQ632" s="4"/>
      <c r="AR632" s="53"/>
      <c r="AS632" s="4"/>
      <c r="AT632" s="4"/>
      <c r="AU632" s="4"/>
      <c r="AV632" s="4"/>
      <c r="AW632" s="4"/>
      <c r="AX632" s="4"/>
      <c r="AY632" s="4"/>
      <c r="AZ632" s="38"/>
      <c r="BA632" s="7"/>
      <c r="BB632" s="46"/>
      <c r="BC632" s="9"/>
      <c r="BD632" s="10"/>
      <c r="BE632" s="4"/>
    </row>
    <row r="633" spans="1:57" ht="14" x14ac:dyDescent="0.35">
      <c r="A633" s="4">
        <f t="shared" si="439"/>
        <v>631</v>
      </c>
      <c r="B633" s="4"/>
      <c r="C633" s="4"/>
      <c r="D633" s="4"/>
      <c r="E633" s="4"/>
      <c r="F633" s="4"/>
      <c r="G633" s="12"/>
      <c r="H633" s="13"/>
      <c r="I633" s="7"/>
      <c r="J633" s="8"/>
      <c r="K633" s="9"/>
      <c r="L633" s="10"/>
      <c r="M633" s="11"/>
      <c r="N633" s="29">
        <f t="shared" si="444"/>
        <v>1.7789862707839887E-5</v>
      </c>
      <c r="O633" s="47"/>
      <c r="P633" s="48"/>
      <c r="Q633" s="49"/>
      <c r="R633" s="51"/>
      <c r="S633" s="28"/>
      <c r="T633" s="29">
        <f t="shared" si="440"/>
        <v>0.99823880359192307</v>
      </c>
      <c r="U633" s="31">
        <f t="shared" si="441"/>
        <v>635</v>
      </c>
      <c r="V633" s="32">
        <f t="shared" si="442"/>
        <v>1580</v>
      </c>
      <c r="W633" s="33">
        <f t="shared" si="443"/>
        <v>2525</v>
      </c>
      <c r="X633" s="4"/>
      <c r="Y633" s="4"/>
      <c r="Z633" s="4"/>
      <c r="AA633" s="4"/>
      <c r="AB633" s="4"/>
      <c r="AC633" s="4"/>
      <c r="AD633" s="4"/>
      <c r="AE633" s="4"/>
      <c r="AF633" s="38"/>
      <c r="AG633" s="4"/>
      <c r="AH633" s="4"/>
      <c r="AI633" s="4"/>
      <c r="AJ633" s="53"/>
      <c r="AK633" s="7"/>
      <c r="AL633" s="8"/>
      <c r="AM633" s="9"/>
      <c r="AN633" s="16"/>
      <c r="AO633" s="4"/>
      <c r="AP633" s="4"/>
      <c r="AQ633" s="4"/>
      <c r="AR633" s="53"/>
      <c r="AS633" s="4"/>
      <c r="AT633" s="4"/>
      <c r="AU633" s="4"/>
      <c r="AV633" s="4"/>
      <c r="AW633" s="4"/>
      <c r="AX633" s="4"/>
      <c r="AY633" s="4"/>
      <c r="AZ633" s="38"/>
      <c r="BA633" s="7"/>
      <c r="BB633" s="46"/>
      <c r="BC633" s="9"/>
      <c r="BD633" s="10"/>
      <c r="BE633" s="4"/>
    </row>
    <row r="634" spans="1:57" ht="14" x14ac:dyDescent="0.35">
      <c r="A634" s="4">
        <f t="shared" si="439"/>
        <v>632</v>
      </c>
      <c r="B634" s="4"/>
      <c r="C634" s="4"/>
      <c r="D634" s="4"/>
      <c r="E634" s="4"/>
      <c r="F634" s="4"/>
      <c r="G634" s="12"/>
      <c r="H634" s="13"/>
      <c r="I634" s="7"/>
      <c r="J634" s="8"/>
      <c r="K634" s="9"/>
      <c r="L634" s="10"/>
      <c r="M634" s="11"/>
      <c r="N634" s="29">
        <f t="shared" si="444"/>
        <v>1.7611964080788134E-5</v>
      </c>
      <c r="O634" s="47"/>
      <c r="P634" s="48"/>
      <c r="Q634" s="49"/>
      <c r="R634" s="51"/>
      <c r="S634" s="28"/>
      <c r="T634" s="29">
        <f t="shared" si="440"/>
        <v>0.99825641555600386</v>
      </c>
      <c r="U634" s="31">
        <f t="shared" si="441"/>
        <v>636</v>
      </c>
      <c r="V634" s="32">
        <f t="shared" si="442"/>
        <v>1582.5</v>
      </c>
      <c r="W634" s="33">
        <f t="shared" si="443"/>
        <v>2529</v>
      </c>
      <c r="X634" s="4"/>
      <c r="Y634" s="4"/>
      <c r="Z634" s="4"/>
      <c r="AA634" s="4"/>
      <c r="AB634" s="4"/>
      <c r="AC634" s="4"/>
      <c r="AD634" s="4"/>
      <c r="AE634" s="4"/>
      <c r="AF634" s="38"/>
      <c r="AG634" s="4"/>
      <c r="AH634" s="4"/>
      <c r="AI634" s="4"/>
      <c r="AJ634" s="53"/>
      <c r="AK634" s="7"/>
      <c r="AL634" s="8"/>
      <c r="AM634" s="9"/>
      <c r="AN634" s="16"/>
      <c r="AO634" s="4"/>
      <c r="AP634" s="4"/>
      <c r="AQ634" s="4"/>
      <c r="AR634" s="53"/>
      <c r="AS634" s="4"/>
      <c r="AT634" s="4"/>
      <c r="AU634" s="4"/>
      <c r="AV634" s="4"/>
      <c r="AW634" s="4"/>
      <c r="AX634" s="4"/>
      <c r="AY634" s="4"/>
      <c r="AZ634" s="38"/>
      <c r="BA634" s="7"/>
      <c r="BB634" s="46"/>
      <c r="BC634" s="9"/>
      <c r="BD634" s="10"/>
      <c r="BE634" s="4"/>
    </row>
    <row r="635" spans="1:57" ht="14" x14ac:dyDescent="0.35">
      <c r="A635" s="4">
        <f t="shared" si="439"/>
        <v>633</v>
      </c>
      <c r="B635" s="4"/>
      <c r="C635" s="4"/>
      <c r="D635" s="4"/>
      <c r="E635" s="4"/>
      <c r="F635" s="4"/>
      <c r="G635" s="12"/>
      <c r="H635" s="13"/>
      <c r="I635" s="7"/>
      <c r="J635" s="8"/>
      <c r="K635" s="9"/>
      <c r="L635" s="10"/>
      <c r="M635" s="11"/>
      <c r="N635" s="29">
        <f t="shared" si="444"/>
        <v>1.743584443991697E-5</v>
      </c>
      <c r="O635" s="47"/>
      <c r="P635" s="48"/>
      <c r="Q635" s="49"/>
      <c r="R635" s="51"/>
      <c r="S635" s="28"/>
      <c r="T635" s="29">
        <f t="shared" si="440"/>
        <v>0.99827385140044378</v>
      </c>
      <c r="U635" s="31">
        <f t="shared" si="441"/>
        <v>637</v>
      </c>
      <c r="V635" s="32">
        <f t="shared" si="442"/>
        <v>1585</v>
      </c>
      <c r="W635" s="33">
        <f t="shared" si="443"/>
        <v>2533</v>
      </c>
      <c r="X635" s="4"/>
      <c r="Y635" s="4"/>
      <c r="Z635" s="4"/>
      <c r="AA635" s="4"/>
      <c r="AB635" s="4"/>
      <c r="AC635" s="4"/>
      <c r="AD635" s="4"/>
      <c r="AE635" s="4"/>
      <c r="AF635" s="38"/>
      <c r="AG635" s="4"/>
      <c r="AH635" s="4"/>
      <c r="AI635" s="4"/>
      <c r="AJ635" s="53"/>
      <c r="AK635" s="7"/>
      <c r="AL635" s="8"/>
      <c r="AM635" s="9"/>
      <c r="AN635" s="16"/>
      <c r="AO635" s="4"/>
      <c r="AP635" s="4"/>
      <c r="AQ635" s="4"/>
      <c r="AR635" s="53"/>
      <c r="AS635" s="4"/>
      <c r="AT635" s="4"/>
      <c r="AU635" s="4"/>
      <c r="AV635" s="4"/>
      <c r="AW635" s="4"/>
      <c r="AX635" s="4"/>
      <c r="AY635" s="4"/>
      <c r="AZ635" s="38"/>
      <c r="BA635" s="7"/>
      <c r="BB635" s="46"/>
      <c r="BC635" s="9"/>
      <c r="BD635" s="10"/>
      <c r="BE635" s="4"/>
    </row>
    <row r="636" spans="1:57" ht="14" x14ac:dyDescent="0.35">
      <c r="A636" s="4">
        <f t="shared" si="439"/>
        <v>634</v>
      </c>
      <c r="B636" s="4"/>
      <c r="C636" s="4"/>
      <c r="D636" s="4"/>
      <c r="E636" s="4"/>
      <c r="F636" s="4"/>
      <c r="G636" s="12"/>
      <c r="H636" s="13"/>
      <c r="I636" s="7"/>
      <c r="J636" s="8"/>
      <c r="K636" s="9"/>
      <c r="L636" s="10"/>
      <c r="M636" s="11"/>
      <c r="N636" s="29">
        <f t="shared" si="444"/>
        <v>1.726148599556776E-5</v>
      </c>
      <c r="O636" s="47"/>
      <c r="P636" s="48"/>
      <c r="Q636" s="49"/>
      <c r="R636" s="51"/>
      <c r="S636" s="28"/>
      <c r="T636" s="29">
        <f t="shared" si="440"/>
        <v>0.99829111288643935</v>
      </c>
      <c r="U636" s="31">
        <f t="shared" si="441"/>
        <v>638</v>
      </c>
      <c r="V636" s="32">
        <f t="shared" si="442"/>
        <v>1587.5</v>
      </c>
      <c r="W636" s="33">
        <f t="shared" si="443"/>
        <v>2537</v>
      </c>
      <c r="X636" s="4"/>
      <c r="Y636" s="4"/>
      <c r="Z636" s="4"/>
      <c r="AA636" s="4"/>
      <c r="AB636" s="4"/>
      <c r="AC636" s="4"/>
      <c r="AD636" s="4"/>
      <c r="AE636" s="4"/>
      <c r="AF636" s="38"/>
      <c r="AG636" s="4"/>
      <c r="AH636" s="4"/>
      <c r="AI636" s="4"/>
      <c r="AJ636" s="53"/>
      <c r="AK636" s="7"/>
      <c r="AL636" s="8"/>
      <c r="AM636" s="9"/>
      <c r="AN636" s="16"/>
      <c r="AO636" s="4"/>
      <c r="AP636" s="4"/>
      <c r="AQ636" s="4"/>
      <c r="AR636" s="53"/>
      <c r="AS636" s="4"/>
      <c r="AT636" s="4"/>
      <c r="AU636" s="4"/>
      <c r="AV636" s="4"/>
      <c r="AW636" s="4"/>
      <c r="AX636" s="4"/>
      <c r="AY636" s="4"/>
      <c r="AZ636" s="38"/>
      <c r="BA636" s="7"/>
      <c r="BB636" s="46"/>
      <c r="BC636" s="9"/>
      <c r="BD636" s="10"/>
      <c r="BE636" s="4"/>
    </row>
    <row r="637" spans="1:57" ht="14" x14ac:dyDescent="0.35">
      <c r="A637" s="4">
        <f t="shared" si="439"/>
        <v>635</v>
      </c>
      <c r="B637" s="4"/>
      <c r="C637" s="4"/>
      <c r="D637" s="4"/>
      <c r="E637" s="4"/>
      <c r="F637" s="4"/>
      <c r="G637" s="12"/>
      <c r="H637" s="13"/>
      <c r="I637" s="7"/>
      <c r="J637" s="8"/>
      <c r="K637" s="9"/>
      <c r="L637" s="10"/>
      <c r="M637" s="11"/>
      <c r="N637" s="29">
        <f t="shared" si="444"/>
        <v>1.7088871135606531E-5</v>
      </c>
      <c r="O637" s="47"/>
      <c r="P637" s="48"/>
      <c r="Q637" s="49"/>
      <c r="R637" s="51"/>
      <c r="S637" s="28"/>
      <c r="T637" s="29">
        <f t="shared" si="440"/>
        <v>0.99830820175757495</v>
      </c>
      <c r="U637" s="31">
        <f t="shared" si="441"/>
        <v>639</v>
      </c>
      <c r="V637" s="32">
        <f t="shared" si="442"/>
        <v>1590</v>
      </c>
      <c r="W637" s="33">
        <f t="shared" si="443"/>
        <v>2541</v>
      </c>
      <c r="X637" s="4"/>
      <c r="Y637" s="4"/>
      <c r="Z637" s="4"/>
      <c r="AA637" s="4"/>
      <c r="AB637" s="4"/>
      <c r="AC637" s="4"/>
      <c r="AD637" s="4"/>
      <c r="AE637" s="4"/>
      <c r="AF637" s="38"/>
      <c r="AG637" s="4"/>
      <c r="AH637" s="4"/>
      <c r="AI637" s="4"/>
      <c r="AJ637" s="53"/>
      <c r="AK637" s="7"/>
      <c r="AL637" s="8"/>
      <c r="AM637" s="9"/>
      <c r="AN637" s="16"/>
      <c r="AO637" s="4"/>
      <c r="AP637" s="4"/>
      <c r="AQ637" s="4"/>
      <c r="AR637" s="53"/>
      <c r="AS637" s="4"/>
      <c r="AT637" s="4"/>
      <c r="AU637" s="4"/>
      <c r="AV637" s="4"/>
      <c r="AW637" s="4"/>
      <c r="AX637" s="4"/>
      <c r="AY637" s="4"/>
      <c r="AZ637" s="38"/>
      <c r="BA637" s="7"/>
      <c r="BB637" s="46"/>
      <c r="BC637" s="9"/>
      <c r="BD637" s="10"/>
      <c r="BE637" s="4"/>
    </row>
    <row r="638" spans="1:57" ht="14" x14ac:dyDescent="0.35">
      <c r="A638" s="4">
        <f t="shared" si="439"/>
        <v>636</v>
      </c>
      <c r="B638" s="4"/>
      <c r="C638" s="4"/>
      <c r="D638" s="4"/>
      <c r="E638" s="4"/>
      <c r="F638" s="4"/>
      <c r="G638" s="12"/>
      <c r="H638" s="13"/>
      <c r="I638" s="7"/>
      <c r="J638" s="8"/>
      <c r="K638" s="9"/>
      <c r="L638" s="10"/>
      <c r="M638" s="11"/>
      <c r="N638" s="29">
        <f t="shared" si="444"/>
        <v>1.6917982424202727E-5</v>
      </c>
      <c r="O638" s="47"/>
      <c r="P638" s="48"/>
      <c r="Q638" s="49"/>
      <c r="R638" s="51"/>
      <c r="S638" s="28"/>
      <c r="T638" s="29">
        <f t="shared" si="440"/>
        <v>0.99832511973999916</v>
      </c>
      <c r="U638" s="31">
        <f t="shared" si="441"/>
        <v>640</v>
      </c>
      <c r="V638" s="32">
        <f t="shared" si="442"/>
        <v>1592.5</v>
      </c>
      <c r="W638" s="33">
        <f t="shared" si="443"/>
        <v>2545</v>
      </c>
      <c r="X638" s="4"/>
      <c r="Y638" s="4"/>
      <c r="Z638" s="4"/>
      <c r="AA638" s="4"/>
      <c r="AB638" s="4"/>
      <c r="AC638" s="4"/>
      <c r="AD638" s="4"/>
      <c r="AE638" s="4"/>
      <c r="AF638" s="38"/>
      <c r="AG638" s="4"/>
      <c r="AH638" s="4"/>
      <c r="AI638" s="4"/>
      <c r="AJ638" s="53"/>
      <c r="AK638" s="7"/>
      <c r="AL638" s="8"/>
      <c r="AM638" s="9"/>
      <c r="AN638" s="16"/>
      <c r="AO638" s="4"/>
      <c r="AP638" s="4"/>
      <c r="AQ638" s="4"/>
      <c r="AR638" s="53"/>
      <c r="AS638" s="4"/>
      <c r="AT638" s="4"/>
      <c r="AU638" s="4"/>
      <c r="AV638" s="4"/>
      <c r="AW638" s="4"/>
      <c r="AX638" s="4"/>
      <c r="AY638" s="4"/>
      <c r="AZ638" s="38"/>
      <c r="BA638" s="7"/>
      <c r="BB638" s="46"/>
      <c r="BC638" s="9"/>
      <c r="BD638" s="10"/>
      <c r="BE638" s="4"/>
    </row>
    <row r="639" spans="1:57" ht="14" x14ac:dyDescent="0.35">
      <c r="A639" s="4">
        <f t="shared" si="439"/>
        <v>637</v>
      </c>
      <c r="B639" s="4"/>
      <c r="C639" s="4"/>
      <c r="D639" s="4"/>
      <c r="E639" s="4"/>
      <c r="F639" s="4"/>
      <c r="G639" s="12"/>
      <c r="H639" s="13"/>
      <c r="I639" s="7"/>
      <c r="J639" s="8"/>
      <c r="K639" s="9"/>
      <c r="L639" s="10"/>
      <c r="M639" s="11"/>
      <c r="N639" s="29">
        <f t="shared" si="444"/>
        <v>1.6748802600052848E-5</v>
      </c>
      <c r="O639" s="47"/>
      <c r="P639" s="48"/>
      <c r="Q639" s="49"/>
      <c r="R639" s="51"/>
      <c r="S639" s="28"/>
      <c r="T639" s="29">
        <f t="shared" si="440"/>
        <v>0.99834186854259921</v>
      </c>
      <c r="U639" s="31">
        <f t="shared" si="441"/>
        <v>641</v>
      </c>
      <c r="V639" s="32">
        <f t="shared" si="442"/>
        <v>1595</v>
      </c>
      <c r="W639" s="33">
        <f t="shared" si="443"/>
        <v>2549</v>
      </c>
      <c r="X639" s="4"/>
      <c r="Y639" s="4"/>
      <c r="Z639" s="4"/>
      <c r="AA639" s="4"/>
      <c r="AB639" s="4"/>
      <c r="AC639" s="4"/>
      <c r="AD639" s="4"/>
      <c r="AE639" s="4"/>
      <c r="AF639" s="38"/>
      <c r="AG639" s="4"/>
      <c r="AH639" s="4"/>
      <c r="AI639" s="4"/>
      <c r="AJ639" s="53"/>
      <c r="AK639" s="7"/>
      <c r="AL639" s="8"/>
      <c r="AM639" s="9"/>
      <c r="AN639" s="16"/>
      <c r="AO639" s="4"/>
      <c r="AP639" s="4"/>
      <c r="AQ639" s="4"/>
      <c r="AR639" s="53"/>
      <c r="AS639" s="4"/>
      <c r="AT639" s="4"/>
      <c r="AU639" s="4"/>
      <c r="AV639" s="4"/>
      <c r="AW639" s="4"/>
      <c r="AX639" s="4"/>
      <c r="AY639" s="4"/>
      <c r="AZ639" s="38"/>
      <c r="BA639" s="7"/>
      <c r="BB639" s="46"/>
      <c r="BC639" s="9"/>
      <c r="BD639" s="10"/>
      <c r="BE639" s="4"/>
    </row>
    <row r="640" spans="1:57" ht="14" x14ac:dyDescent="0.35">
      <c r="A640" s="4">
        <f t="shared" si="439"/>
        <v>638</v>
      </c>
      <c r="B640" s="4"/>
      <c r="C640" s="4"/>
      <c r="D640" s="4"/>
      <c r="E640" s="4"/>
      <c r="F640" s="4"/>
      <c r="G640" s="12"/>
      <c r="H640" s="13"/>
      <c r="I640" s="7"/>
      <c r="J640" s="8"/>
      <c r="K640" s="9"/>
      <c r="L640" s="10"/>
      <c r="M640" s="11"/>
      <c r="N640" s="29">
        <f t="shared" si="444"/>
        <v>1.6581314574048989E-5</v>
      </c>
      <c r="O640" s="47"/>
      <c r="P640" s="48"/>
      <c r="Q640" s="49"/>
      <c r="R640" s="51"/>
      <c r="S640" s="28"/>
      <c r="T640" s="29">
        <f t="shared" si="440"/>
        <v>0.99835844985717326</v>
      </c>
      <c r="U640" s="31">
        <f t="shared" si="441"/>
        <v>642</v>
      </c>
      <c r="V640" s="32">
        <f t="shared" si="442"/>
        <v>1597.5</v>
      </c>
      <c r="W640" s="33">
        <f t="shared" si="443"/>
        <v>2553</v>
      </c>
      <c r="X640" s="4"/>
      <c r="Y640" s="4"/>
      <c r="Z640" s="4"/>
      <c r="AA640" s="4"/>
      <c r="AB640" s="4"/>
      <c r="AC640" s="4"/>
      <c r="AD640" s="4"/>
      <c r="AE640" s="4"/>
      <c r="AF640" s="38"/>
      <c r="AG640" s="4"/>
      <c r="AH640" s="4"/>
      <c r="AI640" s="4"/>
      <c r="AJ640" s="53"/>
      <c r="AK640" s="7"/>
      <c r="AL640" s="8"/>
      <c r="AM640" s="9"/>
      <c r="AN640" s="16"/>
      <c r="AO640" s="4"/>
      <c r="AP640" s="4"/>
      <c r="AQ640" s="4"/>
      <c r="AR640" s="53"/>
      <c r="AS640" s="4"/>
      <c r="AT640" s="4"/>
      <c r="AU640" s="4"/>
      <c r="AV640" s="4"/>
      <c r="AW640" s="4"/>
      <c r="AX640" s="4"/>
      <c r="AY640" s="4"/>
      <c r="AZ640" s="38"/>
      <c r="BA640" s="7"/>
      <c r="BB640" s="46"/>
      <c r="BC640" s="9"/>
      <c r="BD640" s="10"/>
      <c r="BE640" s="4"/>
    </row>
    <row r="641" spans="1:57" ht="14" x14ac:dyDescent="0.35">
      <c r="A641" s="4">
        <f t="shared" si="439"/>
        <v>639</v>
      </c>
      <c r="B641" s="4"/>
      <c r="C641" s="4"/>
      <c r="D641" s="4"/>
      <c r="E641" s="4"/>
      <c r="F641" s="4"/>
      <c r="G641" s="12"/>
      <c r="H641" s="13"/>
      <c r="I641" s="7"/>
      <c r="J641" s="8"/>
      <c r="K641" s="9"/>
      <c r="L641" s="10"/>
      <c r="M641" s="11"/>
      <c r="N641" s="29">
        <f t="shared" si="444"/>
        <v>1.6415501428279633E-5</v>
      </c>
      <c r="O641" s="47"/>
      <c r="P641" s="48"/>
      <c r="Q641" s="49"/>
      <c r="R641" s="51"/>
      <c r="S641" s="28"/>
      <c r="T641" s="29">
        <f t="shared" si="440"/>
        <v>0.99837486535860154</v>
      </c>
      <c r="U641" s="31">
        <f t="shared" si="441"/>
        <v>643</v>
      </c>
      <c r="V641" s="32">
        <f t="shared" si="442"/>
        <v>1600</v>
      </c>
      <c r="W641" s="33">
        <f t="shared" si="443"/>
        <v>2557</v>
      </c>
      <c r="X641" s="4"/>
      <c r="Y641" s="4"/>
      <c r="Z641" s="4"/>
      <c r="AA641" s="4"/>
      <c r="AB641" s="4"/>
      <c r="AC641" s="4"/>
      <c r="AD641" s="4"/>
      <c r="AE641" s="4"/>
      <c r="AF641" s="38"/>
      <c r="AG641" s="4"/>
      <c r="AH641" s="4"/>
      <c r="AI641" s="4"/>
      <c r="AJ641" s="53"/>
      <c r="AK641" s="7"/>
      <c r="AL641" s="8"/>
      <c r="AM641" s="9"/>
      <c r="AN641" s="16"/>
      <c r="AO641" s="4"/>
      <c r="AP641" s="4"/>
      <c r="AQ641" s="4"/>
      <c r="AR641" s="53"/>
      <c r="AS641" s="4"/>
      <c r="AT641" s="4"/>
      <c r="AU641" s="4"/>
      <c r="AV641" s="4"/>
      <c r="AW641" s="4"/>
      <c r="AX641" s="4"/>
      <c r="AY641" s="4"/>
      <c r="AZ641" s="38"/>
      <c r="BA641" s="7"/>
      <c r="BB641" s="46"/>
      <c r="BC641" s="9"/>
      <c r="BD641" s="10"/>
      <c r="BE641" s="4"/>
    </row>
    <row r="642" spans="1:57" ht="14" x14ac:dyDescent="0.35">
      <c r="A642" s="4">
        <f t="shared" si="439"/>
        <v>640</v>
      </c>
      <c r="B642" s="4"/>
      <c r="C642" s="4"/>
      <c r="D642" s="4"/>
      <c r="E642" s="4"/>
      <c r="F642" s="4"/>
      <c r="G642" s="12"/>
      <c r="H642" s="13"/>
      <c r="I642" s="7"/>
      <c r="J642" s="8"/>
      <c r="K642" s="9"/>
      <c r="L642" s="10"/>
      <c r="M642" s="11"/>
      <c r="N642" s="29">
        <f t="shared" si="444"/>
        <v>1.6251346414031254E-5</v>
      </c>
      <c r="O642" s="47"/>
      <c r="P642" s="48"/>
      <c r="Q642" s="49"/>
      <c r="R642" s="51"/>
      <c r="S642" s="28"/>
      <c r="T642" s="29">
        <f t="shared" si="440"/>
        <v>0.99839111670501557</v>
      </c>
      <c r="U642" s="31">
        <f t="shared" si="441"/>
        <v>644</v>
      </c>
      <c r="V642" s="32">
        <f t="shared" si="442"/>
        <v>1602.5</v>
      </c>
      <c r="W642" s="33">
        <f t="shared" si="443"/>
        <v>2561</v>
      </c>
      <c r="X642" s="4"/>
      <c r="Y642" s="4"/>
      <c r="Z642" s="4"/>
      <c r="AA642" s="4"/>
      <c r="AB642" s="4"/>
      <c r="AC642" s="4"/>
      <c r="AD642" s="4"/>
      <c r="AE642" s="4"/>
      <c r="AF642" s="38"/>
      <c r="AG642" s="4"/>
      <c r="AH642" s="4"/>
      <c r="AI642" s="4"/>
      <c r="AJ642" s="53"/>
      <c r="AK642" s="7"/>
      <c r="AL642" s="8"/>
      <c r="AM642" s="9"/>
      <c r="AN642" s="16"/>
      <c r="AO642" s="4"/>
      <c r="AP642" s="4"/>
      <c r="AQ642" s="4"/>
      <c r="AR642" s="53"/>
      <c r="AS642" s="4"/>
      <c r="AT642" s="4"/>
      <c r="AU642" s="4"/>
      <c r="AV642" s="4"/>
      <c r="AW642" s="4"/>
      <c r="AX642" s="4"/>
      <c r="AY642" s="4"/>
      <c r="AZ642" s="38"/>
      <c r="BA642" s="7"/>
      <c r="BB642" s="46"/>
      <c r="BC642" s="9"/>
      <c r="BD642" s="10"/>
      <c r="BE642" s="4"/>
    </row>
    <row r="643" spans="1:57" ht="14" x14ac:dyDescent="0.35">
      <c r="A643" s="4">
        <f t="shared" si="439"/>
        <v>641</v>
      </c>
      <c r="B643" s="4"/>
      <c r="C643" s="4"/>
      <c r="D643" s="4"/>
      <c r="E643" s="4"/>
      <c r="F643" s="4"/>
      <c r="G643" s="12"/>
      <c r="H643" s="13"/>
      <c r="I643" s="7"/>
      <c r="J643" s="8"/>
      <c r="K643" s="9"/>
      <c r="L643" s="10"/>
      <c r="M643" s="11"/>
      <c r="N643" s="29">
        <f t="shared" si="444"/>
        <v>1.6088832949789911E-5</v>
      </c>
      <c r="O643" s="47"/>
      <c r="P643" s="48"/>
      <c r="Q643" s="49"/>
      <c r="R643" s="51"/>
      <c r="S643" s="28"/>
      <c r="T643" s="29">
        <f t="shared" si="440"/>
        <v>0.99840720553796536</v>
      </c>
      <c r="U643" s="31">
        <f t="shared" si="441"/>
        <v>645</v>
      </c>
      <c r="V643" s="32">
        <f t="shared" si="442"/>
        <v>1605</v>
      </c>
      <c r="W643" s="33">
        <f t="shared" si="443"/>
        <v>2565</v>
      </c>
      <c r="X643" s="4"/>
      <c r="Y643" s="4"/>
      <c r="Z643" s="4"/>
      <c r="AA643" s="4"/>
      <c r="AB643" s="4"/>
      <c r="AC643" s="4"/>
      <c r="AD643" s="4"/>
      <c r="AE643" s="4"/>
      <c r="AF643" s="38"/>
      <c r="AG643" s="4"/>
      <c r="AH643" s="4"/>
      <c r="AI643" s="4"/>
      <c r="AJ643" s="53"/>
      <c r="AK643" s="7"/>
      <c r="AL643" s="8"/>
      <c r="AM643" s="9"/>
      <c r="AN643" s="16"/>
      <c r="AO643" s="4"/>
      <c r="AP643" s="4"/>
      <c r="AQ643" s="4"/>
      <c r="AR643" s="53"/>
      <c r="AS643" s="4"/>
      <c r="AT643" s="4"/>
      <c r="AU643" s="4"/>
      <c r="AV643" s="4"/>
      <c r="AW643" s="4"/>
      <c r="AX643" s="4"/>
      <c r="AY643" s="4"/>
      <c r="AZ643" s="38"/>
      <c r="BA643" s="7"/>
      <c r="BB643" s="46"/>
      <c r="BC643" s="9"/>
      <c r="BD643" s="10"/>
      <c r="BE643" s="4"/>
    </row>
    <row r="644" spans="1:57" ht="14" x14ac:dyDescent="0.35">
      <c r="A644" s="4">
        <f t="shared" si="439"/>
        <v>642</v>
      </c>
      <c r="B644" s="4"/>
      <c r="C644" s="4"/>
      <c r="D644" s="4"/>
      <c r="E644" s="4"/>
      <c r="F644" s="4"/>
      <c r="G644" s="12"/>
      <c r="H644" s="13"/>
      <c r="I644" s="7"/>
      <c r="J644" s="8"/>
      <c r="K644" s="9"/>
      <c r="L644" s="10"/>
      <c r="M644" s="11"/>
      <c r="N644" s="29">
        <f t="shared" si="444"/>
        <v>1.5927944620353074E-5</v>
      </c>
      <c r="O644" s="47"/>
      <c r="P644" s="48"/>
      <c r="Q644" s="49"/>
      <c r="R644" s="51"/>
      <c r="S644" s="28"/>
      <c r="T644" s="29">
        <f t="shared" si="440"/>
        <v>0.99842313348258571</v>
      </c>
      <c r="U644" s="31">
        <f t="shared" si="441"/>
        <v>646</v>
      </c>
      <c r="V644" s="32">
        <f t="shared" si="442"/>
        <v>1607.5</v>
      </c>
      <c r="W644" s="33">
        <f t="shared" si="443"/>
        <v>2569</v>
      </c>
      <c r="X644" s="4"/>
      <c r="Y644" s="4"/>
      <c r="Z644" s="4"/>
      <c r="AA644" s="4"/>
      <c r="AB644" s="4"/>
      <c r="AC644" s="4"/>
      <c r="AD644" s="4"/>
      <c r="AE644" s="4"/>
      <c r="AF644" s="38"/>
      <c r="AG644" s="4"/>
      <c r="AH644" s="4"/>
      <c r="AI644" s="4"/>
      <c r="AJ644" s="53"/>
      <c r="AK644" s="7"/>
      <c r="AL644" s="8"/>
      <c r="AM644" s="9"/>
      <c r="AN644" s="16"/>
      <c r="AO644" s="4"/>
      <c r="AP644" s="4"/>
      <c r="AQ644" s="4"/>
      <c r="AR644" s="53"/>
      <c r="AS644" s="4"/>
      <c r="AT644" s="4"/>
      <c r="AU644" s="4"/>
      <c r="AV644" s="4"/>
      <c r="AW644" s="4"/>
      <c r="AX644" s="4"/>
      <c r="AY644" s="4"/>
      <c r="AZ644" s="38"/>
      <c r="BA644" s="7"/>
      <c r="BB644" s="46"/>
      <c r="BC644" s="9"/>
      <c r="BD644" s="10"/>
      <c r="BE644" s="4"/>
    </row>
    <row r="645" spans="1:57" ht="14" x14ac:dyDescent="0.35">
      <c r="A645" s="4">
        <f t="shared" si="439"/>
        <v>643</v>
      </c>
      <c r="B645" s="4"/>
      <c r="C645" s="4"/>
      <c r="D645" s="4"/>
      <c r="E645" s="4"/>
      <c r="F645" s="4"/>
      <c r="G645" s="12"/>
      <c r="H645" s="13"/>
      <c r="I645" s="7"/>
      <c r="J645" s="8"/>
      <c r="K645" s="9"/>
      <c r="L645" s="10"/>
      <c r="M645" s="11"/>
      <c r="N645" s="29">
        <f t="shared" si="444"/>
        <v>1.5768665174165086E-5</v>
      </c>
      <c r="O645" s="47"/>
      <c r="P645" s="48"/>
      <c r="Q645" s="49"/>
      <c r="R645" s="51"/>
      <c r="S645" s="28"/>
      <c r="T645" s="29">
        <f t="shared" si="440"/>
        <v>0.99843890214775988</v>
      </c>
      <c r="U645" s="31">
        <f t="shared" si="441"/>
        <v>647</v>
      </c>
      <c r="V645" s="32">
        <f t="shared" si="442"/>
        <v>1610</v>
      </c>
      <c r="W645" s="33">
        <f t="shared" si="443"/>
        <v>2573</v>
      </c>
      <c r="X645" s="4"/>
      <c r="Y645" s="4"/>
      <c r="Z645" s="4"/>
      <c r="AA645" s="4"/>
      <c r="AB645" s="4"/>
      <c r="AC645" s="4"/>
      <c r="AD645" s="4"/>
      <c r="AE645" s="4"/>
      <c r="AF645" s="38"/>
      <c r="AG645" s="4"/>
      <c r="AH645" s="4"/>
      <c r="AI645" s="4"/>
      <c r="AJ645" s="53"/>
      <c r="AK645" s="7"/>
      <c r="AL645" s="8"/>
      <c r="AM645" s="9"/>
      <c r="AN645" s="16"/>
      <c r="AO645" s="4"/>
      <c r="AP645" s="4"/>
      <c r="AQ645" s="4"/>
      <c r="AR645" s="53"/>
      <c r="AS645" s="4"/>
      <c r="AT645" s="4"/>
      <c r="AU645" s="4"/>
      <c r="AV645" s="4"/>
      <c r="AW645" s="4"/>
      <c r="AX645" s="4"/>
      <c r="AY645" s="4"/>
      <c r="AZ645" s="38"/>
      <c r="BA645" s="7"/>
      <c r="BB645" s="46"/>
      <c r="BC645" s="9"/>
      <c r="BD645" s="10"/>
      <c r="BE645" s="4"/>
    </row>
    <row r="646" spans="1:57" ht="14" x14ac:dyDescent="0.35">
      <c r="A646" s="4">
        <f t="shared" si="439"/>
        <v>644</v>
      </c>
      <c r="B646" s="4"/>
      <c r="C646" s="4"/>
      <c r="D646" s="4"/>
      <c r="E646" s="4"/>
      <c r="F646" s="4"/>
      <c r="G646" s="12"/>
      <c r="H646" s="13"/>
      <c r="I646" s="7"/>
      <c r="J646" s="8"/>
      <c r="K646" s="9"/>
      <c r="L646" s="10"/>
      <c r="M646" s="11"/>
      <c r="N646" s="29">
        <f t="shared" si="444"/>
        <v>1.5610978522428987E-5</v>
      </c>
      <c r="O646" s="47"/>
      <c r="P646" s="48"/>
      <c r="Q646" s="49"/>
      <c r="R646" s="51"/>
      <c r="S646" s="28"/>
      <c r="T646" s="29">
        <f t="shared" si="440"/>
        <v>0.99845451312628231</v>
      </c>
      <c r="U646" s="31">
        <f t="shared" si="441"/>
        <v>648</v>
      </c>
      <c r="V646" s="32">
        <f t="shared" si="442"/>
        <v>1612.5</v>
      </c>
      <c r="W646" s="33">
        <f t="shared" si="443"/>
        <v>2577</v>
      </c>
      <c r="X646" s="4"/>
      <c r="Y646" s="4"/>
      <c r="Z646" s="4"/>
      <c r="AA646" s="4"/>
      <c r="AB646" s="4"/>
      <c r="AC646" s="4"/>
      <c r="AD646" s="4"/>
      <c r="AE646" s="4"/>
      <c r="AF646" s="38"/>
      <c r="AG646" s="4"/>
      <c r="AH646" s="4"/>
      <c r="AI646" s="4"/>
      <c r="AJ646" s="53"/>
      <c r="AK646" s="7"/>
      <c r="AL646" s="8"/>
      <c r="AM646" s="9"/>
      <c r="AN646" s="16"/>
      <c r="AO646" s="4"/>
      <c r="AP646" s="4"/>
      <c r="AQ646" s="4"/>
      <c r="AR646" s="53"/>
      <c r="AS646" s="4"/>
      <c r="AT646" s="4"/>
      <c r="AU646" s="4"/>
      <c r="AV646" s="4"/>
      <c r="AW646" s="4"/>
      <c r="AX646" s="4"/>
      <c r="AY646" s="4"/>
      <c r="AZ646" s="38"/>
      <c r="BA646" s="7"/>
      <c r="BB646" s="46"/>
      <c r="BC646" s="9"/>
      <c r="BD646" s="10"/>
      <c r="BE646" s="4"/>
    </row>
    <row r="647" spans="1:57" ht="14" x14ac:dyDescent="0.35">
      <c r="A647" s="4">
        <f t="shared" si="439"/>
        <v>645</v>
      </c>
      <c r="B647" s="4"/>
      <c r="C647" s="4"/>
      <c r="D647" s="4"/>
      <c r="E647" s="4"/>
      <c r="F647" s="4"/>
      <c r="G647" s="12"/>
      <c r="H647" s="13"/>
      <c r="I647" s="7"/>
      <c r="J647" s="8"/>
      <c r="K647" s="9"/>
      <c r="L647" s="10"/>
      <c r="M647" s="11"/>
      <c r="N647" s="29">
        <f t="shared" si="444"/>
        <v>1.545486873721913E-5</v>
      </c>
      <c r="O647" s="47"/>
      <c r="P647" s="48"/>
      <c r="Q647" s="49"/>
      <c r="R647" s="51"/>
      <c r="S647" s="28"/>
      <c r="T647" s="29">
        <f t="shared" si="440"/>
        <v>0.99846996799501953</v>
      </c>
      <c r="U647" s="31">
        <f t="shared" si="441"/>
        <v>649</v>
      </c>
      <c r="V647" s="32">
        <f t="shared" si="442"/>
        <v>1615</v>
      </c>
      <c r="W647" s="33">
        <f t="shared" si="443"/>
        <v>2581</v>
      </c>
      <c r="X647" s="4"/>
      <c r="Y647" s="4"/>
      <c r="Z647" s="4"/>
      <c r="AA647" s="4"/>
      <c r="AB647" s="4"/>
      <c r="AC647" s="4"/>
      <c r="AD647" s="4"/>
      <c r="AE647" s="4"/>
      <c r="AF647" s="38"/>
      <c r="AG647" s="4"/>
      <c r="AH647" s="4"/>
      <c r="AI647" s="4"/>
      <c r="AJ647" s="53"/>
      <c r="AK647" s="7"/>
      <c r="AL647" s="8"/>
      <c r="AM647" s="9"/>
      <c r="AN647" s="16"/>
      <c r="AO647" s="4"/>
      <c r="AP647" s="4"/>
      <c r="AQ647" s="4"/>
      <c r="AR647" s="53"/>
      <c r="AS647" s="4"/>
      <c r="AT647" s="4"/>
      <c r="AU647" s="4"/>
      <c r="AV647" s="4"/>
      <c r="AW647" s="4"/>
      <c r="AX647" s="4"/>
      <c r="AY647" s="4"/>
      <c r="AZ647" s="38"/>
      <c r="BA647" s="7"/>
      <c r="BB647" s="46"/>
      <c r="BC647" s="9"/>
      <c r="BD647" s="10"/>
      <c r="BE647" s="4"/>
    </row>
    <row r="648" spans="1:57" ht="14" x14ac:dyDescent="0.35">
      <c r="A648" s="4">
        <f t="shared" si="439"/>
        <v>646</v>
      </c>
      <c r="B648" s="4"/>
      <c r="C648" s="4"/>
      <c r="D648" s="4"/>
      <c r="E648" s="4"/>
      <c r="F648" s="4"/>
      <c r="G648" s="12"/>
      <c r="H648" s="13"/>
      <c r="I648" s="7"/>
      <c r="J648" s="8"/>
      <c r="K648" s="9"/>
      <c r="L648" s="10"/>
      <c r="M648" s="11"/>
      <c r="N648" s="29">
        <f t="shared" si="444"/>
        <v>1.5300320049815852E-5</v>
      </c>
      <c r="O648" s="47"/>
      <c r="P648" s="48"/>
      <c r="Q648" s="49"/>
      <c r="R648" s="51"/>
      <c r="S648" s="28"/>
      <c r="T648" s="29">
        <f t="shared" si="440"/>
        <v>0.99848526831506934</v>
      </c>
      <c r="U648" s="31">
        <f t="shared" si="441"/>
        <v>650</v>
      </c>
      <c r="V648" s="32">
        <f t="shared" si="442"/>
        <v>1617.5</v>
      </c>
      <c r="W648" s="33">
        <f t="shared" si="443"/>
        <v>2585</v>
      </c>
      <c r="X648" s="4"/>
      <c r="Y648" s="4"/>
      <c r="Z648" s="4"/>
      <c r="AA648" s="4"/>
      <c r="AB648" s="4"/>
      <c r="AC648" s="4"/>
      <c r="AD648" s="4"/>
      <c r="AE648" s="4"/>
      <c r="AF648" s="38"/>
      <c r="AG648" s="4"/>
      <c r="AH648" s="4"/>
      <c r="AI648" s="4"/>
      <c r="AJ648" s="53"/>
      <c r="AK648" s="7"/>
      <c r="AL648" s="8"/>
      <c r="AM648" s="9"/>
      <c r="AN648" s="16"/>
      <c r="AO648" s="4"/>
      <c r="AP648" s="4"/>
      <c r="AQ648" s="4"/>
      <c r="AR648" s="53"/>
      <c r="AS648" s="4"/>
      <c r="AT648" s="4"/>
      <c r="AU648" s="4"/>
      <c r="AV648" s="4"/>
      <c r="AW648" s="4"/>
      <c r="AX648" s="4"/>
      <c r="AY648" s="4"/>
      <c r="AZ648" s="38"/>
      <c r="BA648" s="7"/>
      <c r="BB648" s="46"/>
      <c r="BC648" s="9"/>
      <c r="BD648" s="10"/>
      <c r="BE648" s="4"/>
    </row>
    <row r="649" spans="1:57" ht="14" x14ac:dyDescent="0.35">
      <c r="A649" s="4">
        <f t="shared" si="439"/>
        <v>647</v>
      </c>
      <c r="B649" s="4"/>
      <c r="C649" s="4"/>
      <c r="D649" s="4"/>
      <c r="E649" s="4"/>
      <c r="F649" s="4"/>
      <c r="G649" s="12"/>
      <c r="H649" s="13"/>
      <c r="I649" s="7"/>
      <c r="J649" s="8"/>
      <c r="K649" s="9"/>
      <c r="L649" s="10"/>
      <c r="M649" s="11"/>
      <c r="N649" s="29">
        <f t="shared" si="444"/>
        <v>1.5147316849262182E-5</v>
      </c>
      <c r="O649" s="47"/>
      <c r="P649" s="48"/>
      <c r="Q649" s="49"/>
      <c r="R649" s="51"/>
      <c r="S649" s="28"/>
      <c r="T649" s="29">
        <f t="shared" si="440"/>
        <v>0.9985004156319186</v>
      </c>
      <c r="U649" s="31">
        <f t="shared" si="441"/>
        <v>651</v>
      </c>
      <c r="V649" s="32">
        <f t="shared" si="442"/>
        <v>1620</v>
      </c>
      <c r="W649" s="33">
        <f t="shared" si="443"/>
        <v>2589</v>
      </c>
      <c r="X649" s="4"/>
      <c r="Y649" s="4"/>
      <c r="Z649" s="4"/>
      <c r="AA649" s="4"/>
      <c r="AB649" s="4"/>
      <c r="AC649" s="4"/>
      <c r="AD649" s="4"/>
      <c r="AE649" s="4"/>
      <c r="AF649" s="38"/>
      <c r="AG649" s="4"/>
      <c r="AH649" s="4"/>
      <c r="AI649" s="4"/>
      <c r="AJ649" s="53"/>
      <c r="AK649" s="7"/>
      <c r="AL649" s="8"/>
      <c r="AM649" s="9"/>
      <c r="AN649" s="16"/>
      <c r="AO649" s="4"/>
      <c r="AP649" s="4"/>
      <c r="AQ649" s="4"/>
      <c r="AR649" s="53"/>
      <c r="AS649" s="4"/>
      <c r="AT649" s="4"/>
      <c r="AU649" s="4"/>
      <c r="AV649" s="4"/>
      <c r="AW649" s="4"/>
      <c r="AX649" s="4"/>
      <c r="AY649" s="4"/>
      <c r="AZ649" s="38"/>
      <c r="BA649" s="7"/>
      <c r="BB649" s="46"/>
      <c r="BC649" s="9"/>
      <c r="BD649" s="10"/>
      <c r="BE649" s="4"/>
    </row>
    <row r="650" spans="1:57" ht="14" x14ac:dyDescent="0.35">
      <c r="A650" s="4">
        <f t="shared" si="439"/>
        <v>648</v>
      </c>
      <c r="B650" s="4"/>
      <c r="C650" s="4"/>
      <c r="D650" s="4"/>
      <c r="E650" s="4"/>
      <c r="F650" s="4"/>
      <c r="G650" s="12"/>
      <c r="H650" s="13"/>
      <c r="I650" s="7"/>
      <c r="J650" s="8"/>
      <c r="K650" s="9"/>
      <c r="L650" s="10"/>
      <c r="M650" s="11"/>
      <c r="N650" s="29">
        <f t="shared" si="444"/>
        <v>1.4995843680809529E-5</v>
      </c>
      <c r="O650" s="47"/>
      <c r="P650" s="48"/>
      <c r="Q650" s="49"/>
      <c r="R650" s="51"/>
      <c r="S650" s="28"/>
      <c r="T650" s="29">
        <f t="shared" si="440"/>
        <v>0.99851541147559941</v>
      </c>
      <c r="U650" s="31">
        <f t="shared" si="441"/>
        <v>652</v>
      </c>
      <c r="V650" s="32">
        <f t="shared" si="442"/>
        <v>1622.5</v>
      </c>
      <c r="W650" s="33">
        <f t="shared" si="443"/>
        <v>2593</v>
      </c>
      <c r="X650" s="4"/>
      <c r="Y650" s="4"/>
      <c r="Z650" s="4"/>
      <c r="AA650" s="4"/>
      <c r="AB650" s="4"/>
      <c r="AC650" s="4"/>
      <c r="AD650" s="4"/>
      <c r="AE650" s="4"/>
      <c r="AF650" s="38"/>
      <c r="AG650" s="4"/>
      <c r="AH650" s="4"/>
      <c r="AI650" s="4"/>
      <c r="AJ650" s="53"/>
      <c r="AK650" s="7"/>
      <c r="AL650" s="8"/>
      <c r="AM650" s="9"/>
      <c r="AN650" s="16"/>
      <c r="AO650" s="4"/>
      <c r="AP650" s="4"/>
      <c r="AQ650" s="4"/>
      <c r="AR650" s="53"/>
      <c r="AS650" s="4"/>
      <c r="AT650" s="4"/>
      <c r="AU650" s="4"/>
      <c r="AV650" s="4"/>
      <c r="AW650" s="4"/>
      <c r="AX650" s="4"/>
      <c r="AY650" s="4"/>
      <c r="AZ650" s="38"/>
      <c r="BA650" s="7"/>
      <c r="BB650" s="46"/>
      <c r="BC650" s="9"/>
      <c r="BD650" s="10"/>
      <c r="BE650" s="4"/>
    </row>
    <row r="651" spans="1:57" ht="14" x14ac:dyDescent="0.35">
      <c r="A651" s="4">
        <f t="shared" si="439"/>
        <v>649</v>
      </c>
      <c r="B651" s="4"/>
      <c r="C651" s="4"/>
      <c r="D651" s="4"/>
      <c r="E651" s="4"/>
      <c r="F651" s="4"/>
      <c r="G651" s="12"/>
      <c r="H651" s="13"/>
      <c r="I651" s="7"/>
      <c r="J651" s="8"/>
      <c r="K651" s="9"/>
      <c r="L651" s="10"/>
      <c r="M651" s="11"/>
      <c r="N651" s="29">
        <f t="shared" si="444"/>
        <v>1.4845885244030299E-5</v>
      </c>
      <c r="O651" s="47"/>
      <c r="P651" s="48"/>
      <c r="Q651" s="49"/>
      <c r="R651" s="51"/>
      <c r="S651" s="28"/>
      <c r="T651" s="29">
        <f t="shared" si="440"/>
        <v>0.99853025736084344</v>
      </c>
      <c r="U651" s="31">
        <f t="shared" si="441"/>
        <v>653</v>
      </c>
      <c r="V651" s="32">
        <f t="shared" si="442"/>
        <v>1625</v>
      </c>
      <c r="W651" s="33">
        <f t="shared" si="443"/>
        <v>2597</v>
      </c>
      <c r="X651" s="4"/>
      <c r="Y651" s="4"/>
      <c r="Z651" s="4"/>
      <c r="AA651" s="4"/>
      <c r="AB651" s="4"/>
      <c r="AC651" s="4"/>
      <c r="AD651" s="4"/>
      <c r="AE651" s="4"/>
      <c r="AF651" s="38"/>
      <c r="AG651" s="4"/>
      <c r="AH651" s="4"/>
      <c r="AI651" s="4"/>
      <c r="AJ651" s="53"/>
      <c r="AK651" s="7"/>
      <c r="AL651" s="8"/>
      <c r="AM651" s="9"/>
      <c r="AN651" s="16"/>
      <c r="AO651" s="4"/>
      <c r="AP651" s="4"/>
      <c r="AQ651" s="4"/>
      <c r="AR651" s="53"/>
      <c r="AS651" s="4"/>
      <c r="AT651" s="4"/>
      <c r="AU651" s="4"/>
      <c r="AV651" s="4"/>
      <c r="AW651" s="4"/>
      <c r="AX651" s="4"/>
      <c r="AY651" s="4"/>
      <c r="AZ651" s="38"/>
      <c r="BA651" s="7"/>
      <c r="BB651" s="46"/>
      <c r="BC651" s="9"/>
      <c r="BD651" s="10"/>
      <c r="BE651" s="4"/>
    </row>
    <row r="652" spans="1:57" ht="14" x14ac:dyDescent="0.35">
      <c r="A652" s="4">
        <f t="shared" si="439"/>
        <v>650</v>
      </c>
      <c r="B652" s="4"/>
      <c r="C652" s="4"/>
      <c r="D652" s="4"/>
      <c r="E652" s="4"/>
      <c r="F652" s="4"/>
      <c r="G652" s="12"/>
      <c r="H652" s="13"/>
      <c r="I652" s="7"/>
      <c r="J652" s="8"/>
      <c r="K652" s="9"/>
      <c r="L652" s="10"/>
      <c r="M652" s="11"/>
      <c r="N652" s="29">
        <f t="shared" si="444"/>
        <v>1.4697426391596657E-5</v>
      </c>
      <c r="O652" s="47"/>
      <c r="P652" s="48"/>
      <c r="Q652" s="49"/>
      <c r="R652" s="51"/>
      <c r="S652" s="28"/>
      <c r="T652" s="29">
        <f t="shared" si="440"/>
        <v>0.99854495478723504</v>
      </c>
      <c r="U652" s="31">
        <f t="shared" si="441"/>
        <v>654</v>
      </c>
      <c r="V652" s="32">
        <f t="shared" si="442"/>
        <v>1627.5</v>
      </c>
      <c r="W652" s="33">
        <f t="shared" si="443"/>
        <v>2601</v>
      </c>
      <c r="X652" s="4"/>
      <c r="Y652" s="4"/>
      <c r="Z652" s="4"/>
      <c r="AA652" s="4"/>
      <c r="AB652" s="4"/>
      <c r="AC652" s="4"/>
      <c r="AD652" s="4"/>
      <c r="AE652" s="4"/>
      <c r="AF652" s="38"/>
      <c r="AG652" s="4"/>
      <c r="AH652" s="4"/>
      <c r="AI652" s="4"/>
      <c r="AJ652" s="53"/>
      <c r="AK652" s="7"/>
      <c r="AL652" s="8"/>
      <c r="AM652" s="9"/>
      <c r="AN652" s="16"/>
      <c r="AO652" s="4"/>
      <c r="AP652" s="4"/>
      <c r="AQ652" s="4"/>
      <c r="AR652" s="53"/>
      <c r="AS652" s="4"/>
      <c r="AT652" s="4"/>
      <c r="AU652" s="4"/>
      <c r="AV652" s="4"/>
      <c r="AW652" s="4"/>
      <c r="AX652" s="4"/>
      <c r="AY652" s="4"/>
      <c r="AZ652" s="38"/>
      <c r="BA652" s="7"/>
      <c r="BB652" s="46"/>
      <c r="BC652" s="9"/>
      <c r="BD652" s="10"/>
      <c r="BE652" s="4"/>
    </row>
    <row r="653" spans="1:57" ht="14" x14ac:dyDescent="0.35">
      <c r="A653" s="4">
        <f t="shared" si="439"/>
        <v>651</v>
      </c>
      <c r="B653" s="4"/>
      <c r="C653" s="4"/>
      <c r="D653" s="4"/>
      <c r="E653" s="4"/>
      <c r="F653" s="4"/>
      <c r="G653" s="12"/>
      <c r="H653" s="13"/>
      <c r="I653" s="7"/>
      <c r="J653" s="8"/>
      <c r="K653" s="9"/>
      <c r="L653" s="10"/>
      <c r="M653" s="11"/>
      <c r="N653" s="29">
        <f t="shared" si="444"/>
        <v>1.4550452127615188E-5</v>
      </c>
      <c r="O653" s="47"/>
      <c r="P653" s="48"/>
      <c r="Q653" s="49"/>
      <c r="R653" s="51"/>
      <c r="S653" s="28"/>
      <c r="T653" s="29">
        <f t="shared" si="440"/>
        <v>0.99855950523936265</v>
      </c>
      <c r="U653" s="31">
        <f t="shared" si="441"/>
        <v>655</v>
      </c>
      <c r="V653" s="32">
        <f t="shared" si="442"/>
        <v>1630</v>
      </c>
      <c r="W653" s="33">
        <f t="shared" si="443"/>
        <v>2605</v>
      </c>
      <c r="X653" s="4"/>
      <c r="Y653" s="4"/>
      <c r="Z653" s="4"/>
      <c r="AA653" s="4"/>
      <c r="AB653" s="4"/>
      <c r="AC653" s="4"/>
      <c r="AD653" s="4"/>
      <c r="AE653" s="4"/>
      <c r="AF653" s="38"/>
      <c r="AG653" s="4"/>
      <c r="AH653" s="4"/>
      <c r="AI653" s="4"/>
      <c r="AJ653" s="53"/>
      <c r="AK653" s="7"/>
      <c r="AL653" s="8"/>
      <c r="AM653" s="9"/>
      <c r="AN653" s="16"/>
      <c r="AO653" s="4"/>
      <c r="AP653" s="4"/>
      <c r="AQ653" s="4"/>
      <c r="AR653" s="53"/>
      <c r="AS653" s="4"/>
      <c r="AT653" s="4"/>
      <c r="AU653" s="4"/>
      <c r="AV653" s="4"/>
      <c r="AW653" s="4"/>
      <c r="AX653" s="4"/>
      <c r="AY653" s="4"/>
      <c r="AZ653" s="38"/>
      <c r="BA653" s="7"/>
      <c r="BB653" s="46"/>
      <c r="BC653" s="9"/>
      <c r="BD653" s="10"/>
      <c r="BE653" s="4"/>
    </row>
    <row r="654" spans="1:57" ht="14" x14ac:dyDescent="0.35">
      <c r="A654" s="4">
        <f t="shared" si="439"/>
        <v>652</v>
      </c>
      <c r="B654" s="4"/>
      <c r="C654" s="4"/>
      <c r="D654" s="4"/>
      <c r="E654" s="4"/>
      <c r="F654" s="4"/>
      <c r="G654" s="12"/>
      <c r="H654" s="13"/>
      <c r="I654" s="7"/>
      <c r="J654" s="8"/>
      <c r="K654" s="9"/>
      <c r="L654" s="10"/>
      <c r="M654" s="11"/>
      <c r="N654" s="29">
        <f t="shared" si="444"/>
        <v>1.4404947606405649E-5</v>
      </c>
      <c r="O654" s="47"/>
      <c r="P654" s="48"/>
      <c r="Q654" s="49"/>
      <c r="R654" s="51"/>
      <c r="S654" s="28"/>
      <c r="T654" s="29">
        <f t="shared" si="440"/>
        <v>0.99857391018696906</v>
      </c>
      <c r="U654" s="31">
        <f t="shared" si="441"/>
        <v>656</v>
      </c>
      <c r="V654" s="32">
        <f t="shared" si="442"/>
        <v>1632.5</v>
      </c>
      <c r="W654" s="33">
        <f t="shared" si="443"/>
        <v>2609</v>
      </c>
      <c r="X654" s="4"/>
      <c r="Y654" s="4"/>
      <c r="Z654" s="4"/>
      <c r="AA654" s="4"/>
      <c r="AB654" s="4"/>
      <c r="AC654" s="4"/>
      <c r="AD654" s="4"/>
      <c r="AE654" s="4"/>
      <c r="AF654" s="38"/>
      <c r="AG654" s="4"/>
      <c r="AH654" s="4"/>
      <c r="AI654" s="4"/>
      <c r="AJ654" s="53"/>
      <c r="AK654" s="7"/>
      <c r="AL654" s="8"/>
      <c r="AM654" s="9"/>
      <c r="AN654" s="16"/>
      <c r="AO654" s="4"/>
      <c r="AP654" s="4"/>
      <c r="AQ654" s="4"/>
      <c r="AR654" s="53"/>
      <c r="AS654" s="4"/>
      <c r="AT654" s="4"/>
      <c r="AU654" s="4"/>
      <c r="AV654" s="4"/>
      <c r="AW654" s="4"/>
      <c r="AX654" s="4"/>
      <c r="AY654" s="4"/>
      <c r="AZ654" s="38"/>
      <c r="BA654" s="7"/>
      <c r="BB654" s="46"/>
      <c r="BC654" s="9"/>
      <c r="BD654" s="10"/>
      <c r="BE654" s="4"/>
    </row>
    <row r="655" spans="1:57" ht="14" x14ac:dyDescent="0.35">
      <c r="A655" s="4">
        <f t="shared" si="439"/>
        <v>653</v>
      </c>
      <c r="B655" s="4"/>
      <c r="C655" s="4"/>
      <c r="D655" s="4"/>
      <c r="E655" s="4"/>
      <c r="F655" s="4"/>
      <c r="G655" s="12"/>
      <c r="H655" s="13"/>
      <c r="I655" s="7"/>
      <c r="J655" s="8"/>
      <c r="K655" s="9"/>
      <c r="L655" s="10"/>
      <c r="M655" s="11"/>
      <c r="N655" s="29">
        <f t="shared" si="444"/>
        <v>1.426089813028053E-5</v>
      </c>
      <c r="O655" s="47"/>
      <c r="P655" s="48"/>
      <c r="Q655" s="49"/>
      <c r="R655" s="51"/>
      <c r="S655" s="28"/>
      <c r="T655" s="29">
        <f t="shared" si="440"/>
        <v>0.99858817108509934</v>
      </c>
      <c r="U655" s="31">
        <f t="shared" si="441"/>
        <v>657</v>
      </c>
      <c r="V655" s="32">
        <f t="shared" si="442"/>
        <v>1635</v>
      </c>
      <c r="W655" s="33">
        <f t="shared" si="443"/>
        <v>2613</v>
      </c>
      <c r="X655" s="4"/>
      <c r="Y655" s="4"/>
      <c r="Z655" s="4"/>
      <c r="AA655" s="4"/>
      <c r="AB655" s="4"/>
      <c r="AC655" s="4"/>
      <c r="AD655" s="4"/>
      <c r="AE655" s="4"/>
      <c r="AF655" s="38"/>
      <c r="AG655" s="4"/>
      <c r="AH655" s="4"/>
      <c r="AI655" s="4"/>
      <c r="AJ655" s="53"/>
      <c r="AK655" s="7"/>
      <c r="AL655" s="8"/>
      <c r="AM655" s="9"/>
      <c r="AN655" s="16"/>
      <c r="AO655" s="4"/>
      <c r="AP655" s="4"/>
      <c r="AQ655" s="4"/>
      <c r="AR655" s="53"/>
      <c r="AS655" s="4"/>
      <c r="AT655" s="4"/>
      <c r="AU655" s="4"/>
      <c r="AV655" s="4"/>
      <c r="AW655" s="4"/>
      <c r="AX655" s="4"/>
      <c r="AY655" s="4"/>
      <c r="AZ655" s="38"/>
      <c r="BA655" s="7"/>
      <c r="BB655" s="46"/>
      <c r="BC655" s="9"/>
      <c r="BD655" s="10"/>
      <c r="BE655" s="4"/>
    </row>
    <row r="656" spans="1:57" ht="14" x14ac:dyDescent="0.35">
      <c r="A656" s="4">
        <f t="shared" si="439"/>
        <v>654</v>
      </c>
      <c r="B656" s="4"/>
      <c r="C656" s="4"/>
      <c r="D656" s="4"/>
      <c r="E656" s="4"/>
      <c r="F656" s="4"/>
      <c r="G656" s="12"/>
      <c r="H656" s="13"/>
      <c r="I656" s="7"/>
      <c r="J656" s="8"/>
      <c r="K656" s="9"/>
      <c r="L656" s="10"/>
      <c r="M656" s="11"/>
      <c r="N656" s="29">
        <f t="shared" si="444"/>
        <v>1.4118289148989938E-5</v>
      </c>
      <c r="O656" s="47"/>
      <c r="P656" s="48"/>
      <c r="Q656" s="49"/>
      <c r="R656" s="51"/>
      <c r="S656" s="28"/>
      <c r="T656" s="29">
        <f t="shared" si="440"/>
        <v>0.99860228937424833</v>
      </c>
      <c r="U656" s="31">
        <f t="shared" si="441"/>
        <v>658</v>
      </c>
      <c r="V656" s="32">
        <f t="shared" si="442"/>
        <v>1637.5</v>
      </c>
      <c r="W656" s="33">
        <f t="shared" si="443"/>
        <v>2617</v>
      </c>
      <c r="X656" s="4"/>
      <c r="Y656" s="4"/>
      <c r="Z656" s="4"/>
      <c r="AA656" s="4"/>
      <c r="AB656" s="4"/>
      <c r="AC656" s="4"/>
      <c r="AD656" s="4"/>
      <c r="AE656" s="4"/>
      <c r="AF656" s="38"/>
      <c r="AG656" s="4"/>
      <c r="AH656" s="4"/>
      <c r="AI656" s="4"/>
      <c r="AJ656" s="53"/>
      <c r="AK656" s="7"/>
      <c r="AL656" s="8"/>
      <c r="AM656" s="9"/>
      <c r="AN656" s="16"/>
      <c r="AO656" s="4"/>
      <c r="AP656" s="4"/>
      <c r="AQ656" s="4"/>
      <c r="AR656" s="53"/>
      <c r="AS656" s="4"/>
      <c r="AT656" s="4"/>
      <c r="AU656" s="4"/>
      <c r="AV656" s="4"/>
      <c r="AW656" s="4"/>
      <c r="AX656" s="4"/>
      <c r="AY656" s="4"/>
      <c r="AZ656" s="38"/>
      <c r="BA656" s="7"/>
      <c r="BB656" s="46"/>
      <c r="BC656" s="9"/>
      <c r="BD656" s="10"/>
      <c r="BE656" s="4"/>
    </row>
    <row r="657" spans="1:57" ht="14" x14ac:dyDescent="0.35">
      <c r="A657" s="4">
        <f t="shared" si="439"/>
        <v>655</v>
      </c>
      <c r="B657" s="4"/>
      <c r="C657" s="4"/>
      <c r="D657" s="4"/>
      <c r="E657" s="4"/>
      <c r="F657" s="4"/>
      <c r="G657" s="12"/>
      <c r="H657" s="13"/>
      <c r="I657" s="7"/>
      <c r="J657" s="8"/>
      <c r="K657" s="9"/>
      <c r="L657" s="10"/>
      <c r="M657" s="11"/>
      <c r="N657" s="29">
        <f t="shared" si="444"/>
        <v>1.3977106257501148E-5</v>
      </c>
      <c r="O657" s="47"/>
      <c r="P657" s="48"/>
      <c r="Q657" s="49"/>
      <c r="R657" s="51"/>
      <c r="S657" s="28"/>
      <c r="T657" s="29">
        <f t="shared" si="440"/>
        <v>0.99861626648050583</v>
      </c>
      <c r="U657" s="31">
        <f t="shared" si="441"/>
        <v>659</v>
      </c>
      <c r="V657" s="32">
        <f t="shared" si="442"/>
        <v>1640</v>
      </c>
      <c r="W657" s="33">
        <f t="shared" si="443"/>
        <v>2621</v>
      </c>
      <c r="X657" s="4"/>
      <c r="Y657" s="4"/>
      <c r="Z657" s="4"/>
      <c r="AA657" s="4"/>
      <c r="AB657" s="4"/>
      <c r="AC657" s="4"/>
      <c r="AD657" s="4"/>
      <c r="AE657" s="4"/>
      <c r="AF657" s="38"/>
      <c r="AG657" s="4"/>
      <c r="AH657" s="4"/>
      <c r="AI657" s="4"/>
      <c r="AJ657" s="53"/>
      <c r="AK657" s="7"/>
      <c r="AL657" s="8"/>
      <c r="AM657" s="9"/>
      <c r="AN657" s="16"/>
      <c r="AO657" s="4"/>
      <c r="AP657" s="4"/>
      <c r="AQ657" s="4"/>
      <c r="AR657" s="53"/>
      <c r="AS657" s="4"/>
      <c r="AT657" s="4"/>
      <c r="AU657" s="4"/>
      <c r="AV657" s="4"/>
      <c r="AW657" s="4"/>
      <c r="AX657" s="4"/>
      <c r="AY657" s="4"/>
      <c r="AZ657" s="38"/>
      <c r="BA657" s="7"/>
      <c r="BB657" s="46"/>
      <c r="BC657" s="9"/>
      <c r="BD657" s="10"/>
      <c r="BE657" s="4"/>
    </row>
    <row r="658" spans="1:57" ht="14" x14ac:dyDescent="0.35">
      <c r="A658" s="4">
        <f t="shared" si="439"/>
        <v>656</v>
      </c>
      <c r="B658" s="4"/>
      <c r="C658" s="4"/>
      <c r="D658" s="4"/>
      <c r="E658" s="4"/>
      <c r="F658" s="4"/>
      <c r="G658" s="12"/>
      <c r="H658" s="13"/>
      <c r="I658" s="7"/>
      <c r="J658" s="8"/>
      <c r="K658" s="9"/>
      <c r="L658" s="10"/>
      <c r="M658" s="11"/>
      <c r="N658" s="29">
        <f t="shared" si="444"/>
        <v>1.3837335194888389E-5</v>
      </c>
      <c r="O658" s="47"/>
      <c r="P658" s="48"/>
      <c r="Q658" s="49"/>
      <c r="R658" s="51"/>
      <c r="S658" s="28"/>
      <c r="T658" s="29">
        <f t="shared" si="440"/>
        <v>0.99863010381570072</v>
      </c>
      <c r="U658" s="31">
        <f t="shared" si="441"/>
        <v>660</v>
      </c>
      <c r="V658" s="32">
        <f t="shared" si="442"/>
        <v>1642.5</v>
      </c>
      <c r="W658" s="33">
        <f t="shared" si="443"/>
        <v>2625</v>
      </c>
      <c r="X658" s="4"/>
      <c r="Y658" s="4"/>
      <c r="Z658" s="4"/>
      <c r="AA658" s="4"/>
      <c r="AB658" s="4"/>
      <c r="AC658" s="4"/>
      <c r="AD658" s="4"/>
      <c r="AE658" s="4"/>
      <c r="AF658" s="38"/>
      <c r="AG658" s="4"/>
      <c r="AH658" s="4"/>
      <c r="AI658" s="4"/>
      <c r="AJ658" s="53"/>
      <c r="AK658" s="7"/>
      <c r="AL658" s="8"/>
      <c r="AM658" s="9"/>
      <c r="AN658" s="16"/>
      <c r="AO658" s="4"/>
      <c r="AP658" s="4"/>
      <c r="AQ658" s="4"/>
      <c r="AR658" s="53"/>
      <c r="AS658" s="4"/>
      <c r="AT658" s="4"/>
      <c r="AU658" s="4"/>
      <c r="AV658" s="4"/>
      <c r="AW658" s="4"/>
      <c r="AX658" s="4"/>
      <c r="AY658" s="4"/>
      <c r="AZ658" s="38"/>
      <c r="BA658" s="7"/>
      <c r="BB658" s="46"/>
      <c r="BC658" s="9"/>
      <c r="BD658" s="10"/>
      <c r="BE658" s="4"/>
    </row>
    <row r="659" spans="1:57" ht="14" x14ac:dyDescent="0.35">
      <c r="A659" s="4">
        <f t="shared" si="439"/>
        <v>657</v>
      </c>
      <c r="B659" s="4"/>
      <c r="C659" s="4"/>
      <c r="D659" s="4"/>
      <c r="E659" s="4"/>
      <c r="F659" s="4"/>
      <c r="G659" s="12"/>
      <c r="H659" s="13"/>
      <c r="I659" s="7"/>
      <c r="J659" s="8"/>
      <c r="K659" s="9"/>
      <c r="L659" s="10"/>
      <c r="M659" s="11"/>
      <c r="N659" s="29">
        <f t="shared" si="444"/>
        <v>1.3698961843000568E-5</v>
      </c>
      <c r="O659" s="47"/>
      <c r="P659" s="48"/>
      <c r="Q659" s="49"/>
      <c r="R659" s="51"/>
      <c r="S659" s="28"/>
      <c r="T659" s="29">
        <f t="shared" si="440"/>
        <v>0.99864380277754372</v>
      </c>
      <c r="U659" s="31">
        <f t="shared" si="441"/>
        <v>661</v>
      </c>
      <c r="V659" s="32">
        <f t="shared" si="442"/>
        <v>1645</v>
      </c>
      <c r="W659" s="33">
        <f t="shared" si="443"/>
        <v>2629</v>
      </c>
      <c r="X659" s="4"/>
      <c r="Y659" s="4"/>
      <c r="Z659" s="4"/>
      <c r="AA659" s="4"/>
      <c r="AB659" s="4"/>
      <c r="AC659" s="4"/>
      <c r="AD659" s="4"/>
      <c r="AE659" s="4"/>
      <c r="AF659" s="38"/>
      <c r="AG659" s="4"/>
      <c r="AH659" s="4"/>
      <c r="AI659" s="4"/>
      <c r="AJ659" s="53"/>
      <c r="AK659" s="7"/>
      <c r="AL659" s="8"/>
      <c r="AM659" s="9"/>
      <c r="AN659" s="16"/>
      <c r="AO659" s="4"/>
      <c r="AP659" s="4"/>
      <c r="AQ659" s="4"/>
      <c r="AR659" s="53"/>
      <c r="AS659" s="4"/>
      <c r="AT659" s="4"/>
      <c r="AU659" s="4"/>
      <c r="AV659" s="4"/>
      <c r="AW659" s="4"/>
      <c r="AX659" s="4"/>
      <c r="AY659" s="4"/>
      <c r="AZ659" s="38"/>
      <c r="BA659" s="7"/>
      <c r="BB659" s="46"/>
      <c r="BC659" s="9"/>
      <c r="BD659" s="10"/>
      <c r="BE659" s="4"/>
    </row>
    <row r="660" spans="1:57" ht="14" x14ac:dyDescent="0.35">
      <c r="A660" s="4">
        <f t="shared" si="439"/>
        <v>658</v>
      </c>
      <c r="B660" s="4"/>
      <c r="C660" s="4"/>
      <c r="D660" s="4"/>
      <c r="E660" s="4"/>
      <c r="F660" s="4"/>
      <c r="G660" s="12"/>
      <c r="H660" s="13"/>
      <c r="I660" s="7"/>
      <c r="J660" s="8"/>
      <c r="K660" s="9"/>
      <c r="L660" s="10"/>
      <c r="M660" s="11"/>
      <c r="N660" s="29">
        <f t="shared" si="444"/>
        <v>1.3561972224573893E-5</v>
      </c>
      <c r="O660" s="47"/>
      <c r="P660" s="48"/>
      <c r="Q660" s="49"/>
      <c r="R660" s="51"/>
      <c r="S660" s="28"/>
      <c r="T660" s="29">
        <f t="shared" si="440"/>
        <v>0.99865736474976829</v>
      </c>
      <c r="U660" s="31">
        <f t="shared" si="441"/>
        <v>662</v>
      </c>
      <c r="V660" s="32">
        <f t="shared" si="442"/>
        <v>1647.5</v>
      </c>
      <c r="W660" s="33">
        <f t="shared" si="443"/>
        <v>2633</v>
      </c>
      <c r="X660" s="4"/>
      <c r="Y660" s="4"/>
      <c r="Z660" s="4"/>
      <c r="AA660" s="4"/>
      <c r="AB660" s="4"/>
      <c r="AC660" s="4"/>
      <c r="AD660" s="4"/>
      <c r="AE660" s="4"/>
      <c r="AF660" s="38"/>
      <c r="AG660" s="4"/>
      <c r="AH660" s="4"/>
      <c r="AI660" s="4"/>
      <c r="AJ660" s="53"/>
      <c r="AK660" s="7"/>
      <c r="AL660" s="8"/>
      <c r="AM660" s="9"/>
      <c r="AN660" s="16"/>
      <c r="AO660" s="4"/>
      <c r="AP660" s="4"/>
      <c r="AQ660" s="4"/>
      <c r="AR660" s="53"/>
      <c r="AS660" s="4"/>
      <c r="AT660" s="4"/>
      <c r="AU660" s="4"/>
      <c r="AV660" s="4"/>
      <c r="AW660" s="4"/>
      <c r="AX660" s="4"/>
      <c r="AY660" s="4"/>
      <c r="AZ660" s="38"/>
      <c r="BA660" s="7"/>
      <c r="BB660" s="46"/>
      <c r="BC660" s="9"/>
      <c r="BD660" s="10"/>
      <c r="BE660" s="4"/>
    </row>
    <row r="661" spans="1:57" ht="14" x14ac:dyDescent="0.35">
      <c r="A661" s="4">
        <f t="shared" si="439"/>
        <v>659</v>
      </c>
      <c r="B661" s="4"/>
      <c r="C661" s="4"/>
      <c r="D661" s="4"/>
      <c r="E661" s="4"/>
      <c r="F661" s="4"/>
      <c r="G661" s="12"/>
      <c r="H661" s="13"/>
      <c r="I661" s="7"/>
      <c r="J661" s="8"/>
      <c r="K661" s="9"/>
      <c r="L661" s="10"/>
      <c r="M661" s="11"/>
      <c r="N661" s="29">
        <f t="shared" si="444"/>
        <v>1.3426352502343697E-5</v>
      </c>
      <c r="O661" s="47"/>
      <c r="P661" s="48"/>
      <c r="Q661" s="49"/>
      <c r="R661" s="51"/>
      <c r="S661" s="28"/>
      <c r="T661" s="29">
        <f t="shared" si="440"/>
        <v>0.99867079110227064</v>
      </c>
      <c r="U661" s="31">
        <f t="shared" si="441"/>
        <v>663</v>
      </c>
      <c r="V661" s="32">
        <f t="shared" si="442"/>
        <v>1650</v>
      </c>
      <c r="W661" s="33">
        <f t="shared" si="443"/>
        <v>2637</v>
      </c>
      <c r="X661" s="4"/>
      <c r="Y661" s="4"/>
      <c r="Z661" s="4"/>
      <c r="AA661" s="4"/>
      <c r="AB661" s="4"/>
      <c r="AC661" s="4"/>
      <c r="AD661" s="4"/>
      <c r="AE661" s="4"/>
      <c r="AF661" s="38"/>
      <c r="AG661" s="4"/>
      <c r="AH661" s="4"/>
      <c r="AI661" s="4"/>
      <c r="AJ661" s="53"/>
      <c r="AK661" s="7"/>
      <c r="AL661" s="8"/>
      <c r="AM661" s="9"/>
      <c r="AN661" s="16"/>
      <c r="AO661" s="4"/>
      <c r="AP661" s="4"/>
      <c r="AQ661" s="4"/>
      <c r="AR661" s="53"/>
      <c r="AS661" s="4"/>
      <c r="AT661" s="4"/>
      <c r="AU661" s="4"/>
      <c r="AV661" s="4"/>
      <c r="AW661" s="4"/>
      <c r="AX661" s="4"/>
      <c r="AY661" s="4"/>
      <c r="AZ661" s="38"/>
      <c r="BA661" s="7"/>
      <c r="BB661" s="46"/>
      <c r="BC661" s="9"/>
      <c r="BD661" s="10"/>
      <c r="BE661" s="4"/>
    </row>
    <row r="662" spans="1:57" ht="14" x14ac:dyDescent="0.35">
      <c r="A662" s="4">
        <f t="shared" si="439"/>
        <v>660</v>
      </c>
      <c r="B662" s="4"/>
      <c r="C662" s="4"/>
      <c r="D662" s="4"/>
      <c r="E662" s="4"/>
      <c r="F662" s="4"/>
      <c r="G662" s="12"/>
      <c r="H662" s="13"/>
      <c r="I662" s="7"/>
      <c r="J662" s="8"/>
      <c r="K662" s="9"/>
      <c r="L662" s="10"/>
      <c r="M662" s="11"/>
      <c r="N662" s="29">
        <f t="shared" si="444"/>
        <v>1.3292088977268079E-5</v>
      </c>
      <c r="O662" s="47"/>
      <c r="P662" s="48"/>
      <c r="Q662" s="49"/>
      <c r="R662" s="51"/>
      <c r="S662" s="28"/>
      <c r="T662" s="29">
        <f t="shared" si="440"/>
        <v>0.99868408319124791</v>
      </c>
      <c r="U662" s="31">
        <f t="shared" si="441"/>
        <v>664</v>
      </c>
      <c r="V662" s="32">
        <f t="shared" si="442"/>
        <v>1652.5</v>
      </c>
      <c r="W662" s="33">
        <f t="shared" si="443"/>
        <v>2641</v>
      </c>
      <c r="X662" s="4"/>
      <c r="Y662" s="4"/>
      <c r="Z662" s="4"/>
      <c r="AA662" s="4"/>
      <c r="AB662" s="4"/>
      <c r="AC662" s="4"/>
      <c r="AD662" s="4"/>
      <c r="AE662" s="4"/>
      <c r="AF662" s="38"/>
      <c r="AG662" s="4"/>
      <c r="AH662" s="4"/>
      <c r="AI662" s="4"/>
      <c r="AJ662" s="53"/>
      <c r="AK662" s="7"/>
      <c r="AL662" s="8"/>
      <c r="AM662" s="9"/>
      <c r="AN662" s="16"/>
      <c r="AO662" s="4"/>
      <c r="AP662" s="4"/>
      <c r="AQ662" s="4"/>
      <c r="AR662" s="53"/>
      <c r="AS662" s="4"/>
      <c r="AT662" s="4"/>
      <c r="AU662" s="4"/>
      <c r="AV662" s="4"/>
      <c r="AW662" s="4"/>
      <c r="AX662" s="4"/>
      <c r="AY662" s="4"/>
      <c r="AZ662" s="38"/>
      <c r="BA662" s="7"/>
      <c r="BB662" s="46"/>
      <c r="BC662" s="9"/>
      <c r="BD662" s="10"/>
      <c r="BE662" s="4"/>
    </row>
    <row r="663" spans="1:57" ht="14" x14ac:dyDescent="0.35">
      <c r="A663" s="4">
        <f t="shared" si="439"/>
        <v>661</v>
      </c>
      <c r="B663" s="4"/>
      <c r="C663" s="4"/>
      <c r="D663" s="4"/>
      <c r="E663" s="4"/>
      <c r="F663" s="4"/>
      <c r="G663" s="12"/>
      <c r="H663" s="13"/>
      <c r="I663" s="7"/>
      <c r="J663" s="8"/>
      <c r="K663" s="9"/>
      <c r="L663" s="10"/>
      <c r="M663" s="11"/>
      <c r="N663" s="29">
        <f t="shared" si="444"/>
        <v>1.3159168087528705E-5</v>
      </c>
      <c r="O663" s="47"/>
      <c r="P663" s="48"/>
      <c r="Q663" s="49"/>
      <c r="R663" s="51"/>
      <c r="S663" s="28"/>
      <c r="T663" s="29">
        <f t="shared" si="440"/>
        <v>0.99869724235933544</v>
      </c>
      <c r="U663" s="31">
        <f t="shared" si="441"/>
        <v>665</v>
      </c>
      <c r="V663" s="32">
        <f t="shared" si="442"/>
        <v>1655</v>
      </c>
      <c r="W663" s="33">
        <f t="shared" si="443"/>
        <v>2645</v>
      </c>
      <c r="X663" s="4"/>
      <c r="Y663" s="4"/>
      <c r="Z663" s="4"/>
      <c r="AA663" s="4"/>
      <c r="AB663" s="4"/>
      <c r="AC663" s="4"/>
      <c r="AD663" s="4"/>
      <c r="AE663" s="4"/>
      <c r="AF663" s="38"/>
      <c r="AG663" s="4"/>
      <c r="AH663" s="4"/>
      <c r="AI663" s="4"/>
      <c r="AJ663" s="53"/>
      <c r="AK663" s="7"/>
      <c r="AL663" s="8"/>
      <c r="AM663" s="9"/>
      <c r="AN663" s="16"/>
      <c r="AO663" s="4"/>
      <c r="AP663" s="4"/>
      <c r="AQ663" s="4"/>
      <c r="AR663" s="53"/>
      <c r="AS663" s="4"/>
      <c r="AT663" s="4"/>
      <c r="AU663" s="4"/>
      <c r="AV663" s="4"/>
      <c r="AW663" s="4"/>
      <c r="AX663" s="4"/>
      <c r="AY663" s="4"/>
      <c r="AZ663" s="38"/>
      <c r="BA663" s="7"/>
      <c r="BB663" s="46"/>
      <c r="BC663" s="9"/>
      <c r="BD663" s="10"/>
      <c r="BE663" s="4"/>
    </row>
    <row r="664" spans="1:57" ht="14" x14ac:dyDescent="0.35">
      <c r="A664" s="4">
        <f t="shared" si="439"/>
        <v>662</v>
      </c>
      <c r="B664" s="4"/>
      <c r="C664" s="4"/>
      <c r="D664" s="4"/>
      <c r="E664" s="4"/>
      <c r="F664" s="4"/>
      <c r="G664" s="12"/>
      <c r="H664" s="13"/>
      <c r="I664" s="7"/>
      <c r="J664" s="8"/>
      <c r="K664" s="9"/>
      <c r="L664" s="10"/>
      <c r="M664" s="11"/>
      <c r="N664" s="29">
        <f t="shared" si="444"/>
        <v>1.3027576406643426E-5</v>
      </c>
      <c r="O664" s="47"/>
      <c r="P664" s="48"/>
      <c r="Q664" s="49"/>
      <c r="R664" s="51"/>
      <c r="S664" s="28"/>
      <c r="T664" s="29">
        <f t="shared" si="440"/>
        <v>0.99871026993574208</v>
      </c>
      <c r="U664" s="31">
        <f t="shared" si="441"/>
        <v>666</v>
      </c>
      <c r="V664" s="32">
        <f t="shared" si="442"/>
        <v>1657.5</v>
      </c>
      <c r="W664" s="33">
        <f t="shared" si="443"/>
        <v>2649</v>
      </c>
      <c r="X664" s="4"/>
      <c r="Y664" s="4"/>
      <c r="Z664" s="4"/>
      <c r="AA664" s="4"/>
      <c r="AB664" s="4"/>
      <c r="AC664" s="4"/>
      <c r="AD664" s="4"/>
      <c r="AE664" s="4"/>
      <c r="AF664" s="38"/>
      <c r="AG664" s="4"/>
      <c r="AH664" s="4"/>
      <c r="AI664" s="4"/>
      <c r="AJ664" s="53"/>
      <c r="AK664" s="7"/>
      <c r="AL664" s="8"/>
      <c r="AM664" s="9"/>
      <c r="AN664" s="16"/>
      <c r="AO664" s="4"/>
      <c r="AP664" s="4"/>
      <c r="AQ664" s="4"/>
      <c r="AR664" s="53"/>
      <c r="AS664" s="4"/>
      <c r="AT664" s="4"/>
      <c r="AU664" s="4"/>
      <c r="AV664" s="4"/>
      <c r="AW664" s="4"/>
      <c r="AX664" s="4"/>
      <c r="AY664" s="4"/>
      <c r="AZ664" s="38"/>
      <c r="BA664" s="7"/>
      <c r="BB664" s="46"/>
      <c r="BC664" s="9"/>
      <c r="BD664" s="10"/>
      <c r="BE664" s="4"/>
    </row>
    <row r="665" spans="1:57" ht="14" x14ac:dyDescent="0.35">
      <c r="A665" s="4">
        <f t="shared" si="439"/>
        <v>663</v>
      </c>
      <c r="B665" s="4"/>
      <c r="C665" s="4"/>
      <c r="D665" s="4"/>
      <c r="E665" s="4"/>
      <c r="F665" s="4"/>
      <c r="G665" s="12"/>
      <c r="H665" s="13"/>
      <c r="I665" s="7"/>
      <c r="J665" s="8"/>
      <c r="K665" s="9"/>
      <c r="L665" s="10"/>
      <c r="M665" s="11"/>
      <c r="N665" s="29">
        <f t="shared" si="444"/>
        <v>1.2897300642578102E-5</v>
      </c>
      <c r="O665" s="47"/>
      <c r="P665" s="48"/>
      <c r="Q665" s="49"/>
      <c r="R665" s="51"/>
      <c r="S665" s="28"/>
      <c r="T665" s="29">
        <f t="shared" si="440"/>
        <v>0.99872316723638466</v>
      </c>
      <c r="U665" s="31">
        <f t="shared" si="441"/>
        <v>667</v>
      </c>
      <c r="V665" s="32">
        <f t="shared" si="442"/>
        <v>1660</v>
      </c>
      <c r="W665" s="33">
        <f t="shared" si="443"/>
        <v>2653</v>
      </c>
      <c r="X665" s="4"/>
      <c r="Y665" s="4"/>
      <c r="Z665" s="4"/>
      <c r="AA665" s="4"/>
      <c r="AB665" s="4"/>
      <c r="AC665" s="4"/>
      <c r="AD665" s="4"/>
      <c r="AE665" s="4"/>
      <c r="AF665" s="38"/>
      <c r="AG665" s="4"/>
      <c r="AH665" s="4"/>
      <c r="AI665" s="4"/>
      <c r="AJ665" s="53"/>
      <c r="AK665" s="7"/>
      <c r="AL665" s="8"/>
      <c r="AM665" s="9"/>
      <c r="AN665" s="16"/>
      <c r="AO665" s="4"/>
      <c r="AP665" s="4"/>
      <c r="AQ665" s="4"/>
      <c r="AR665" s="53"/>
      <c r="AS665" s="4"/>
      <c r="AT665" s="4"/>
      <c r="AU665" s="4"/>
      <c r="AV665" s="4"/>
      <c r="AW665" s="4"/>
      <c r="AX665" s="4"/>
      <c r="AY665" s="4"/>
      <c r="AZ665" s="38"/>
      <c r="BA665" s="7"/>
      <c r="BB665" s="46"/>
      <c r="BC665" s="9"/>
      <c r="BD665" s="10"/>
      <c r="BE665" s="4"/>
    </row>
    <row r="666" spans="1:57" ht="14" x14ac:dyDescent="0.35">
      <c r="A666" s="4">
        <f t="shared" si="439"/>
        <v>664</v>
      </c>
      <c r="B666" s="4"/>
      <c r="C666" s="4"/>
      <c r="D666" s="4"/>
      <c r="E666" s="4"/>
      <c r="F666" s="4"/>
      <c r="G666" s="12"/>
      <c r="H666" s="13"/>
      <c r="I666" s="7"/>
      <c r="J666" s="8"/>
      <c r="K666" s="9"/>
      <c r="L666" s="10"/>
      <c r="M666" s="11"/>
      <c r="N666" s="29">
        <f t="shared" si="444"/>
        <v>1.2768327636192289E-5</v>
      </c>
      <c r="O666" s="47"/>
      <c r="P666" s="48"/>
      <c r="Q666" s="49"/>
      <c r="R666" s="51"/>
      <c r="S666" s="28"/>
      <c r="T666" s="29">
        <f t="shared" si="440"/>
        <v>0.99873593556402085</v>
      </c>
      <c r="U666" s="31">
        <f t="shared" si="441"/>
        <v>668</v>
      </c>
      <c r="V666" s="32">
        <f t="shared" si="442"/>
        <v>1662.5</v>
      </c>
      <c r="W666" s="33">
        <f t="shared" si="443"/>
        <v>2657</v>
      </c>
      <c r="X666" s="4"/>
      <c r="Y666" s="4"/>
      <c r="Z666" s="4"/>
      <c r="AA666" s="4"/>
      <c r="AB666" s="4"/>
      <c r="AC666" s="4"/>
      <c r="AD666" s="4"/>
      <c r="AE666" s="4"/>
      <c r="AF666" s="38"/>
      <c r="AG666" s="4"/>
      <c r="AH666" s="4"/>
      <c r="AI666" s="4"/>
      <c r="AJ666" s="53"/>
      <c r="AK666" s="7"/>
      <c r="AL666" s="8"/>
      <c r="AM666" s="9"/>
      <c r="AN666" s="16"/>
      <c r="AO666" s="4"/>
      <c r="AP666" s="4"/>
      <c r="AQ666" s="4"/>
      <c r="AR666" s="53"/>
      <c r="AS666" s="4"/>
      <c r="AT666" s="4"/>
      <c r="AU666" s="4"/>
      <c r="AV666" s="4"/>
      <c r="AW666" s="4"/>
      <c r="AX666" s="4"/>
      <c r="AY666" s="4"/>
      <c r="AZ666" s="38"/>
      <c r="BA666" s="7"/>
      <c r="BB666" s="46"/>
      <c r="BC666" s="9"/>
      <c r="BD666" s="10"/>
      <c r="BE666" s="4"/>
    </row>
    <row r="667" spans="1:57" ht="14" x14ac:dyDescent="0.35">
      <c r="A667" s="4">
        <f t="shared" si="439"/>
        <v>665</v>
      </c>
      <c r="B667" s="4"/>
      <c r="C667" s="4"/>
      <c r="D667" s="4"/>
      <c r="E667" s="4"/>
      <c r="F667" s="4"/>
      <c r="G667" s="12"/>
      <c r="H667" s="13"/>
      <c r="I667" s="7"/>
      <c r="J667" s="8"/>
      <c r="K667" s="9"/>
      <c r="L667" s="10"/>
      <c r="M667" s="11"/>
      <c r="N667" s="29">
        <f t="shared" si="444"/>
        <v>1.2640644359795949E-5</v>
      </c>
      <c r="O667" s="47"/>
      <c r="P667" s="48"/>
      <c r="Q667" s="49"/>
      <c r="R667" s="51"/>
      <c r="S667" s="28"/>
      <c r="T667" s="29">
        <f t="shared" si="440"/>
        <v>0.99874857620838065</v>
      </c>
      <c r="U667" s="31">
        <f t="shared" si="441"/>
        <v>669</v>
      </c>
      <c r="V667" s="32">
        <f t="shared" si="442"/>
        <v>1665</v>
      </c>
      <c r="W667" s="33">
        <f t="shared" si="443"/>
        <v>2661</v>
      </c>
      <c r="X667" s="4"/>
      <c r="Y667" s="4"/>
      <c r="Z667" s="4"/>
      <c r="AA667" s="4"/>
      <c r="AB667" s="4"/>
      <c r="AC667" s="4"/>
      <c r="AD667" s="4"/>
      <c r="AE667" s="4"/>
      <c r="AF667" s="38"/>
      <c r="AG667" s="4"/>
      <c r="AH667" s="4"/>
      <c r="AI667" s="4"/>
      <c r="AJ667" s="53"/>
      <c r="AK667" s="7"/>
      <c r="AL667" s="8"/>
      <c r="AM667" s="9"/>
      <c r="AN667" s="16"/>
      <c r="AO667" s="4"/>
      <c r="AP667" s="4"/>
      <c r="AQ667" s="4"/>
      <c r="AR667" s="53"/>
      <c r="AS667" s="4"/>
      <c r="AT667" s="4"/>
      <c r="AU667" s="4"/>
      <c r="AV667" s="4"/>
      <c r="AW667" s="4"/>
      <c r="AX667" s="4"/>
      <c r="AY667" s="4"/>
      <c r="AZ667" s="38"/>
      <c r="BA667" s="7"/>
      <c r="BB667" s="46"/>
      <c r="BC667" s="9"/>
      <c r="BD667" s="10"/>
      <c r="BE667" s="4"/>
    </row>
    <row r="668" spans="1:57" ht="14" x14ac:dyDescent="0.35">
      <c r="A668" s="4">
        <f t="shared" si="439"/>
        <v>666</v>
      </c>
      <c r="B668" s="4"/>
      <c r="C668" s="4"/>
      <c r="D668" s="4"/>
      <c r="E668" s="4"/>
      <c r="F668" s="4"/>
      <c r="G668" s="12"/>
      <c r="H668" s="13"/>
      <c r="I668" s="7"/>
      <c r="J668" s="8"/>
      <c r="K668" s="9"/>
      <c r="L668" s="10"/>
      <c r="M668" s="11"/>
      <c r="N668" s="29">
        <f t="shared" si="444"/>
        <v>1.251423791615025E-5</v>
      </c>
      <c r="O668" s="47"/>
      <c r="P668" s="48"/>
      <c r="Q668" s="49"/>
      <c r="R668" s="51"/>
      <c r="S668" s="28"/>
      <c r="T668" s="29">
        <f t="shared" si="440"/>
        <v>0.9987610904462968</v>
      </c>
      <c r="U668" s="31">
        <f t="shared" si="441"/>
        <v>670</v>
      </c>
      <c r="V668" s="32">
        <f t="shared" si="442"/>
        <v>1667.5</v>
      </c>
      <c r="W668" s="33">
        <f t="shared" si="443"/>
        <v>2665</v>
      </c>
      <c r="X668" s="4"/>
      <c r="Y668" s="4"/>
      <c r="Z668" s="4"/>
      <c r="AA668" s="4"/>
      <c r="AB668" s="4"/>
      <c r="AC668" s="4"/>
      <c r="AD668" s="4"/>
      <c r="AE668" s="4"/>
      <c r="AF668" s="38"/>
      <c r="AG668" s="4"/>
      <c r="AH668" s="4"/>
      <c r="AI668" s="4"/>
      <c r="AJ668" s="53"/>
      <c r="AK668" s="7"/>
      <c r="AL668" s="8"/>
      <c r="AM668" s="9"/>
      <c r="AN668" s="16"/>
      <c r="AO668" s="4"/>
      <c r="AP668" s="4"/>
      <c r="AQ668" s="4"/>
      <c r="AR668" s="53"/>
      <c r="AS668" s="4"/>
      <c r="AT668" s="4"/>
      <c r="AU668" s="4"/>
      <c r="AV668" s="4"/>
      <c r="AW668" s="4"/>
      <c r="AX668" s="4"/>
      <c r="AY668" s="4"/>
      <c r="AZ668" s="38"/>
      <c r="BA668" s="7"/>
      <c r="BB668" s="46"/>
      <c r="BC668" s="9"/>
      <c r="BD668" s="10"/>
      <c r="BE668" s="4"/>
    </row>
    <row r="669" spans="1:57" ht="14" x14ac:dyDescent="0.35">
      <c r="A669" s="4">
        <f t="shared" si="439"/>
        <v>667</v>
      </c>
      <c r="B669" s="4"/>
      <c r="C669" s="4"/>
      <c r="D669" s="4"/>
      <c r="E669" s="4"/>
      <c r="F669" s="4"/>
      <c r="G669" s="12"/>
      <c r="H669" s="13"/>
      <c r="I669" s="7"/>
      <c r="J669" s="8"/>
      <c r="K669" s="9"/>
      <c r="L669" s="10"/>
      <c r="M669" s="11"/>
      <c r="N669" s="29">
        <f t="shared" si="444"/>
        <v>1.2389095537024275E-5</v>
      </c>
      <c r="O669" s="47"/>
      <c r="P669" s="48"/>
      <c r="Q669" s="49"/>
      <c r="R669" s="51"/>
      <c r="S669" s="28"/>
      <c r="T669" s="29">
        <f t="shared" si="440"/>
        <v>0.99877347954183382</v>
      </c>
      <c r="U669" s="31">
        <f t="shared" si="441"/>
        <v>671</v>
      </c>
      <c r="V669" s="32">
        <f t="shared" si="442"/>
        <v>1670</v>
      </c>
      <c r="W669" s="33">
        <f t="shared" si="443"/>
        <v>2669</v>
      </c>
      <c r="X669" s="4"/>
      <c r="Y669" s="4"/>
      <c r="Z669" s="4"/>
      <c r="AA669" s="4"/>
      <c r="AB669" s="4"/>
      <c r="AC669" s="4"/>
      <c r="AD669" s="4"/>
      <c r="AE669" s="4"/>
      <c r="AF669" s="38"/>
      <c r="AG669" s="4"/>
      <c r="AH669" s="4"/>
      <c r="AI669" s="4"/>
      <c r="AJ669" s="53"/>
      <c r="AK669" s="7"/>
      <c r="AL669" s="8"/>
      <c r="AM669" s="9"/>
      <c r="AN669" s="16"/>
      <c r="AO669" s="4"/>
      <c r="AP669" s="4"/>
      <c r="AQ669" s="4"/>
      <c r="AR669" s="53"/>
      <c r="AS669" s="4"/>
      <c r="AT669" s="4"/>
      <c r="AU669" s="4"/>
      <c r="AV669" s="4"/>
      <c r="AW669" s="4"/>
      <c r="AX669" s="4"/>
      <c r="AY669" s="4"/>
      <c r="AZ669" s="38"/>
      <c r="BA669" s="7"/>
      <c r="BB669" s="46"/>
      <c r="BC669" s="9"/>
      <c r="BD669" s="10"/>
      <c r="BE669" s="4"/>
    </row>
    <row r="670" spans="1:57" ht="14" x14ac:dyDescent="0.35">
      <c r="A670" s="4">
        <f t="shared" si="439"/>
        <v>668</v>
      </c>
      <c r="B670" s="4"/>
      <c r="C670" s="4"/>
      <c r="D670" s="4"/>
      <c r="E670" s="4"/>
      <c r="F670" s="4"/>
      <c r="G670" s="12"/>
      <c r="H670" s="13"/>
      <c r="I670" s="7"/>
      <c r="J670" s="8"/>
      <c r="K670" s="9"/>
      <c r="L670" s="10"/>
      <c r="M670" s="11"/>
      <c r="N670" s="29">
        <f t="shared" si="444"/>
        <v>1.226520458164071E-5</v>
      </c>
      <c r="O670" s="47"/>
      <c r="P670" s="48"/>
      <c r="Q670" s="49"/>
      <c r="R670" s="51"/>
      <c r="S670" s="28"/>
      <c r="T670" s="29">
        <f t="shared" si="440"/>
        <v>0.99878574474641546</v>
      </c>
      <c r="U670" s="31">
        <f t="shared" si="441"/>
        <v>672</v>
      </c>
      <c r="V670" s="32">
        <f t="shared" si="442"/>
        <v>1672.5</v>
      </c>
      <c r="W670" s="33">
        <f t="shared" si="443"/>
        <v>2673</v>
      </c>
      <c r="X670" s="4"/>
      <c r="Y670" s="4"/>
      <c r="Z670" s="4"/>
      <c r="AA670" s="4"/>
      <c r="AB670" s="4"/>
      <c r="AC670" s="4"/>
      <c r="AD670" s="4"/>
      <c r="AE670" s="4"/>
      <c r="AF670" s="38"/>
      <c r="AG670" s="4"/>
      <c r="AH670" s="4"/>
      <c r="AI670" s="4"/>
      <c r="AJ670" s="53"/>
      <c r="AK670" s="7"/>
      <c r="AL670" s="8"/>
      <c r="AM670" s="9"/>
      <c r="AN670" s="16"/>
      <c r="AO670" s="4"/>
      <c r="AP670" s="4"/>
      <c r="AQ670" s="4"/>
      <c r="AR670" s="53"/>
      <c r="AS670" s="4"/>
      <c r="AT670" s="4"/>
      <c r="AU670" s="4"/>
      <c r="AV670" s="4"/>
      <c r="AW670" s="4"/>
      <c r="AX670" s="4"/>
      <c r="AY670" s="4"/>
      <c r="AZ670" s="38"/>
      <c r="BA670" s="7"/>
      <c r="BB670" s="46"/>
      <c r="BC670" s="9"/>
      <c r="BD670" s="10"/>
      <c r="BE670" s="4"/>
    </row>
    <row r="671" spans="1:57" ht="14" x14ac:dyDescent="0.35">
      <c r="A671" s="4">
        <f t="shared" si="439"/>
        <v>669</v>
      </c>
      <c r="B671" s="4"/>
      <c r="C671" s="4"/>
      <c r="D671" s="4"/>
      <c r="E671" s="4"/>
      <c r="F671" s="4"/>
      <c r="G671" s="12"/>
      <c r="H671" s="13"/>
      <c r="I671" s="7"/>
      <c r="J671" s="8"/>
      <c r="K671" s="9"/>
      <c r="L671" s="10"/>
      <c r="M671" s="11"/>
      <c r="N671" s="29">
        <f t="shared" si="444"/>
        <v>1.2142552535898687E-5</v>
      </c>
      <c r="O671" s="47"/>
      <c r="P671" s="48"/>
      <c r="Q671" s="49"/>
      <c r="R671" s="51"/>
      <c r="S671" s="28"/>
      <c r="T671" s="29">
        <f t="shared" si="440"/>
        <v>0.99879788729895136</v>
      </c>
      <c r="U671" s="31">
        <f t="shared" si="441"/>
        <v>673</v>
      </c>
      <c r="V671" s="32">
        <f t="shared" si="442"/>
        <v>1675</v>
      </c>
      <c r="W671" s="33">
        <f t="shared" si="443"/>
        <v>2677</v>
      </c>
      <c r="X671" s="4"/>
      <c r="Y671" s="4"/>
      <c r="Z671" s="4"/>
      <c r="AA671" s="4"/>
      <c r="AB671" s="4"/>
      <c r="AC671" s="4"/>
      <c r="AD671" s="4"/>
      <c r="AE671" s="4"/>
      <c r="AF671" s="38"/>
      <c r="AG671" s="4"/>
      <c r="AH671" s="4"/>
      <c r="AI671" s="4"/>
      <c r="AJ671" s="53"/>
      <c r="AK671" s="7"/>
      <c r="AL671" s="8"/>
      <c r="AM671" s="9"/>
      <c r="AN671" s="16"/>
      <c r="AO671" s="4"/>
      <c r="AP671" s="4"/>
      <c r="AQ671" s="4"/>
      <c r="AR671" s="53"/>
      <c r="AS671" s="4"/>
      <c r="AT671" s="4"/>
      <c r="AU671" s="4"/>
      <c r="AV671" s="4"/>
      <c r="AW671" s="4"/>
      <c r="AX671" s="4"/>
      <c r="AY671" s="4"/>
      <c r="AZ671" s="38"/>
      <c r="BA671" s="7"/>
      <c r="BB671" s="46"/>
      <c r="BC671" s="9"/>
      <c r="BD671" s="10"/>
      <c r="BE671" s="4"/>
    </row>
    <row r="672" spans="1:57" ht="14" x14ac:dyDescent="0.35">
      <c r="A672" s="4">
        <f t="shared" si="439"/>
        <v>670</v>
      </c>
      <c r="B672" s="4"/>
      <c r="C672" s="4"/>
      <c r="D672" s="4"/>
      <c r="E672" s="4"/>
      <c r="F672" s="4"/>
      <c r="G672" s="12"/>
      <c r="H672" s="13"/>
      <c r="I672" s="7"/>
      <c r="J672" s="8"/>
      <c r="K672" s="9"/>
      <c r="L672" s="10"/>
      <c r="M672" s="11"/>
      <c r="N672" s="29">
        <f t="shared" si="444"/>
        <v>1.202112701048641E-5</v>
      </c>
      <c r="O672" s="47"/>
      <c r="P672" s="48"/>
      <c r="Q672" s="49"/>
      <c r="R672" s="51"/>
      <c r="S672" s="28"/>
      <c r="T672" s="29">
        <f t="shared" si="440"/>
        <v>0.99880990842596185</v>
      </c>
      <c r="U672" s="31">
        <f t="shared" si="441"/>
        <v>674</v>
      </c>
      <c r="V672" s="32">
        <f t="shared" si="442"/>
        <v>1677.5</v>
      </c>
      <c r="W672" s="33">
        <f t="shared" si="443"/>
        <v>2681</v>
      </c>
      <c r="X672" s="4"/>
      <c r="Y672" s="4"/>
      <c r="Z672" s="4"/>
      <c r="AA672" s="4"/>
      <c r="AB672" s="4"/>
      <c r="AC672" s="4"/>
      <c r="AD672" s="4"/>
      <c r="AE672" s="4"/>
      <c r="AF672" s="38"/>
      <c r="AG672" s="4"/>
      <c r="AH672" s="4"/>
      <c r="AI672" s="4"/>
      <c r="AJ672" s="53"/>
      <c r="AK672" s="7"/>
      <c r="AL672" s="8"/>
      <c r="AM672" s="9"/>
      <c r="AN672" s="16"/>
      <c r="AO672" s="4"/>
      <c r="AP672" s="4"/>
      <c r="AQ672" s="4"/>
      <c r="AR672" s="53"/>
      <c r="AS672" s="4"/>
      <c r="AT672" s="4"/>
      <c r="AU672" s="4"/>
      <c r="AV672" s="4"/>
      <c r="AW672" s="4"/>
      <c r="AX672" s="4"/>
      <c r="AY672" s="4"/>
      <c r="AZ672" s="38"/>
      <c r="BA672" s="7"/>
      <c r="BB672" s="46"/>
      <c r="BC672" s="9"/>
      <c r="BD672" s="10"/>
      <c r="BE672" s="4"/>
    </row>
    <row r="673" spans="1:57" ht="14" x14ac:dyDescent="0.35">
      <c r="A673" s="4">
        <f t="shared" si="439"/>
        <v>671</v>
      </c>
      <c r="B673" s="4"/>
      <c r="C673" s="4"/>
      <c r="D673" s="4"/>
      <c r="E673" s="4"/>
      <c r="F673" s="4"/>
      <c r="G673" s="12"/>
      <c r="H673" s="13"/>
      <c r="I673" s="7"/>
      <c r="J673" s="8"/>
      <c r="K673" s="9"/>
      <c r="L673" s="10"/>
      <c r="M673" s="11"/>
      <c r="N673" s="29">
        <f t="shared" si="444"/>
        <v>1.1900915740437057E-5</v>
      </c>
      <c r="O673" s="47"/>
      <c r="P673" s="48"/>
      <c r="Q673" s="49"/>
      <c r="R673" s="51"/>
      <c r="S673" s="28"/>
      <c r="T673" s="29">
        <f t="shared" si="440"/>
        <v>0.99882180934170228</v>
      </c>
      <c r="U673" s="31">
        <f t="shared" si="441"/>
        <v>675</v>
      </c>
      <c r="V673" s="32">
        <f t="shared" si="442"/>
        <v>1680</v>
      </c>
      <c r="W673" s="33">
        <f t="shared" si="443"/>
        <v>2685</v>
      </c>
      <c r="X673" s="4"/>
      <c r="Y673" s="4"/>
      <c r="Z673" s="4"/>
      <c r="AA673" s="4"/>
      <c r="AB673" s="4"/>
      <c r="AC673" s="4"/>
      <c r="AD673" s="4"/>
      <c r="AE673" s="4"/>
      <c r="AF673" s="38"/>
      <c r="AG673" s="4"/>
      <c r="AH673" s="4"/>
      <c r="AI673" s="4"/>
      <c r="AJ673" s="53"/>
      <c r="AK673" s="7"/>
      <c r="AL673" s="8"/>
      <c r="AM673" s="9"/>
      <c r="AN673" s="16"/>
      <c r="AO673" s="4"/>
      <c r="AP673" s="4"/>
      <c r="AQ673" s="4"/>
      <c r="AR673" s="53"/>
      <c r="AS673" s="4"/>
      <c r="AT673" s="4"/>
      <c r="AU673" s="4"/>
      <c r="AV673" s="4"/>
      <c r="AW673" s="4"/>
      <c r="AX673" s="4"/>
      <c r="AY673" s="4"/>
      <c r="AZ673" s="38"/>
      <c r="BA673" s="7"/>
      <c r="BB673" s="46"/>
      <c r="BC673" s="9"/>
      <c r="BD673" s="10"/>
      <c r="BE673" s="4"/>
    </row>
    <row r="674" spans="1:57" ht="14" x14ac:dyDescent="0.35">
      <c r="A674" s="4">
        <f t="shared" si="439"/>
        <v>672</v>
      </c>
      <c r="B674" s="4"/>
      <c r="C674" s="4"/>
      <c r="D674" s="4"/>
      <c r="E674" s="4"/>
      <c r="F674" s="4"/>
      <c r="G674" s="12"/>
      <c r="H674" s="13"/>
      <c r="I674" s="7"/>
      <c r="J674" s="8"/>
      <c r="K674" s="9"/>
      <c r="L674" s="10"/>
      <c r="M674" s="11"/>
      <c r="N674" s="29">
        <f t="shared" si="444"/>
        <v>1.1781906583019364E-5</v>
      </c>
      <c r="O674" s="47"/>
      <c r="P674" s="48"/>
      <c r="Q674" s="49"/>
      <c r="R674" s="51"/>
      <c r="S674" s="28"/>
      <c r="T674" s="29">
        <f t="shared" si="440"/>
        <v>0.9988335912482853</v>
      </c>
      <c r="U674" s="31">
        <f t="shared" si="441"/>
        <v>676</v>
      </c>
      <c r="V674" s="32">
        <f t="shared" si="442"/>
        <v>1682.5</v>
      </c>
      <c r="W674" s="33">
        <f t="shared" si="443"/>
        <v>2689</v>
      </c>
      <c r="X674" s="4"/>
      <c r="Y674" s="4"/>
      <c r="Z674" s="4"/>
      <c r="AA674" s="4"/>
      <c r="AB674" s="4"/>
      <c r="AC674" s="4"/>
      <c r="AD674" s="4"/>
      <c r="AE674" s="4"/>
      <c r="AF674" s="38"/>
      <c r="AG674" s="4"/>
      <c r="AH674" s="4"/>
      <c r="AI674" s="4"/>
      <c r="AJ674" s="53"/>
      <c r="AK674" s="7"/>
      <c r="AL674" s="8"/>
      <c r="AM674" s="9"/>
      <c r="AN674" s="16"/>
      <c r="AO674" s="4"/>
      <c r="AP674" s="4"/>
      <c r="AQ674" s="4"/>
      <c r="AR674" s="53"/>
      <c r="AS674" s="4"/>
      <c r="AT674" s="4"/>
      <c r="AU674" s="4"/>
      <c r="AV674" s="4"/>
      <c r="AW674" s="4"/>
      <c r="AX674" s="4"/>
      <c r="AY674" s="4"/>
      <c r="AZ674" s="38"/>
      <c r="BA674" s="7"/>
      <c r="BB674" s="46"/>
      <c r="BC674" s="9"/>
      <c r="BD674" s="10"/>
      <c r="BE674" s="4"/>
    </row>
    <row r="675" spans="1:57" ht="14" x14ac:dyDescent="0.35">
      <c r="A675" s="4">
        <f t="shared" si="439"/>
        <v>673</v>
      </c>
      <c r="B675" s="4"/>
      <c r="C675" s="4"/>
      <c r="D675" s="4"/>
      <c r="E675" s="4"/>
      <c r="F675" s="4"/>
      <c r="G675" s="12"/>
      <c r="H675" s="13"/>
      <c r="I675" s="7"/>
      <c r="J675" s="8"/>
      <c r="K675" s="9"/>
      <c r="L675" s="10"/>
      <c r="M675" s="11"/>
      <c r="N675" s="29">
        <f t="shared" si="444"/>
        <v>1.1664087517182509E-5</v>
      </c>
      <c r="O675" s="47"/>
      <c r="P675" s="48"/>
      <c r="Q675" s="49"/>
      <c r="R675" s="51"/>
      <c r="S675" s="28"/>
      <c r="T675" s="29">
        <f t="shared" si="440"/>
        <v>0.99884525533580248</v>
      </c>
      <c r="U675" s="31">
        <f t="shared" si="441"/>
        <v>677</v>
      </c>
      <c r="V675" s="32">
        <f t="shared" si="442"/>
        <v>1685</v>
      </c>
      <c r="W675" s="33">
        <f t="shared" si="443"/>
        <v>2693</v>
      </c>
      <c r="X675" s="4"/>
      <c r="Y675" s="4"/>
      <c r="Z675" s="4"/>
      <c r="AA675" s="4"/>
      <c r="AB675" s="4"/>
      <c r="AC675" s="4"/>
      <c r="AD675" s="4"/>
      <c r="AE675" s="4"/>
      <c r="AF675" s="38"/>
      <c r="AG675" s="4"/>
      <c r="AH675" s="4"/>
      <c r="AI675" s="4"/>
      <c r="AJ675" s="53"/>
      <c r="AK675" s="7"/>
      <c r="AL675" s="8"/>
      <c r="AM675" s="9"/>
      <c r="AN675" s="16"/>
      <c r="AO675" s="4"/>
      <c r="AP675" s="4"/>
      <c r="AQ675" s="4"/>
      <c r="AR675" s="53"/>
      <c r="AS675" s="4"/>
      <c r="AT675" s="4"/>
      <c r="AU675" s="4"/>
      <c r="AV675" s="4"/>
      <c r="AW675" s="4"/>
      <c r="AX675" s="4"/>
      <c r="AY675" s="4"/>
      <c r="AZ675" s="38"/>
      <c r="BA675" s="7"/>
      <c r="BB675" s="46"/>
      <c r="BC675" s="9"/>
      <c r="BD675" s="10"/>
      <c r="BE675" s="4"/>
    </row>
    <row r="676" spans="1:57" ht="14" x14ac:dyDescent="0.35">
      <c r="A676" s="4">
        <f t="shared" si="439"/>
        <v>674</v>
      </c>
      <c r="B676" s="4"/>
      <c r="C676" s="4"/>
      <c r="D676" s="4"/>
      <c r="E676" s="4"/>
      <c r="F676" s="4"/>
      <c r="G676" s="12"/>
      <c r="H676" s="13"/>
      <c r="I676" s="7"/>
      <c r="J676" s="8"/>
      <c r="K676" s="9"/>
      <c r="L676" s="10"/>
      <c r="M676" s="11"/>
      <c r="N676" s="29">
        <f t="shared" si="444"/>
        <v>1.1547446642001802E-5</v>
      </c>
      <c r="O676" s="47"/>
      <c r="P676" s="48"/>
      <c r="Q676" s="49"/>
      <c r="R676" s="51"/>
      <c r="S676" s="28"/>
      <c r="T676" s="29">
        <f t="shared" si="440"/>
        <v>0.99885680278244449</v>
      </c>
      <c r="U676" s="31">
        <f t="shared" si="441"/>
        <v>678</v>
      </c>
      <c r="V676" s="32">
        <f t="shared" si="442"/>
        <v>1687.5</v>
      </c>
      <c r="W676" s="33">
        <f t="shared" si="443"/>
        <v>2697</v>
      </c>
      <c r="X676" s="4"/>
      <c r="Y676" s="4"/>
      <c r="Z676" s="4"/>
      <c r="AA676" s="4"/>
      <c r="AB676" s="4"/>
      <c r="AC676" s="4"/>
      <c r="AD676" s="4"/>
      <c r="AE676" s="4"/>
      <c r="AF676" s="38"/>
      <c r="AG676" s="4"/>
      <c r="AH676" s="4"/>
      <c r="AI676" s="4"/>
      <c r="AJ676" s="53"/>
      <c r="AK676" s="7"/>
      <c r="AL676" s="8"/>
      <c r="AM676" s="9"/>
      <c r="AN676" s="16"/>
      <c r="AO676" s="4"/>
      <c r="AP676" s="4"/>
      <c r="AQ676" s="4"/>
      <c r="AR676" s="53"/>
      <c r="AS676" s="4"/>
      <c r="AT676" s="4"/>
      <c r="AU676" s="4"/>
      <c r="AV676" s="4"/>
      <c r="AW676" s="4"/>
      <c r="AX676" s="4"/>
      <c r="AY676" s="4"/>
      <c r="AZ676" s="38"/>
      <c r="BA676" s="7"/>
      <c r="BB676" s="46"/>
      <c r="BC676" s="9"/>
      <c r="BD676" s="10"/>
      <c r="BE676" s="4"/>
    </row>
    <row r="677" spans="1:57" ht="14" x14ac:dyDescent="0.35">
      <c r="A677" s="4">
        <f t="shared" si="439"/>
        <v>675</v>
      </c>
      <c r="B677" s="4"/>
      <c r="C677" s="4"/>
      <c r="D677" s="4"/>
      <c r="E677" s="4"/>
      <c r="F677" s="4"/>
      <c r="G677" s="12"/>
      <c r="H677" s="13"/>
      <c r="I677" s="7"/>
      <c r="J677" s="8"/>
      <c r="K677" s="9"/>
      <c r="L677" s="10"/>
      <c r="M677" s="11"/>
      <c r="N677" s="29">
        <f t="shared" si="444"/>
        <v>1.1431972175568461E-5</v>
      </c>
      <c r="O677" s="47"/>
      <c r="P677" s="48"/>
      <c r="Q677" s="49"/>
      <c r="R677" s="51"/>
      <c r="S677" s="28"/>
      <c r="T677" s="29">
        <f t="shared" si="440"/>
        <v>0.99886823475462005</v>
      </c>
      <c r="U677" s="31">
        <f t="shared" si="441"/>
        <v>679</v>
      </c>
      <c r="V677" s="32">
        <f t="shared" si="442"/>
        <v>1690</v>
      </c>
      <c r="W677" s="33">
        <f t="shared" si="443"/>
        <v>2701</v>
      </c>
      <c r="X677" s="4"/>
      <c r="Y677" s="4"/>
      <c r="Z677" s="4"/>
      <c r="AA677" s="4"/>
      <c r="AB677" s="4"/>
      <c r="AC677" s="4"/>
      <c r="AD677" s="4"/>
      <c r="AE677" s="4"/>
      <c r="AF677" s="38"/>
      <c r="AG677" s="4"/>
      <c r="AH677" s="4"/>
      <c r="AI677" s="4"/>
      <c r="AJ677" s="53"/>
      <c r="AK677" s="7"/>
      <c r="AL677" s="8"/>
      <c r="AM677" s="9"/>
      <c r="AN677" s="16"/>
      <c r="AO677" s="4"/>
      <c r="AP677" s="4"/>
      <c r="AQ677" s="4"/>
      <c r="AR677" s="53"/>
      <c r="AS677" s="4"/>
      <c r="AT677" s="4"/>
      <c r="AU677" s="4"/>
      <c r="AV677" s="4"/>
      <c r="AW677" s="4"/>
      <c r="AX677" s="4"/>
      <c r="AY677" s="4"/>
      <c r="AZ677" s="38"/>
      <c r="BA677" s="7"/>
      <c r="BB677" s="46"/>
      <c r="BC677" s="9"/>
      <c r="BD677" s="10"/>
      <c r="BE677" s="4"/>
    </row>
    <row r="678" spans="1:57" ht="14" x14ac:dyDescent="0.35">
      <c r="A678" s="4">
        <f t="shared" si="439"/>
        <v>676</v>
      </c>
      <c r="B678" s="4"/>
      <c r="C678" s="4"/>
      <c r="D678" s="4"/>
      <c r="E678" s="4"/>
      <c r="F678" s="4"/>
      <c r="G678" s="12"/>
      <c r="H678" s="13"/>
      <c r="I678" s="7"/>
      <c r="J678" s="8"/>
      <c r="K678" s="9"/>
      <c r="L678" s="10"/>
      <c r="M678" s="11"/>
      <c r="N678" s="29">
        <f t="shared" si="444"/>
        <v>1.1317652453768368E-5</v>
      </c>
      <c r="O678" s="47"/>
      <c r="P678" s="48"/>
      <c r="Q678" s="49"/>
      <c r="R678" s="51"/>
      <c r="S678" s="28"/>
      <c r="T678" s="29">
        <f t="shared" si="440"/>
        <v>0.99887955240707382</v>
      </c>
      <c r="U678" s="31">
        <f t="shared" si="441"/>
        <v>680</v>
      </c>
      <c r="V678" s="32">
        <f t="shared" si="442"/>
        <v>1692.5</v>
      </c>
      <c r="W678" s="33">
        <f t="shared" si="443"/>
        <v>2705</v>
      </c>
      <c r="X678" s="4"/>
      <c r="Y678" s="4"/>
      <c r="Z678" s="4"/>
      <c r="AA678" s="4"/>
      <c r="AB678" s="4"/>
      <c r="AC678" s="4"/>
      <c r="AD678" s="4"/>
      <c r="AE678" s="4"/>
      <c r="AF678" s="38"/>
      <c r="AG678" s="4"/>
      <c r="AH678" s="4"/>
      <c r="AI678" s="4"/>
      <c r="AJ678" s="53"/>
      <c r="AK678" s="7"/>
      <c r="AL678" s="8"/>
      <c r="AM678" s="9"/>
      <c r="AN678" s="16"/>
      <c r="AO678" s="4"/>
      <c r="AP678" s="4"/>
      <c r="AQ678" s="4"/>
      <c r="AR678" s="53"/>
      <c r="AS678" s="4"/>
      <c r="AT678" s="4"/>
      <c r="AU678" s="4"/>
      <c r="AV678" s="4"/>
      <c r="AW678" s="4"/>
      <c r="AX678" s="4"/>
      <c r="AY678" s="4"/>
      <c r="AZ678" s="38"/>
      <c r="BA678" s="7"/>
      <c r="BB678" s="46"/>
      <c r="BC678" s="9"/>
      <c r="BD678" s="10"/>
      <c r="BE678" s="4"/>
    </row>
    <row r="679" spans="1:57" ht="14" x14ac:dyDescent="0.35">
      <c r="A679" s="4">
        <f t="shared" si="439"/>
        <v>677</v>
      </c>
      <c r="B679" s="4"/>
      <c r="C679" s="4"/>
      <c r="D679" s="4"/>
      <c r="E679" s="4"/>
      <c r="F679" s="4"/>
      <c r="G679" s="12"/>
      <c r="H679" s="13"/>
      <c r="I679" s="7"/>
      <c r="J679" s="8"/>
      <c r="K679" s="9"/>
      <c r="L679" s="10"/>
      <c r="M679" s="11"/>
      <c r="N679" s="29">
        <f t="shared" si="444"/>
        <v>1.1204475929282864E-5</v>
      </c>
      <c r="O679" s="47"/>
      <c r="P679" s="48"/>
      <c r="Q679" s="49"/>
      <c r="R679" s="51"/>
      <c r="S679" s="28"/>
      <c r="T679" s="29">
        <f t="shared" si="440"/>
        <v>0.99889075688300311</v>
      </c>
      <c r="U679" s="31">
        <f t="shared" si="441"/>
        <v>681</v>
      </c>
      <c r="V679" s="32">
        <f t="shared" si="442"/>
        <v>1695</v>
      </c>
      <c r="W679" s="33">
        <f t="shared" si="443"/>
        <v>2709</v>
      </c>
      <c r="X679" s="4"/>
      <c r="Y679" s="4"/>
      <c r="Z679" s="4"/>
      <c r="AA679" s="4"/>
      <c r="AB679" s="4"/>
      <c r="AC679" s="4"/>
      <c r="AD679" s="4"/>
      <c r="AE679" s="4"/>
      <c r="AF679" s="38"/>
      <c r="AG679" s="4"/>
      <c r="AH679" s="4"/>
      <c r="AI679" s="4"/>
      <c r="AJ679" s="53"/>
      <c r="AK679" s="7"/>
      <c r="AL679" s="8"/>
      <c r="AM679" s="9"/>
      <c r="AN679" s="16"/>
      <c r="AO679" s="4"/>
      <c r="AP679" s="4"/>
      <c r="AQ679" s="4"/>
      <c r="AR679" s="53"/>
      <c r="AS679" s="4"/>
      <c r="AT679" s="4"/>
      <c r="AU679" s="4"/>
      <c r="AV679" s="4"/>
      <c r="AW679" s="4"/>
      <c r="AX679" s="4"/>
      <c r="AY679" s="4"/>
      <c r="AZ679" s="38"/>
      <c r="BA679" s="7"/>
      <c r="BB679" s="46"/>
      <c r="BC679" s="9"/>
      <c r="BD679" s="10"/>
      <c r="BE679" s="4"/>
    </row>
    <row r="680" spans="1:57" ht="14" x14ac:dyDescent="0.35">
      <c r="A680" s="4">
        <f t="shared" si="439"/>
        <v>678</v>
      </c>
      <c r="B680" s="4"/>
      <c r="C680" s="4"/>
      <c r="D680" s="4"/>
      <c r="E680" s="4"/>
      <c r="F680" s="4"/>
      <c r="G680" s="12"/>
      <c r="H680" s="13"/>
      <c r="I680" s="7"/>
      <c r="J680" s="8"/>
      <c r="K680" s="9"/>
      <c r="L680" s="10"/>
      <c r="M680" s="11"/>
      <c r="N680" s="29">
        <f t="shared" si="444"/>
        <v>1.1092431169923422E-5</v>
      </c>
      <c r="O680" s="47"/>
      <c r="P680" s="48"/>
      <c r="Q680" s="49"/>
      <c r="R680" s="51"/>
      <c r="S680" s="28"/>
      <c r="T680" s="29">
        <f t="shared" si="440"/>
        <v>0.99890184931417303</v>
      </c>
      <c r="U680" s="31">
        <f t="shared" si="441"/>
        <v>682</v>
      </c>
      <c r="V680" s="32">
        <f t="shared" si="442"/>
        <v>1697.5</v>
      </c>
      <c r="W680" s="33">
        <f t="shared" si="443"/>
        <v>2713</v>
      </c>
      <c r="X680" s="4"/>
      <c r="Y680" s="4"/>
      <c r="Z680" s="4"/>
      <c r="AA680" s="4"/>
      <c r="AB680" s="4"/>
      <c r="AC680" s="4"/>
      <c r="AD680" s="4"/>
      <c r="AE680" s="4"/>
      <c r="AF680" s="38"/>
      <c r="AG680" s="4"/>
      <c r="AH680" s="4"/>
      <c r="AI680" s="4"/>
      <c r="AJ680" s="53"/>
      <c r="AK680" s="7"/>
      <c r="AL680" s="8"/>
      <c r="AM680" s="9"/>
      <c r="AN680" s="16"/>
      <c r="AO680" s="4"/>
      <c r="AP680" s="4"/>
      <c r="AQ680" s="4"/>
      <c r="AR680" s="53"/>
      <c r="AS680" s="4"/>
      <c r="AT680" s="4"/>
      <c r="AU680" s="4"/>
      <c r="AV680" s="4"/>
      <c r="AW680" s="4"/>
      <c r="AX680" s="4"/>
      <c r="AY680" s="4"/>
      <c r="AZ680" s="38"/>
      <c r="BA680" s="7"/>
      <c r="BB680" s="46"/>
      <c r="BC680" s="9"/>
      <c r="BD680" s="10"/>
      <c r="BE680" s="4"/>
    </row>
    <row r="681" spans="1:57" ht="14" x14ac:dyDescent="0.35">
      <c r="A681" s="4">
        <f t="shared" si="439"/>
        <v>679</v>
      </c>
      <c r="B681" s="4"/>
      <c r="C681" s="4"/>
      <c r="D681" s="4"/>
      <c r="E681" s="4"/>
      <c r="F681" s="4"/>
      <c r="G681" s="12"/>
      <c r="H681" s="13"/>
      <c r="I681" s="7"/>
      <c r="J681" s="8"/>
      <c r="K681" s="9"/>
      <c r="L681" s="10"/>
      <c r="M681" s="11"/>
      <c r="N681" s="29">
        <f t="shared" si="444"/>
        <v>1.0981506858298573E-5</v>
      </c>
      <c r="O681" s="47"/>
      <c r="P681" s="48"/>
      <c r="Q681" s="49"/>
      <c r="R681" s="51"/>
      <c r="S681" s="28"/>
      <c r="T681" s="29">
        <f t="shared" si="440"/>
        <v>0.99891283082103133</v>
      </c>
      <c r="U681" s="31">
        <f t="shared" si="441"/>
        <v>683</v>
      </c>
      <c r="V681" s="32">
        <f t="shared" si="442"/>
        <v>1700</v>
      </c>
      <c r="W681" s="33">
        <f t="shared" si="443"/>
        <v>2717</v>
      </c>
      <c r="X681" s="4"/>
      <c r="Y681" s="4"/>
      <c r="Z681" s="4"/>
      <c r="AA681" s="4"/>
      <c r="AB681" s="4"/>
      <c r="AC681" s="4"/>
      <c r="AD681" s="4"/>
      <c r="AE681" s="4"/>
      <c r="AF681" s="38"/>
      <c r="AG681" s="4"/>
      <c r="AH681" s="4"/>
      <c r="AI681" s="4"/>
      <c r="AJ681" s="53"/>
      <c r="AK681" s="7"/>
      <c r="AL681" s="8"/>
      <c r="AM681" s="9"/>
      <c r="AN681" s="16"/>
      <c r="AO681" s="4"/>
      <c r="AP681" s="4"/>
      <c r="AQ681" s="4"/>
      <c r="AR681" s="53"/>
      <c r="AS681" s="4"/>
      <c r="AT681" s="4"/>
      <c r="AU681" s="4"/>
      <c r="AV681" s="4"/>
      <c r="AW681" s="4"/>
      <c r="AX681" s="4"/>
      <c r="AY681" s="4"/>
      <c r="AZ681" s="38"/>
      <c r="BA681" s="7"/>
      <c r="BB681" s="46"/>
      <c r="BC681" s="9"/>
      <c r="BD681" s="10"/>
      <c r="BE681" s="4"/>
    </row>
    <row r="682" spans="1:57" ht="14" x14ac:dyDescent="0.35">
      <c r="A682" s="4">
        <f t="shared" si="439"/>
        <v>680</v>
      </c>
      <c r="B682" s="4"/>
      <c r="C682" s="4"/>
      <c r="D682" s="4"/>
      <c r="E682" s="4"/>
      <c r="F682" s="4"/>
      <c r="G682" s="12"/>
      <c r="H682" s="13"/>
      <c r="I682" s="7"/>
      <c r="J682" s="8"/>
      <c r="K682" s="9"/>
      <c r="L682" s="10"/>
      <c r="M682" s="11"/>
      <c r="N682" s="29">
        <f t="shared" si="444"/>
        <v>1.0871691789704485E-5</v>
      </c>
      <c r="O682" s="47"/>
      <c r="P682" s="48"/>
      <c r="Q682" s="49"/>
      <c r="R682" s="51"/>
      <c r="S682" s="28"/>
      <c r="T682" s="29">
        <f t="shared" si="440"/>
        <v>0.99892370251282103</v>
      </c>
      <c r="U682" s="31">
        <f t="shared" si="441"/>
        <v>684</v>
      </c>
      <c r="V682" s="32">
        <f t="shared" si="442"/>
        <v>1702.5</v>
      </c>
      <c r="W682" s="33">
        <f t="shared" si="443"/>
        <v>2721</v>
      </c>
      <c r="X682" s="4"/>
      <c r="Y682" s="4"/>
      <c r="Z682" s="4"/>
      <c r="AA682" s="4"/>
      <c r="AB682" s="4"/>
      <c r="AC682" s="4"/>
      <c r="AD682" s="4"/>
      <c r="AE682" s="4"/>
      <c r="AF682" s="38"/>
      <c r="AG682" s="4"/>
      <c r="AH682" s="4"/>
      <c r="AI682" s="4"/>
      <c r="AJ682" s="53"/>
      <c r="AK682" s="7"/>
      <c r="AL682" s="8"/>
      <c r="AM682" s="9"/>
      <c r="AN682" s="16"/>
      <c r="AO682" s="4"/>
      <c r="AP682" s="4"/>
      <c r="AQ682" s="4"/>
      <c r="AR682" s="53"/>
      <c r="AS682" s="4"/>
      <c r="AT682" s="4"/>
      <c r="AU682" s="4"/>
      <c r="AV682" s="4"/>
      <c r="AW682" s="4"/>
      <c r="AX682" s="4"/>
      <c r="AY682" s="4"/>
      <c r="AZ682" s="38"/>
      <c r="BA682" s="7"/>
      <c r="BB682" s="46"/>
      <c r="BC682" s="9"/>
      <c r="BD682" s="10"/>
      <c r="BE682" s="4"/>
    </row>
    <row r="683" spans="1:57" ht="14" x14ac:dyDescent="0.35">
      <c r="A683" s="4">
        <f t="shared" si="439"/>
        <v>681</v>
      </c>
      <c r="B683" s="4"/>
      <c r="C683" s="4"/>
      <c r="D683" s="4"/>
      <c r="E683" s="4"/>
      <c r="F683" s="4"/>
      <c r="G683" s="12"/>
      <c r="H683" s="13"/>
      <c r="I683" s="7"/>
      <c r="J683" s="8"/>
      <c r="K683" s="9"/>
      <c r="L683" s="10"/>
      <c r="M683" s="11"/>
      <c r="N683" s="29">
        <f t="shared" si="444"/>
        <v>1.0762974871791897E-5</v>
      </c>
      <c r="O683" s="47"/>
      <c r="P683" s="48"/>
      <c r="Q683" s="49"/>
      <c r="R683" s="51"/>
      <c r="S683" s="28"/>
      <c r="T683" s="29">
        <f t="shared" si="440"/>
        <v>0.99893446548769282</v>
      </c>
      <c r="U683" s="31">
        <f t="shared" si="441"/>
        <v>685</v>
      </c>
      <c r="V683" s="32">
        <f t="shared" si="442"/>
        <v>1705</v>
      </c>
      <c r="W683" s="33">
        <f t="shared" si="443"/>
        <v>2725</v>
      </c>
      <c r="X683" s="4"/>
      <c r="Y683" s="4"/>
      <c r="Z683" s="4"/>
      <c r="AA683" s="4"/>
      <c r="AB683" s="4"/>
      <c r="AC683" s="4"/>
      <c r="AD683" s="4"/>
      <c r="AE683" s="4"/>
      <c r="AF683" s="38"/>
      <c r="AG683" s="4"/>
      <c r="AH683" s="4"/>
      <c r="AI683" s="4"/>
      <c r="AJ683" s="53"/>
      <c r="AK683" s="7"/>
      <c r="AL683" s="8"/>
      <c r="AM683" s="9"/>
      <c r="AN683" s="16"/>
      <c r="AO683" s="4"/>
      <c r="AP683" s="4"/>
      <c r="AQ683" s="4"/>
      <c r="AR683" s="53"/>
      <c r="AS683" s="4"/>
      <c r="AT683" s="4"/>
      <c r="AU683" s="4"/>
      <c r="AV683" s="4"/>
      <c r="AW683" s="4"/>
      <c r="AX683" s="4"/>
      <c r="AY683" s="4"/>
      <c r="AZ683" s="38"/>
      <c r="BA683" s="7"/>
      <c r="BB683" s="46"/>
      <c r="BC683" s="9"/>
      <c r="BD683" s="10"/>
      <c r="BE683" s="4"/>
    </row>
    <row r="684" spans="1:57" ht="14" x14ac:dyDescent="0.35">
      <c r="A684" s="4">
        <f t="shared" si="439"/>
        <v>682</v>
      </c>
      <c r="B684" s="4"/>
      <c r="C684" s="4"/>
      <c r="D684" s="4"/>
      <c r="E684" s="4"/>
      <c r="F684" s="4"/>
      <c r="G684" s="12"/>
      <c r="H684" s="13"/>
      <c r="I684" s="7"/>
      <c r="J684" s="8"/>
      <c r="K684" s="9"/>
      <c r="L684" s="10"/>
      <c r="M684" s="11"/>
      <c r="N684" s="29">
        <f t="shared" si="444"/>
        <v>1.0655345123122828E-5</v>
      </c>
      <c r="O684" s="47"/>
      <c r="P684" s="48"/>
      <c r="Q684" s="49"/>
      <c r="R684" s="51"/>
      <c r="S684" s="28"/>
      <c r="T684" s="29">
        <f t="shared" si="440"/>
        <v>0.99894512083281595</v>
      </c>
      <c r="U684" s="31">
        <f t="shared" si="441"/>
        <v>686</v>
      </c>
      <c r="V684" s="32">
        <f t="shared" si="442"/>
        <v>1707.5</v>
      </c>
      <c r="W684" s="33">
        <f t="shared" si="443"/>
        <v>2729</v>
      </c>
      <c r="X684" s="4"/>
      <c r="Y684" s="4"/>
      <c r="Z684" s="4"/>
      <c r="AA684" s="4"/>
      <c r="AB684" s="4"/>
      <c r="AC684" s="4"/>
      <c r="AD684" s="4"/>
      <c r="AE684" s="4"/>
      <c r="AF684" s="38"/>
      <c r="AG684" s="4"/>
      <c r="AH684" s="4"/>
      <c r="AI684" s="4"/>
      <c r="AJ684" s="53"/>
      <c r="AK684" s="7"/>
      <c r="AL684" s="8"/>
      <c r="AM684" s="9"/>
      <c r="AN684" s="16"/>
      <c r="AO684" s="4"/>
      <c r="AP684" s="4"/>
      <c r="AQ684" s="4"/>
      <c r="AR684" s="53"/>
      <c r="AS684" s="4"/>
      <c r="AT684" s="4"/>
      <c r="AU684" s="4"/>
      <c r="AV684" s="4"/>
      <c r="AW684" s="4"/>
      <c r="AX684" s="4"/>
      <c r="AY684" s="4"/>
      <c r="AZ684" s="38"/>
      <c r="BA684" s="7"/>
      <c r="BB684" s="46"/>
      <c r="BC684" s="9"/>
      <c r="BD684" s="10"/>
      <c r="BE684" s="4"/>
    </row>
    <row r="685" spans="1:57" ht="14" x14ac:dyDescent="0.35">
      <c r="A685" s="4">
        <f t="shared" si="439"/>
        <v>683</v>
      </c>
      <c r="B685" s="4"/>
      <c r="C685" s="4"/>
      <c r="D685" s="4"/>
      <c r="E685" s="4"/>
      <c r="F685" s="4"/>
      <c r="G685" s="12"/>
      <c r="H685" s="13"/>
      <c r="I685" s="7"/>
      <c r="J685" s="8"/>
      <c r="K685" s="9"/>
      <c r="L685" s="10"/>
      <c r="M685" s="11"/>
      <c r="N685" s="29">
        <f t="shared" si="444"/>
        <v>1.0548791671838309E-5</v>
      </c>
      <c r="O685" s="47"/>
      <c r="P685" s="48"/>
      <c r="Q685" s="49"/>
      <c r="R685" s="51"/>
      <c r="S685" s="28"/>
      <c r="T685" s="29">
        <f t="shared" si="440"/>
        <v>0.99895566962448779</v>
      </c>
      <c r="U685" s="31">
        <f t="shared" si="441"/>
        <v>687</v>
      </c>
      <c r="V685" s="32">
        <f t="shared" si="442"/>
        <v>1710</v>
      </c>
      <c r="W685" s="33">
        <f t="shared" si="443"/>
        <v>2733</v>
      </c>
      <c r="X685" s="4"/>
      <c r="Y685" s="4"/>
      <c r="Z685" s="4"/>
      <c r="AA685" s="4"/>
      <c r="AB685" s="4"/>
      <c r="AC685" s="4"/>
      <c r="AD685" s="4"/>
      <c r="AE685" s="4"/>
      <c r="AF685" s="38"/>
      <c r="AG685" s="4"/>
      <c r="AH685" s="4"/>
      <c r="AI685" s="4"/>
      <c r="AJ685" s="53"/>
      <c r="AK685" s="7"/>
      <c r="AL685" s="8"/>
      <c r="AM685" s="9"/>
      <c r="AN685" s="16"/>
      <c r="AO685" s="4"/>
      <c r="AP685" s="4"/>
      <c r="AQ685" s="4"/>
      <c r="AR685" s="53"/>
      <c r="AS685" s="4"/>
      <c r="AT685" s="4"/>
      <c r="AU685" s="4"/>
      <c r="AV685" s="4"/>
      <c r="AW685" s="4"/>
      <c r="AX685" s="4"/>
      <c r="AY685" s="4"/>
      <c r="AZ685" s="38"/>
      <c r="BA685" s="7"/>
      <c r="BB685" s="46"/>
      <c r="BC685" s="9"/>
      <c r="BD685" s="10"/>
      <c r="BE685" s="4"/>
    </row>
    <row r="686" spans="1:57" ht="14" x14ac:dyDescent="0.35">
      <c r="A686" s="4">
        <f t="shared" si="439"/>
        <v>684</v>
      </c>
      <c r="B686" s="4"/>
      <c r="C686" s="4"/>
      <c r="D686" s="4"/>
      <c r="E686" s="4"/>
      <c r="F686" s="4"/>
      <c r="G686" s="12"/>
      <c r="H686" s="13"/>
      <c r="I686" s="7"/>
      <c r="J686" s="8"/>
      <c r="K686" s="9"/>
      <c r="L686" s="10"/>
      <c r="M686" s="11"/>
      <c r="N686" s="29">
        <f t="shared" si="444"/>
        <v>1.0443303755103273E-5</v>
      </c>
      <c r="O686" s="47"/>
      <c r="P686" s="48"/>
      <c r="Q686" s="49"/>
      <c r="R686" s="51"/>
      <c r="S686" s="28"/>
      <c r="T686" s="29">
        <f t="shared" si="440"/>
        <v>0.99896611292824289</v>
      </c>
      <c r="U686" s="31">
        <f t="shared" si="441"/>
        <v>688</v>
      </c>
      <c r="V686" s="32">
        <f t="shared" si="442"/>
        <v>1712.5</v>
      </c>
      <c r="W686" s="33">
        <f t="shared" si="443"/>
        <v>2737</v>
      </c>
      <c r="X686" s="4"/>
      <c r="Y686" s="4"/>
      <c r="Z686" s="4"/>
      <c r="AA686" s="4"/>
      <c r="AB686" s="4"/>
      <c r="AC686" s="4"/>
      <c r="AD686" s="4"/>
      <c r="AE686" s="4"/>
      <c r="AF686" s="38"/>
      <c r="AG686" s="4"/>
      <c r="AH686" s="4"/>
      <c r="AI686" s="4"/>
      <c r="AJ686" s="53"/>
      <c r="AK686" s="7"/>
      <c r="AL686" s="8"/>
      <c r="AM686" s="9"/>
      <c r="AN686" s="16"/>
      <c r="AO686" s="4"/>
      <c r="AP686" s="4"/>
      <c r="AQ686" s="4"/>
      <c r="AR686" s="53"/>
      <c r="AS686" s="4"/>
      <c r="AT686" s="4"/>
      <c r="AU686" s="4"/>
      <c r="AV686" s="4"/>
      <c r="AW686" s="4"/>
      <c r="AX686" s="4"/>
      <c r="AY686" s="4"/>
      <c r="AZ686" s="38"/>
      <c r="BA686" s="7"/>
      <c r="BB686" s="46"/>
      <c r="BC686" s="9"/>
      <c r="BD686" s="10"/>
      <c r="BE686" s="4"/>
    </row>
    <row r="687" spans="1:57" ht="14" x14ac:dyDescent="0.35">
      <c r="A687" s="4">
        <f t="shared" si="439"/>
        <v>685</v>
      </c>
      <c r="B687" s="4"/>
      <c r="C687" s="4"/>
      <c r="D687" s="4"/>
      <c r="E687" s="4"/>
      <c r="F687" s="4"/>
      <c r="G687" s="12"/>
      <c r="H687" s="13"/>
      <c r="I687" s="7"/>
      <c r="J687" s="8"/>
      <c r="K687" s="9"/>
      <c r="L687" s="10"/>
      <c r="M687" s="11"/>
      <c r="N687" s="29">
        <f t="shared" si="444"/>
        <v>1.033887071755224E-5</v>
      </c>
      <c r="O687" s="47"/>
      <c r="P687" s="48"/>
      <c r="Q687" s="49"/>
      <c r="R687" s="51"/>
      <c r="S687" s="28"/>
      <c r="T687" s="29">
        <f t="shared" si="440"/>
        <v>0.99897645179896044</v>
      </c>
      <c r="U687" s="31">
        <f t="shared" si="441"/>
        <v>689</v>
      </c>
      <c r="V687" s="32">
        <f t="shared" si="442"/>
        <v>1715</v>
      </c>
      <c r="W687" s="33">
        <f t="shared" si="443"/>
        <v>2741</v>
      </c>
      <c r="X687" s="4"/>
      <c r="Y687" s="4"/>
      <c r="Z687" s="4"/>
      <c r="AA687" s="4"/>
      <c r="AB687" s="4"/>
      <c r="AC687" s="4"/>
      <c r="AD687" s="4"/>
      <c r="AE687" s="4"/>
      <c r="AF687" s="38"/>
      <c r="AG687" s="4"/>
      <c r="AH687" s="4"/>
      <c r="AI687" s="4"/>
      <c r="AJ687" s="53"/>
      <c r="AK687" s="7"/>
      <c r="AL687" s="8"/>
      <c r="AM687" s="9"/>
      <c r="AN687" s="16"/>
      <c r="AO687" s="4"/>
      <c r="AP687" s="4"/>
      <c r="AQ687" s="4"/>
      <c r="AR687" s="53"/>
      <c r="AS687" s="4"/>
      <c r="AT687" s="4"/>
      <c r="AU687" s="4"/>
      <c r="AV687" s="4"/>
      <c r="AW687" s="4"/>
      <c r="AX687" s="4"/>
      <c r="AY687" s="4"/>
      <c r="AZ687" s="38"/>
      <c r="BA687" s="7"/>
      <c r="BB687" s="46"/>
      <c r="BC687" s="9"/>
      <c r="BD687" s="10"/>
      <c r="BE687" s="4"/>
    </row>
    <row r="688" spans="1:57" ht="14" x14ac:dyDescent="0.35">
      <c r="A688" s="4">
        <f t="shared" si="439"/>
        <v>686</v>
      </c>
      <c r="B688" s="4"/>
      <c r="C688" s="4"/>
      <c r="D688" s="4"/>
      <c r="E688" s="4"/>
      <c r="F688" s="4"/>
      <c r="G688" s="12"/>
      <c r="H688" s="13"/>
      <c r="I688" s="7"/>
      <c r="J688" s="8"/>
      <c r="K688" s="9"/>
      <c r="L688" s="10"/>
      <c r="M688" s="11"/>
      <c r="N688" s="29">
        <f t="shared" si="444"/>
        <v>1.0235482010401142E-5</v>
      </c>
      <c r="O688" s="47"/>
      <c r="P688" s="48"/>
      <c r="Q688" s="49"/>
      <c r="R688" s="51"/>
      <c r="S688" s="28"/>
      <c r="T688" s="29">
        <f t="shared" si="440"/>
        <v>0.99898668728097084</v>
      </c>
      <c r="U688" s="31">
        <f t="shared" si="441"/>
        <v>690</v>
      </c>
      <c r="V688" s="32">
        <f t="shared" si="442"/>
        <v>1717.5</v>
      </c>
      <c r="W688" s="33">
        <f t="shared" si="443"/>
        <v>2745</v>
      </c>
      <c r="X688" s="4"/>
      <c r="Y688" s="4"/>
      <c r="Z688" s="4"/>
      <c r="AA688" s="4"/>
      <c r="AB688" s="4"/>
      <c r="AC688" s="4"/>
      <c r="AD688" s="4"/>
      <c r="AE688" s="4"/>
      <c r="AF688" s="38"/>
      <c r="AG688" s="4"/>
      <c r="AH688" s="4"/>
      <c r="AI688" s="4"/>
      <c r="AJ688" s="53"/>
      <c r="AK688" s="7"/>
      <c r="AL688" s="8"/>
      <c r="AM688" s="9"/>
      <c r="AN688" s="16"/>
      <c r="AO688" s="4"/>
      <c r="AP688" s="4"/>
      <c r="AQ688" s="4"/>
      <c r="AR688" s="53"/>
      <c r="AS688" s="4"/>
      <c r="AT688" s="4"/>
      <c r="AU688" s="4"/>
      <c r="AV688" s="4"/>
      <c r="AW688" s="4"/>
      <c r="AX688" s="4"/>
      <c r="AY688" s="4"/>
      <c r="AZ688" s="38"/>
      <c r="BA688" s="7"/>
      <c r="BB688" s="46"/>
      <c r="BC688" s="9"/>
      <c r="BD688" s="10"/>
      <c r="BE688" s="4"/>
    </row>
    <row r="689" spans="1:57" ht="14" x14ac:dyDescent="0.35">
      <c r="A689" s="4">
        <f t="shared" si="439"/>
        <v>687</v>
      </c>
      <c r="B689" s="4"/>
      <c r="C689" s="4"/>
      <c r="D689" s="4"/>
      <c r="E689" s="4"/>
      <c r="F689" s="4"/>
      <c r="G689" s="12"/>
      <c r="H689" s="13"/>
      <c r="I689" s="7"/>
      <c r="J689" s="8"/>
      <c r="K689" s="9"/>
      <c r="L689" s="10"/>
      <c r="M689" s="11"/>
      <c r="N689" s="29">
        <f t="shared" si="444"/>
        <v>1.0133127190337099E-5</v>
      </c>
      <c r="O689" s="47"/>
      <c r="P689" s="48"/>
      <c r="Q689" s="49"/>
      <c r="R689" s="51"/>
      <c r="S689" s="28"/>
      <c r="T689" s="29">
        <f t="shared" si="440"/>
        <v>0.99899682040816118</v>
      </c>
      <c r="U689" s="31">
        <f t="shared" si="441"/>
        <v>691</v>
      </c>
      <c r="V689" s="32">
        <f t="shared" si="442"/>
        <v>1720</v>
      </c>
      <c r="W689" s="33">
        <f t="shared" si="443"/>
        <v>2749</v>
      </c>
      <c r="X689" s="4"/>
      <c r="Y689" s="4"/>
      <c r="Z689" s="4"/>
      <c r="AA689" s="4"/>
      <c r="AB689" s="4"/>
      <c r="AC689" s="4"/>
      <c r="AD689" s="4"/>
      <c r="AE689" s="4"/>
      <c r="AF689" s="38"/>
      <c r="AG689" s="4"/>
      <c r="AH689" s="4"/>
      <c r="AI689" s="4"/>
      <c r="AJ689" s="53"/>
      <c r="AK689" s="7"/>
      <c r="AL689" s="8"/>
      <c r="AM689" s="9"/>
      <c r="AN689" s="16"/>
      <c r="AO689" s="4"/>
      <c r="AP689" s="4"/>
      <c r="AQ689" s="4"/>
      <c r="AR689" s="53"/>
      <c r="AS689" s="4"/>
      <c r="AT689" s="4"/>
      <c r="AU689" s="4"/>
      <c r="AV689" s="4"/>
      <c r="AW689" s="4"/>
      <c r="AX689" s="4"/>
      <c r="AY689" s="4"/>
      <c r="AZ689" s="38"/>
      <c r="BA689" s="7"/>
      <c r="BB689" s="46"/>
      <c r="BC689" s="9"/>
      <c r="BD689" s="10"/>
      <c r="BE689" s="4"/>
    </row>
    <row r="690" spans="1:57" ht="14" x14ac:dyDescent="0.35">
      <c r="A690" s="4">
        <f t="shared" si="439"/>
        <v>688</v>
      </c>
      <c r="B690" s="4"/>
      <c r="C690" s="4"/>
      <c r="D690" s="4"/>
      <c r="E690" s="4"/>
      <c r="F690" s="4"/>
      <c r="G690" s="12"/>
      <c r="H690" s="13"/>
      <c r="I690" s="7"/>
      <c r="J690" s="8"/>
      <c r="K690" s="9"/>
      <c r="L690" s="10"/>
      <c r="M690" s="11"/>
      <c r="N690" s="29">
        <f t="shared" si="444"/>
        <v>1.0031795918408193E-5</v>
      </c>
      <c r="O690" s="47"/>
      <c r="P690" s="48"/>
      <c r="Q690" s="49"/>
      <c r="R690" s="51"/>
      <c r="S690" s="28"/>
      <c r="T690" s="29">
        <f t="shared" si="440"/>
        <v>0.99900685220407959</v>
      </c>
      <c r="U690" s="31">
        <f t="shared" si="441"/>
        <v>692</v>
      </c>
      <c r="V690" s="32">
        <f t="shared" si="442"/>
        <v>1722.5</v>
      </c>
      <c r="W690" s="33">
        <f t="shared" si="443"/>
        <v>2753</v>
      </c>
      <c r="X690" s="4"/>
      <c r="Y690" s="4"/>
      <c r="Z690" s="4"/>
      <c r="AA690" s="4"/>
      <c r="AB690" s="4"/>
      <c r="AC690" s="4"/>
      <c r="AD690" s="4"/>
      <c r="AE690" s="4"/>
      <c r="AF690" s="38"/>
      <c r="AG690" s="4"/>
      <c r="AH690" s="4"/>
      <c r="AI690" s="4"/>
      <c r="AJ690" s="53"/>
      <c r="AK690" s="7"/>
      <c r="AL690" s="8"/>
      <c r="AM690" s="9"/>
      <c r="AN690" s="16"/>
      <c r="AO690" s="4"/>
      <c r="AP690" s="4"/>
      <c r="AQ690" s="4"/>
      <c r="AR690" s="53"/>
      <c r="AS690" s="4"/>
      <c r="AT690" s="4"/>
      <c r="AU690" s="4"/>
      <c r="AV690" s="4"/>
      <c r="AW690" s="4"/>
      <c r="AX690" s="4"/>
      <c r="AY690" s="4"/>
      <c r="AZ690" s="38"/>
      <c r="BA690" s="7"/>
      <c r="BB690" s="46"/>
      <c r="BC690" s="9"/>
      <c r="BD690" s="10"/>
      <c r="BE690" s="4"/>
    </row>
    <row r="691" spans="1:57" ht="14" x14ac:dyDescent="0.35">
      <c r="A691" s="4">
        <f t="shared" si="439"/>
        <v>689</v>
      </c>
      <c r="B691" s="4"/>
      <c r="C691" s="4"/>
      <c r="D691" s="4"/>
      <c r="E691" s="4"/>
      <c r="F691" s="4"/>
      <c r="G691" s="12"/>
      <c r="H691" s="13"/>
      <c r="I691" s="7"/>
      <c r="J691" s="8"/>
      <c r="K691" s="9"/>
      <c r="L691" s="10"/>
      <c r="M691" s="11"/>
      <c r="N691" s="29">
        <f t="shared" si="444"/>
        <v>9.9314779592463154E-6</v>
      </c>
      <c r="O691" s="47"/>
      <c r="P691" s="48"/>
      <c r="Q691" s="49"/>
      <c r="R691" s="51"/>
      <c r="S691" s="28"/>
      <c r="T691" s="29">
        <f t="shared" si="440"/>
        <v>0.99901678368203883</v>
      </c>
      <c r="U691" s="31">
        <f t="shared" si="441"/>
        <v>693</v>
      </c>
      <c r="V691" s="32">
        <f t="shared" si="442"/>
        <v>1725</v>
      </c>
      <c r="W691" s="33">
        <f t="shared" si="443"/>
        <v>2757</v>
      </c>
      <c r="X691" s="4"/>
      <c r="Y691" s="4"/>
      <c r="Z691" s="4"/>
      <c r="AA691" s="4"/>
      <c r="AB691" s="4"/>
      <c r="AC691" s="4"/>
      <c r="AD691" s="4"/>
      <c r="AE691" s="4"/>
      <c r="AF691" s="38"/>
      <c r="AG691" s="4"/>
      <c r="AH691" s="4"/>
      <c r="AI691" s="4"/>
      <c r="AJ691" s="53"/>
      <c r="AK691" s="7"/>
      <c r="AL691" s="8"/>
      <c r="AM691" s="9"/>
      <c r="AN691" s="16"/>
      <c r="AO691" s="4"/>
      <c r="AP691" s="4"/>
      <c r="AQ691" s="4"/>
      <c r="AR691" s="53"/>
      <c r="AS691" s="4"/>
      <c r="AT691" s="4"/>
      <c r="AU691" s="4"/>
      <c r="AV691" s="4"/>
      <c r="AW691" s="4"/>
      <c r="AX691" s="4"/>
      <c r="AY691" s="4"/>
      <c r="AZ691" s="38"/>
      <c r="BA691" s="7"/>
      <c r="BB691" s="46"/>
      <c r="BC691" s="9"/>
      <c r="BD691" s="10"/>
      <c r="BE691" s="4"/>
    </row>
    <row r="692" spans="1:57" ht="14" x14ac:dyDescent="0.35">
      <c r="A692" s="4">
        <f t="shared" si="439"/>
        <v>690</v>
      </c>
      <c r="B692" s="4"/>
      <c r="C692" s="4"/>
      <c r="D692" s="4"/>
      <c r="E692" s="4"/>
      <c r="F692" s="4"/>
      <c r="G692" s="12"/>
      <c r="H692" s="13"/>
      <c r="I692" s="7"/>
      <c r="J692" s="8"/>
      <c r="K692" s="9"/>
      <c r="L692" s="10"/>
      <c r="M692" s="11"/>
      <c r="N692" s="29">
        <f t="shared" si="444"/>
        <v>9.8321631796238762E-6</v>
      </c>
      <c r="O692" s="47"/>
      <c r="P692" s="48"/>
      <c r="Q692" s="49"/>
      <c r="R692" s="51"/>
      <c r="S692" s="28"/>
      <c r="T692" s="29">
        <f t="shared" si="440"/>
        <v>0.99902661584521846</v>
      </c>
      <c r="U692" s="31">
        <f t="shared" si="441"/>
        <v>694</v>
      </c>
      <c r="V692" s="32">
        <f t="shared" si="442"/>
        <v>1727.5</v>
      </c>
      <c r="W692" s="33">
        <f t="shared" si="443"/>
        <v>2761</v>
      </c>
      <c r="X692" s="4"/>
      <c r="Y692" s="4"/>
      <c r="Z692" s="4"/>
      <c r="AA692" s="4"/>
      <c r="AB692" s="4"/>
      <c r="AC692" s="4"/>
      <c r="AD692" s="4"/>
      <c r="AE692" s="4"/>
      <c r="AF692" s="38"/>
      <c r="AG692" s="4"/>
      <c r="AH692" s="4"/>
      <c r="AI692" s="4"/>
      <c r="AJ692" s="53"/>
      <c r="AK692" s="7"/>
      <c r="AL692" s="8"/>
      <c r="AM692" s="9"/>
      <c r="AN692" s="16"/>
      <c r="AO692" s="4"/>
      <c r="AP692" s="4"/>
      <c r="AQ692" s="4"/>
      <c r="AR692" s="53"/>
      <c r="AS692" s="4"/>
      <c r="AT692" s="4"/>
      <c r="AU692" s="4"/>
      <c r="AV692" s="4"/>
      <c r="AW692" s="4"/>
      <c r="AX692" s="4"/>
      <c r="AY692" s="4"/>
      <c r="AZ692" s="38"/>
      <c r="BA692" s="7"/>
      <c r="BB692" s="46"/>
      <c r="BC692" s="9"/>
      <c r="BD692" s="10"/>
      <c r="BE692" s="4"/>
    </row>
    <row r="693" spans="1:57" ht="14" x14ac:dyDescent="0.35">
      <c r="A693" s="4">
        <f t="shared" si="439"/>
        <v>691</v>
      </c>
      <c r="B693" s="4"/>
      <c r="C693" s="4"/>
      <c r="D693" s="4"/>
      <c r="E693" s="4"/>
      <c r="F693" s="4"/>
      <c r="G693" s="12"/>
      <c r="H693" s="13"/>
      <c r="I693" s="7"/>
      <c r="J693" s="8"/>
      <c r="K693" s="9"/>
      <c r="L693" s="10"/>
      <c r="M693" s="11"/>
      <c r="N693" s="29">
        <f t="shared" si="444"/>
        <v>9.7338415477876694E-6</v>
      </c>
      <c r="O693" s="47"/>
      <c r="P693" s="48"/>
      <c r="Q693" s="49"/>
      <c r="R693" s="51"/>
      <c r="S693" s="28"/>
      <c r="T693" s="29">
        <f t="shared" si="440"/>
        <v>0.99903634968676625</v>
      </c>
      <c r="U693" s="31">
        <f t="shared" si="441"/>
        <v>695</v>
      </c>
      <c r="V693" s="32">
        <f t="shared" si="442"/>
        <v>1730</v>
      </c>
      <c r="W693" s="33">
        <f t="shared" si="443"/>
        <v>2765</v>
      </c>
      <c r="X693" s="4"/>
      <c r="Y693" s="4"/>
      <c r="Z693" s="4"/>
      <c r="AA693" s="4"/>
      <c r="AB693" s="4"/>
      <c r="AC693" s="4"/>
      <c r="AD693" s="4"/>
      <c r="AE693" s="4"/>
      <c r="AF693" s="38"/>
      <c r="AG693" s="4"/>
      <c r="AH693" s="4"/>
      <c r="AI693" s="4"/>
      <c r="AJ693" s="53"/>
      <c r="AK693" s="7"/>
      <c r="AL693" s="8"/>
      <c r="AM693" s="9"/>
      <c r="AN693" s="16"/>
      <c r="AO693" s="4"/>
      <c r="AP693" s="4"/>
      <c r="AQ693" s="4"/>
      <c r="AR693" s="53"/>
      <c r="AS693" s="4"/>
      <c r="AT693" s="4"/>
      <c r="AU693" s="4"/>
      <c r="AV693" s="4"/>
      <c r="AW693" s="4"/>
      <c r="AX693" s="4"/>
      <c r="AY693" s="4"/>
      <c r="AZ693" s="38"/>
      <c r="BA693" s="7"/>
      <c r="BB693" s="46"/>
      <c r="BC693" s="9"/>
      <c r="BD693" s="10"/>
      <c r="BE693" s="4"/>
    </row>
    <row r="694" spans="1:57" ht="14" x14ac:dyDescent="0.35">
      <c r="A694" s="4">
        <f t="shared" si="439"/>
        <v>692</v>
      </c>
      <c r="B694" s="4"/>
      <c r="C694" s="4"/>
      <c r="D694" s="4"/>
      <c r="E694" s="4"/>
      <c r="F694" s="4"/>
      <c r="G694" s="12"/>
      <c r="H694" s="13"/>
      <c r="I694" s="7"/>
      <c r="J694" s="8"/>
      <c r="K694" s="9"/>
      <c r="L694" s="10"/>
      <c r="M694" s="11"/>
      <c r="N694" s="29">
        <f t="shared" si="444"/>
        <v>9.6365031323486505E-6</v>
      </c>
      <c r="O694" s="47"/>
      <c r="P694" s="48"/>
      <c r="Q694" s="49"/>
      <c r="R694" s="51"/>
      <c r="S694" s="28"/>
      <c r="T694" s="29">
        <f t="shared" si="440"/>
        <v>0.99904598618989859</v>
      </c>
      <c r="U694" s="31">
        <f t="shared" si="441"/>
        <v>696</v>
      </c>
      <c r="V694" s="32">
        <f t="shared" si="442"/>
        <v>1732.5</v>
      </c>
      <c r="W694" s="33">
        <f t="shared" si="443"/>
        <v>2769</v>
      </c>
      <c r="X694" s="4"/>
      <c r="Y694" s="4"/>
      <c r="Z694" s="4"/>
      <c r="AA694" s="4"/>
      <c r="AB694" s="4"/>
      <c r="AC694" s="4"/>
      <c r="AD694" s="4"/>
      <c r="AE694" s="4"/>
      <c r="AF694" s="38"/>
      <c r="AG694" s="4"/>
      <c r="AH694" s="4"/>
      <c r="AI694" s="4"/>
      <c r="AJ694" s="53"/>
      <c r="AK694" s="7"/>
      <c r="AL694" s="8"/>
      <c r="AM694" s="9"/>
      <c r="AN694" s="16"/>
      <c r="AO694" s="4"/>
      <c r="AP694" s="4"/>
      <c r="AQ694" s="4"/>
      <c r="AR694" s="53"/>
      <c r="AS694" s="4"/>
      <c r="AT694" s="4"/>
      <c r="AU694" s="4"/>
      <c r="AV694" s="4"/>
      <c r="AW694" s="4"/>
      <c r="AX694" s="4"/>
      <c r="AY694" s="4"/>
      <c r="AZ694" s="38"/>
      <c r="BA694" s="7"/>
      <c r="BB694" s="46"/>
      <c r="BC694" s="9"/>
      <c r="BD694" s="10"/>
      <c r="BE694" s="4"/>
    </row>
    <row r="695" spans="1:57" ht="14" x14ac:dyDescent="0.35">
      <c r="A695" s="4">
        <f t="shared" si="439"/>
        <v>693</v>
      </c>
      <c r="B695" s="4"/>
      <c r="C695" s="4"/>
      <c r="D695" s="4"/>
      <c r="E695" s="4"/>
      <c r="F695" s="4"/>
      <c r="G695" s="12"/>
      <c r="H695" s="13"/>
      <c r="I695" s="7"/>
      <c r="J695" s="8"/>
      <c r="K695" s="9"/>
      <c r="L695" s="10"/>
      <c r="M695" s="11"/>
      <c r="N695" s="29">
        <f t="shared" si="444"/>
        <v>9.5401381010606912E-6</v>
      </c>
      <c r="O695" s="47"/>
      <c r="P695" s="48"/>
      <c r="Q695" s="49"/>
      <c r="R695" s="51"/>
      <c r="S695" s="28"/>
      <c r="T695" s="29">
        <f t="shared" si="440"/>
        <v>0.99905552632799965</v>
      </c>
      <c r="U695" s="31">
        <f t="shared" si="441"/>
        <v>697</v>
      </c>
      <c r="V695" s="32">
        <f t="shared" si="442"/>
        <v>1735</v>
      </c>
      <c r="W695" s="33">
        <f t="shared" si="443"/>
        <v>2773</v>
      </c>
      <c r="X695" s="4"/>
      <c r="Y695" s="4"/>
      <c r="Z695" s="4"/>
      <c r="AA695" s="4"/>
      <c r="AB695" s="4"/>
      <c r="AC695" s="4"/>
      <c r="AD695" s="4"/>
      <c r="AE695" s="4"/>
      <c r="AF695" s="38"/>
      <c r="AG695" s="4"/>
      <c r="AH695" s="4"/>
      <c r="AI695" s="4"/>
      <c r="AJ695" s="53"/>
      <c r="AK695" s="7"/>
      <c r="AL695" s="8"/>
      <c r="AM695" s="9"/>
      <c r="AN695" s="16"/>
      <c r="AO695" s="4"/>
      <c r="AP695" s="4"/>
      <c r="AQ695" s="4"/>
      <c r="AR695" s="53"/>
      <c r="AS695" s="4"/>
      <c r="AT695" s="4"/>
      <c r="AU695" s="4"/>
      <c r="AV695" s="4"/>
      <c r="AW695" s="4"/>
      <c r="AX695" s="4"/>
      <c r="AY695" s="4"/>
      <c r="AZ695" s="38"/>
      <c r="BA695" s="7"/>
      <c r="BB695" s="46"/>
      <c r="BC695" s="9"/>
      <c r="BD695" s="10"/>
      <c r="BE695" s="4"/>
    </row>
    <row r="696" spans="1:57" ht="14" x14ac:dyDescent="0.35">
      <c r="A696" s="4">
        <f t="shared" si="439"/>
        <v>694</v>
      </c>
      <c r="B696" s="4"/>
      <c r="C696" s="4"/>
      <c r="D696" s="4"/>
      <c r="E696" s="4"/>
      <c r="F696" s="4"/>
      <c r="G696" s="12"/>
      <c r="H696" s="13"/>
      <c r="I696" s="7"/>
      <c r="J696" s="8"/>
      <c r="K696" s="9"/>
      <c r="L696" s="10"/>
      <c r="M696" s="11"/>
      <c r="N696" s="29">
        <f t="shared" si="444"/>
        <v>9.4447367200434229E-6</v>
      </c>
      <c r="O696" s="47"/>
      <c r="P696" s="48"/>
      <c r="Q696" s="49"/>
      <c r="R696" s="51"/>
      <c r="S696" s="28"/>
      <c r="T696" s="29">
        <f t="shared" si="440"/>
        <v>0.9990649710647197</v>
      </c>
      <c r="U696" s="31">
        <f t="shared" si="441"/>
        <v>698</v>
      </c>
      <c r="V696" s="32">
        <f t="shared" si="442"/>
        <v>1737.5</v>
      </c>
      <c r="W696" s="33">
        <f t="shared" si="443"/>
        <v>2777</v>
      </c>
      <c r="X696" s="4"/>
      <c r="Y696" s="4"/>
      <c r="Z696" s="4"/>
      <c r="AA696" s="4"/>
      <c r="AB696" s="4"/>
      <c r="AC696" s="4"/>
      <c r="AD696" s="4"/>
      <c r="AE696" s="4"/>
      <c r="AF696" s="38"/>
      <c r="AG696" s="4"/>
      <c r="AH696" s="4"/>
      <c r="AI696" s="4"/>
      <c r="AJ696" s="53"/>
      <c r="AK696" s="7"/>
      <c r="AL696" s="8"/>
      <c r="AM696" s="9"/>
      <c r="AN696" s="16"/>
      <c r="AO696" s="4"/>
      <c r="AP696" s="4"/>
      <c r="AQ696" s="4"/>
      <c r="AR696" s="53"/>
      <c r="AS696" s="4"/>
      <c r="AT696" s="4"/>
      <c r="AU696" s="4"/>
      <c r="AV696" s="4"/>
      <c r="AW696" s="4"/>
      <c r="AX696" s="4"/>
      <c r="AY696" s="4"/>
      <c r="AZ696" s="38"/>
      <c r="BA696" s="7"/>
      <c r="BB696" s="46"/>
      <c r="BC696" s="9"/>
      <c r="BD696" s="10"/>
      <c r="BE696" s="4"/>
    </row>
    <row r="697" spans="1:57" ht="14" x14ac:dyDescent="0.35">
      <c r="A697" s="4">
        <f t="shared" si="439"/>
        <v>695</v>
      </c>
      <c r="B697" s="4"/>
      <c r="C697" s="4"/>
      <c r="D697" s="4"/>
      <c r="E697" s="4"/>
      <c r="F697" s="4"/>
      <c r="G697" s="12"/>
      <c r="H697" s="13"/>
      <c r="I697" s="7"/>
      <c r="J697" s="8"/>
      <c r="K697" s="9"/>
      <c r="L697" s="10"/>
      <c r="M697" s="11"/>
      <c r="N697" s="29">
        <f t="shared" si="444"/>
        <v>9.3502893527830366E-6</v>
      </c>
      <c r="O697" s="47"/>
      <c r="P697" s="48"/>
      <c r="Q697" s="49"/>
      <c r="R697" s="51"/>
      <c r="S697" s="28"/>
      <c r="T697" s="29">
        <f t="shared" si="440"/>
        <v>0.99907432135407248</v>
      </c>
      <c r="U697" s="31">
        <f t="shared" si="441"/>
        <v>699</v>
      </c>
      <c r="V697" s="32">
        <f t="shared" si="442"/>
        <v>1740</v>
      </c>
      <c r="W697" s="33">
        <f t="shared" si="443"/>
        <v>2781</v>
      </c>
      <c r="X697" s="4"/>
      <c r="Y697" s="4"/>
      <c r="Z697" s="4"/>
      <c r="AA697" s="4"/>
      <c r="AB697" s="4"/>
      <c r="AC697" s="4"/>
      <c r="AD697" s="4"/>
      <c r="AE697" s="4"/>
      <c r="AF697" s="38"/>
      <c r="AG697" s="4"/>
      <c r="AH697" s="4"/>
      <c r="AI697" s="4"/>
      <c r="AJ697" s="53"/>
      <c r="AK697" s="7"/>
      <c r="AL697" s="8"/>
      <c r="AM697" s="9"/>
      <c r="AN697" s="16"/>
      <c r="AO697" s="4"/>
      <c r="AP697" s="4"/>
      <c r="AQ697" s="4"/>
      <c r="AR697" s="53"/>
      <c r="AS697" s="4"/>
      <c r="AT697" s="4"/>
      <c r="AU697" s="4"/>
      <c r="AV697" s="4"/>
      <c r="AW697" s="4"/>
      <c r="AX697" s="4"/>
      <c r="AY697" s="4"/>
      <c r="AZ697" s="38"/>
      <c r="BA697" s="7"/>
      <c r="BB697" s="46"/>
      <c r="BC697" s="9"/>
      <c r="BD697" s="10"/>
      <c r="BE697" s="4"/>
    </row>
    <row r="698" spans="1:57" ht="14" x14ac:dyDescent="0.35">
      <c r="A698" s="4">
        <f t="shared" si="439"/>
        <v>696</v>
      </c>
      <c r="B698" s="4"/>
      <c r="C698" s="4"/>
      <c r="D698" s="4"/>
      <c r="E698" s="4"/>
      <c r="F698" s="4"/>
      <c r="G698" s="12"/>
      <c r="H698" s="13"/>
      <c r="I698" s="7"/>
      <c r="J698" s="8"/>
      <c r="K698" s="9"/>
      <c r="L698" s="10"/>
      <c r="M698" s="11"/>
      <c r="N698" s="29">
        <f t="shared" si="444"/>
        <v>9.256786459244104E-6</v>
      </c>
      <c r="O698" s="47"/>
      <c r="P698" s="48"/>
      <c r="Q698" s="49"/>
      <c r="R698" s="51"/>
      <c r="S698" s="28"/>
      <c r="T698" s="29">
        <f t="shared" si="440"/>
        <v>0.99908357814053173</v>
      </c>
      <c r="U698" s="31">
        <f t="shared" si="441"/>
        <v>700</v>
      </c>
      <c r="V698" s="32">
        <f t="shared" si="442"/>
        <v>1742.5</v>
      </c>
      <c r="W698" s="33">
        <f t="shared" si="443"/>
        <v>2785</v>
      </c>
      <c r="X698" s="4"/>
      <c r="Y698" s="4"/>
      <c r="Z698" s="4"/>
      <c r="AA698" s="4"/>
      <c r="AB698" s="4"/>
      <c r="AC698" s="4"/>
      <c r="AD698" s="4"/>
      <c r="AE698" s="4"/>
      <c r="AF698" s="38"/>
      <c r="AG698" s="4"/>
      <c r="AH698" s="4"/>
      <c r="AI698" s="4"/>
      <c r="AJ698" s="53"/>
      <c r="AK698" s="7"/>
      <c r="AL698" s="8"/>
      <c r="AM698" s="9"/>
      <c r="AN698" s="16"/>
      <c r="AO698" s="4"/>
      <c r="AP698" s="4"/>
      <c r="AQ698" s="4"/>
      <c r="AR698" s="53"/>
      <c r="AS698" s="4"/>
      <c r="AT698" s="4"/>
      <c r="AU698" s="4"/>
      <c r="AV698" s="4"/>
      <c r="AW698" s="4"/>
      <c r="AX698" s="4"/>
      <c r="AY698" s="4"/>
      <c r="AZ698" s="38"/>
      <c r="BA698" s="7"/>
      <c r="BB698" s="46"/>
      <c r="BC698" s="9"/>
      <c r="BD698" s="10"/>
      <c r="BE698" s="4"/>
    </row>
    <row r="699" spans="1:57" ht="14" x14ac:dyDescent="0.35">
      <c r="A699" s="4">
        <f t="shared" si="439"/>
        <v>697</v>
      </c>
      <c r="B699" s="4"/>
      <c r="C699" s="4"/>
      <c r="D699" s="4"/>
      <c r="E699" s="4"/>
      <c r="F699" s="4"/>
      <c r="G699" s="12"/>
      <c r="H699" s="13"/>
      <c r="I699" s="7"/>
      <c r="J699" s="8"/>
      <c r="K699" s="9"/>
      <c r="L699" s="10"/>
      <c r="M699" s="11"/>
      <c r="N699" s="29">
        <f t="shared" si="444"/>
        <v>9.1642185946483323E-6</v>
      </c>
      <c r="O699" s="47"/>
      <c r="P699" s="48"/>
      <c r="Q699" s="49"/>
      <c r="R699" s="51"/>
      <c r="S699" s="28"/>
      <c r="T699" s="29">
        <f t="shared" si="440"/>
        <v>0.99909274235912637</v>
      </c>
      <c r="U699" s="31">
        <f t="shared" si="441"/>
        <v>701</v>
      </c>
      <c r="V699" s="32">
        <f t="shared" si="442"/>
        <v>1745</v>
      </c>
      <c r="W699" s="33">
        <f t="shared" si="443"/>
        <v>2789</v>
      </c>
      <c r="X699" s="4"/>
      <c r="Y699" s="4"/>
      <c r="Z699" s="4"/>
      <c r="AA699" s="4"/>
      <c r="AB699" s="4"/>
      <c r="AC699" s="4"/>
      <c r="AD699" s="4"/>
      <c r="AE699" s="4"/>
      <c r="AF699" s="38"/>
      <c r="AG699" s="4"/>
      <c r="AH699" s="4"/>
      <c r="AI699" s="4"/>
      <c r="AJ699" s="53"/>
      <c r="AK699" s="7"/>
      <c r="AL699" s="8"/>
      <c r="AM699" s="9"/>
      <c r="AN699" s="16"/>
      <c r="AO699" s="4"/>
      <c r="AP699" s="4"/>
      <c r="AQ699" s="4"/>
      <c r="AR699" s="53"/>
      <c r="AS699" s="4"/>
      <c r="AT699" s="4"/>
      <c r="AU699" s="4"/>
      <c r="AV699" s="4"/>
      <c r="AW699" s="4"/>
      <c r="AX699" s="4"/>
      <c r="AY699" s="4"/>
      <c r="AZ699" s="38"/>
      <c r="BA699" s="7"/>
      <c r="BB699" s="46"/>
      <c r="BC699" s="9"/>
      <c r="BD699" s="10"/>
      <c r="BE699" s="4"/>
    </row>
    <row r="700" spans="1:57" ht="14" x14ac:dyDescent="0.35">
      <c r="A700" s="4">
        <f t="shared" si="439"/>
        <v>698</v>
      </c>
      <c r="B700" s="4"/>
      <c r="C700" s="4"/>
      <c r="D700" s="4"/>
      <c r="E700" s="4"/>
      <c r="F700" s="4"/>
      <c r="G700" s="12"/>
      <c r="H700" s="13"/>
      <c r="I700" s="7"/>
      <c r="J700" s="8"/>
      <c r="K700" s="9"/>
      <c r="L700" s="10"/>
      <c r="M700" s="11"/>
      <c r="N700" s="29">
        <f t="shared" si="444"/>
        <v>9.0725764086974081E-6</v>
      </c>
      <c r="O700" s="47"/>
      <c r="P700" s="48"/>
      <c r="Q700" s="49"/>
      <c r="R700" s="51"/>
      <c r="S700" s="28"/>
      <c r="T700" s="29">
        <f t="shared" si="440"/>
        <v>0.99910181493553507</v>
      </c>
      <c r="U700" s="31">
        <f t="shared" si="441"/>
        <v>702</v>
      </c>
      <c r="V700" s="32">
        <f t="shared" si="442"/>
        <v>1747.5</v>
      </c>
      <c r="W700" s="33">
        <f t="shared" si="443"/>
        <v>2793</v>
      </c>
      <c r="X700" s="4"/>
      <c r="Y700" s="4"/>
      <c r="Z700" s="4"/>
      <c r="AA700" s="4"/>
      <c r="AB700" s="4"/>
      <c r="AC700" s="4"/>
      <c r="AD700" s="4"/>
      <c r="AE700" s="4"/>
      <c r="AF700" s="38"/>
      <c r="AG700" s="4"/>
      <c r="AH700" s="4"/>
      <c r="AI700" s="4"/>
      <c r="AJ700" s="53"/>
      <c r="AK700" s="7"/>
      <c r="AL700" s="8"/>
      <c r="AM700" s="9"/>
      <c r="AN700" s="16"/>
      <c r="AO700" s="4"/>
      <c r="AP700" s="4"/>
      <c r="AQ700" s="4"/>
      <c r="AR700" s="53"/>
      <c r="AS700" s="4"/>
      <c r="AT700" s="4"/>
      <c r="AU700" s="4"/>
      <c r="AV700" s="4"/>
      <c r="AW700" s="4"/>
      <c r="AX700" s="4"/>
      <c r="AY700" s="4"/>
      <c r="AZ700" s="38"/>
      <c r="BA700" s="7"/>
      <c r="BB700" s="46"/>
      <c r="BC700" s="9"/>
      <c r="BD700" s="10"/>
      <c r="BE700" s="4"/>
    </row>
    <row r="701" spans="1:57" ht="14" x14ac:dyDescent="0.35">
      <c r="A701" s="4">
        <f t="shared" si="439"/>
        <v>699</v>
      </c>
      <c r="B701" s="4"/>
      <c r="C701" s="4"/>
      <c r="D701" s="4"/>
      <c r="E701" s="4"/>
      <c r="F701" s="4"/>
      <c r="G701" s="12"/>
      <c r="H701" s="13"/>
      <c r="I701" s="7"/>
      <c r="J701" s="8"/>
      <c r="K701" s="9"/>
      <c r="L701" s="10"/>
      <c r="M701" s="11"/>
      <c r="N701" s="29">
        <f t="shared" si="444"/>
        <v>8.981850644684819E-6</v>
      </c>
      <c r="O701" s="47"/>
      <c r="P701" s="48"/>
      <c r="Q701" s="49"/>
      <c r="R701" s="51"/>
      <c r="S701" s="28"/>
      <c r="T701" s="29">
        <f t="shared" si="440"/>
        <v>0.99911079678617976</v>
      </c>
      <c r="U701" s="31">
        <f t="shared" si="441"/>
        <v>703</v>
      </c>
      <c r="V701" s="32">
        <f t="shared" si="442"/>
        <v>1750</v>
      </c>
      <c r="W701" s="33">
        <f t="shared" si="443"/>
        <v>2797</v>
      </c>
      <c r="X701" s="4"/>
      <c r="Y701" s="4"/>
      <c r="Z701" s="4"/>
      <c r="AA701" s="4"/>
      <c r="AB701" s="4"/>
      <c r="AC701" s="4"/>
      <c r="AD701" s="4"/>
      <c r="AE701" s="4"/>
      <c r="AF701" s="38"/>
      <c r="AG701" s="4"/>
      <c r="AH701" s="4"/>
      <c r="AI701" s="4"/>
      <c r="AJ701" s="53"/>
      <c r="AK701" s="7"/>
      <c r="AL701" s="8"/>
      <c r="AM701" s="9"/>
      <c r="AN701" s="16"/>
      <c r="AO701" s="4"/>
      <c r="AP701" s="4"/>
      <c r="AQ701" s="4"/>
      <c r="AR701" s="53"/>
      <c r="AS701" s="4"/>
      <c r="AT701" s="4"/>
      <c r="AU701" s="4"/>
      <c r="AV701" s="4"/>
      <c r="AW701" s="4"/>
      <c r="AX701" s="4"/>
      <c r="AY701" s="4"/>
      <c r="AZ701" s="38"/>
      <c r="BA701" s="7"/>
      <c r="BB701" s="46"/>
      <c r="BC701" s="9"/>
      <c r="BD701" s="10"/>
      <c r="BE701" s="4"/>
    </row>
    <row r="702" spans="1:57" ht="14" x14ac:dyDescent="0.35">
      <c r="A702" s="4">
        <f t="shared" si="439"/>
        <v>700</v>
      </c>
      <c r="B702" s="4"/>
      <c r="C702" s="4"/>
      <c r="D702" s="4"/>
      <c r="E702" s="4"/>
      <c r="F702" s="4"/>
      <c r="G702" s="12"/>
      <c r="H702" s="13"/>
      <c r="I702" s="7"/>
      <c r="J702" s="8"/>
      <c r="K702" s="9"/>
      <c r="L702" s="10"/>
      <c r="M702" s="11"/>
      <c r="N702" s="29">
        <f t="shared" si="444"/>
        <v>8.8920321381635858E-6</v>
      </c>
      <c r="O702" s="47"/>
      <c r="P702" s="48"/>
      <c r="Q702" s="49"/>
      <c r="R702" s="51"/>
      <c r="S702" s="28"/>
      <c r="T702" s="29">
        <f t="shared" si="440"/>
        <v>0.99911968881831792</v>
      </c>
      <c r="U702" s="31">
        <f t="shared" si="441"/>
        <v>704</v>
      </c>
      <c r="V702" s="32">
        <f t="shared" si="442"/>
        <v>1752.5</v>
      </c>
      <c r="W702" s="33">
        <f t="shared" si="443"/>
        <v>2801</v>
      </c>
      <c r="X702" s="4"/>
      <c r="Y702" s="4"/>
      <c r="Z702" s="4"/>
      <c r="AA702" s="4"/>
      <c r="AB702" s="4"/>
      <c r="AC702" s="4"/>
      <c r="AD702" s="4"/>
      <c r="AE702" s="4"/>
      <c r="AF702" s="38"/>
      <c r="AG702" s="4"/>
      <c r="AH702" s="4"/>
      <c r="AI702" s="4"/>
      <c r="AJ702" s="53"/>
      <c r="AK702" s="7"/>
      <c r="AL702" s="8"/>
      <c r="AM702" s="9"/>
      <c r="AN702" s="16"/>
      <c r="AO702" s="4"/>
      <c r="AP702" s="4"/>
      <c r="AQ702" s="4"/>
      <c r="AR702" s="53"/>
      <c r="AS702" s="4"/>
      <c r="AT702" s="4"/>
      <c r="AU702" s="4"/>
      <c r="AV702" s="4"/>
      <c r="AW702" s="4"/>
      <c r="AX702" s="4"/>
      <c r="AY702" s="4"/>
      <c r="AZ702" s="38"/>
      <c r="BA702" s="7"/>
      <c r="BB702" s="46"/>
      <c r="BC702" s="9"/>
      <c r="BD702" s="10"/>
      <c r="BE702" s="4"/>
    </row>
    <row r="703" spans="1:57" ht="14" x14ac:dyDescent="0.35">
      <c r="A703" s="4">
        <f t="shared" si="439"/>
        <v>701</v>
      </c>
      <c r="B703" s="4"/>
      <c r="C703" s="4"/>
      <c r="D703" s="4"/>
      <c r="E703" s="4"/>
      <c r="F703" s="4"/>
      <c r="G703" s="12"/>
      <c r="H703" s="13"/>
      <c r="I703" s="7"/>
      <c r="J703" s="8"/>
      <c r="K703" s="9"/>
      <c r="L703" s="10"/>
      <c r="M703" s="11"/>
      <c r="N703" s="29">
        <f t="shared" si="444"/>
        <v>8.8031118168352407E-6</v>
      </c>
      <c r="O703" s="47"/>
      <c r="P703" s="48"/>
      <c r="Q703" s="49"/>
      <c r="R703" s="51"/>
      <c r="S703" s="28"/>
      <c r="T703" s="29">
        <f t="shared" si="440"/>
        <v>0.99912849193013475</v>
      </c>
      <c r="U703" s="31">
        <f t="shared" si="441"/>
        <v>705</v>
      </c>
      <c r="V703" s="32">
        <f t="shared" si="442"/>
        <v>1755</v>
      </c>
      <c r="W703" s="33">
        <f t="shared" si="443"/>
        <v>2805</v>
      </c>
      <c r="X703" s="4"/>
      <c r="Y703" s="4"/>
      <c r="Z703" s="4"/>
      <c r="AA703" s="4"/>
      <c r="AB703" s="4"/>
      <c r="AC703" s="4"/>
      <c r="AD703" s="4"/>
      <c r="AE703" s="4"/>
      <c r="AF703" s="38"/>
      <c r="AG703" s="4"/>
      <c r="AH703" s="4"/>
      <c r="AI703" s="4"/>
      <c r="AJ703" s="53"/>
      <c r="AK703" s="7"/>
      <c r="AL703" s="8"/>
      <c r="AM703" s="9"/>
      <c r="AN703" s="16"/>
      <c r="AO703" s="4"/>
      <c r="AP703" s="4"/>
      <c r="AQ703" s="4"/>
      <c r="AR703" s="53"/>
      <c r="AS703" s="4"/>
      <c r="AT703" s="4"/>
      <c r="AU703" s="4"/>
      <c r="AV703" s="4"/>
      <c r="AW703" s="4"/>
      <c r="AX703" s="4"/>
      <c r="AY703" s="4"/>
      <c r="AZ703" s="38"/>
      <c r="BA703" s="7"/>
      <c r="BB703" s="46"/>
      <c r="BC703" s="9"/>
      <c r="BD703" s="10"/>
      <c r="BE703" s="4"/>
    </row>
    <row r="704" spans="1:57" ht="14" x14ac:dyDescent="0.35">
      <c r="A704" s="4">
        <f t="shared" si="439"/>
        <v>702</v>
      </c>
      <c r="B704" s="4"/>
      <c r="C704" s="4"/>
      <c r="D704" s="4"/>
      <c r="E704" s="4"/>
      <c r="F704" s="4"/>
      <c r="G704" s="12"/>
      <c r="H704" s="13"/>
      <c r="I704" s="7"/>
      <c r="J704" s="8"/>
      <c r="K704" s="9"/>
      <c r="L704" s="10"/>
      <c r="M704" s="11"/>
      <c r="N704" s="29">
        <f t="shared" si="444"/>
        <v>8.7150806986624474E-6</v>
      </c>
      <c r="O704" s="47"/>
      <c r="P704" s="48"/>
      <c r="Q704" s="49"/>
      <c r="R704" s="51"/>
      <c r="S704" s="28"/>
      <c r="T704" s="29">
        <f t="shared" si="440"/>
        <v>0.99913720701083342</v>
      </c>
      <c r="U704" s="31">
        <f t="shared" si="441"/>
        <v>706</v>
      </c>
      <c r="V704" s="32">
        <f t="shared" si="442"/>
        <v>1757.5</v>
      </c>
      <c r="W704" s="33">
        <f t="shared" si="443"/>
        <v>2809</v>
      </c>
      <c r="X704" s="4"/>
      <c r="Y704" s="4"/>
      <c r="Z704" s="4"/>
      <c r="AA704" s="4"/>
      <c r="AB704" s="4"/>
      <c r="AC704" s="4"/>
      <c r="AD704" s="4"/>
      <c r="AE704" s="4"/>
      <c r="AF704" s="38"/>
      <c r="AG704" s="4"/>
      <c r="AH704" s="4"/>
      <c r="AI704" s="4"/>
      <c r="AJ704" s="53"/>
      <c r="AK704" s="7"/>
      <c r="AL704" s="8"/>
      <c r="AM704" s="9"/>
      <c r="AN704" s="16"/>
      <c r="AO704" s="4"/>
      <c r="AP704" s="4"/>
      <c r="AQ704" s="4"/>
      <c r="AR704" s="53"/>
      <c r="AS704" s="4"/>
      <c r="AT704" s="4"/>
      <c r="AU704" s="4"/>
      <c r="AV704" s="4"/>
      <c r="AW704" s="4"/>
      <c r="AX704" s="4"/>
      <c r="AY704" s="4"/>
      <c r="AZ704" s="38"/>
      <c r="BA704" s="7"/>
      <c r="BB704" s="46"/>
      <c r="BC704" s="9"/>
      <c r="BD704" s="10"/>
      <c r="BE704" s="4"/>
    </row>
    <row r="705" spans="1:57" ht="14" x14ac:dyDescent="0.35">
      <c r="A705" s="4">
        <f t="shared" si="439"/>
        <v>703</v>
      </c>
      <c r="B705" s="4"/>
      <c r="C705" s="4"/>
      <c r="D705" s="4"/>
      <c r="E705" s="4"/>
      <c r="F705" s="4"/>
      <c r="G705" s="12"/>
      <c r="H705" s="13"/>
      <c r="I705" s="7"/>
      <c r="J705" s="8"/>
      <c r="K705" s="9"/>
      <c r="L705" s="10"/>
      <c r="M705" s="11"/>
      <c r="N705" s="29">
        <f t="shared" si="444"/>
        <v>8.6279298916469571E-6</v>
      </c>
      <c r="O705" s="47"/>
      <c r="P705" s="48"/>
      <c r="Q705" s="49"/>
      <c r="R705" s="51"/>
      <c r="S705" s="28"/>
      <c r="T705" s="29">
        <f t="shared" si="440"/>
        <v>0.99914583494072506</v>
      </c>
      <c r="U705" s="31">
        <f t="shared" si="441"/>
        <v>707</v>
      </c>
      <c r="V705" s="32">
        <f t="shared" si="442"/>
        <v>1760</v>
      </c>
      <c r="W705" s="33">
        <f t="shared" si="443"/>
        <v>2813</v>
      </c>
      <c r="X705" s="4"/>
      <c r="Y705" s="4"/>
      <c r="Z705" s="4"/>
      <c r="AA705" s="4"/>
      <c r="AB705" s="4"/>
      <c r="AC705" s="4"/>
      <c r="AD705" s="4"/>
      <c r="AE705" s="4"/>
      <c r="AF705" s="38"/>
      <c r="AG705" s="4"/>
      <c r="AH705" s="4"/>
      <c r="AI705" s="4"/>
      <c r="AJ705" s="53"/>
      <c r="AK705" s="7"/>
      <c r="AL705" s="8"/>
      <c r="AM705" s="9"/>
      <c r="AN705" s="16"/>
      <c r="AO705" s="4"/>
      <c r="AP705" s="4"/>
      <c r="AQ705" s="4"/>
      <c r="AR705" s="53"/>
      <c r="AS705" s="4"/>
      <c r="AT705" s="4"/>
      <c r="AU705" s="4"/>
      <c r="AV705" s="4"/>
      <c r="AW705" s="4"/>
      <c r="AX705" s="4"/>
      <c r="AY705" s="4"/>
      <c r="AZ705" s="38"/>
      <c r="BA705" s="7"/>
      <c r="BB705" s="46"/>
      <c r="BC705" s="9"/>
      <c r="BD705" s="10"/>
      <c r="BE705" s="4"/>
    </row>
    <row r="706" spans="1:57" ht="14" x14ac:dyDescent="0.35">
      <c r="A706" s="4">
        <f t="shared" si="439"/>
        <v>704</v>
      </c>
      <c r="B706" s="4"/>
      <c r="C706" s="4"/>
      <c r="D706" s="4"/>
      <c r="E706" s="4"/>
      <c r="F706" s="4"/>
      <c r="G706" s="12"/>
      <c r="H706" s="13"/>
      <c r="I706" s="7"/>
      <c r="J706" s="8"/>
      <c r="K706" s="9"/>
      <c r="L706" s="10"/>
      <c r="M706" s="11"/>
      <c r="N706" s="29">
        <f t="shared" si="444"/>
        <v>8.5416505927193853E-6</v>
      </c>
      <c r="O706" s="47"/>
      <c r="P706" s="48"/>
      <c r="Q706" s="49"/>
      <c r="R706" s="51"/>
      <c r="S706" s="28"/>
      <c r="T706" s="29">
        <f t="shared" si="440"/>
        <v>0.99915437659131778</v>
      </c>
      <c r="U706" s="31">
        <f t="shared" si="441"/>
        <v>708</v>
      </c>
      <c r="V706" s="32">
        <f t="shared" si="442"/>
        <v>1762.5</v>
      </c>
      <c r="W706" s="33">
        <f t="shared" si="443"/>
        <v>2817</v>
      </c>
      <c r="X706" s="4"/>
      <c r="Y706" s="4"/>
      <c r="Z706" s="4"/>
      <c r="AA706" s="4"/>
      <c r="AB706" s="4"/>
      <c r="AC706" s="4"/>
      <c r="AD706" s="4"/>
      <c r="AE706" s="4"/>
      <c r="AF706" s="38"/>
      <c r="AG706" s="4"/>
      <c r="AH706" s="4"/>
      <c r="AI706" s="4"/>
      <c r="AJ706" s="53"/>
      <c r="AK706" s="7"/>
      <c r="AL706" s="8"/>
      <c r="AM706" s="9"/>
      <c r="AN706" s="16"/>
      <c r="AO706" s="4"/>
      <c r="AP706" s="4"/>
      <c r="AQ706" s="4"/>
      <c r="AR706" s="53"/>
      <c r="AS706" s="4"/>
      <c r="AT706" s="4"/>
      <c r="AU706" s="4"/>
      <c r="AV706" s="4"/>
      <c r="AW706" s="4"/>
      <c r="AX706" s="4"/>
      <c r="AY706" s="4"/>
      <c r="AZ706" s="38"/>
      <c r="BA706" s="7"/>
      <c r="BB706" s="46"/>
      <c r="BC706" s="9"/>
      <c r="BD706" s="10"/>
      <c r="BE706" s="4"/>
    </row>
    <row r="707" spans="1:57" ht="14" x14ac:dyDescent="0.35">
      <c r="A707" s="4">
        <f t="shared" si="439"/>
        <v>705</v>
      </c>
      <c r="B707" s="4"/>
      <c r="C707" s="4"/>
      <c r="D707" s="4"/>
      <c r="E707" s="4"/>
      <c r="F707" s="4"/>
      <c r="G707" s="12"/>
      <c r="H707" s="13"/>
      <c r="I707" s="7"/>
      <c r="J707" s="8"/>
      <c r="K707" s="9"/>
      <c r="L707" s="10"/>
      <c r="M707" s="11"/>
      <c r="N707" s="29">
        <f t="shared" si="444"/>
        <v>8.4562340868510333E-6</v>
      </c>
      <c r="O707" s="47"/>
      <c r="P707" s="48"/>
      <c r="Q707" s="49"/>
      <c r="R707" s="51"/>
      <c r="S707" s="28"/>
      <c r="T707" s="29">
        <f t="shared" si="440"/>
        <v>0.99916283282540463</v>
      </c>
      <c r="U707" s="31">
        <f t="shared" si="441"/>
        <v>709</v>
      </c>
      <c r="V707" s="32">
        <f t="shared" si="442"/>
        <v>1765</v>
      </c>
      <c r="W707" s="33">
        <f t="shared" si="443"/>
        <v>2821</v>
      </c>
      <c r="X707" s="4"/>
      <c r="Y707" s="4"/>
      <c r="Z707" s="4"/>
      <c r="AA707" s="4"/>
      <c r="AB707" s="4"/>
      <c r="AC707" s="4"/>
      <c r="AD707" s="4"/>
      <c r="AE707" s="4"/>
      <c r="AF707" s="38"/>
      <c r="AG707" s="4"/>
      <c r="AH707" s="4"/>
      <c r="AI707" s="4"/>
      <c r="AJ707" s="53"/>
      <c r="AK707" s="7"/>
      <c r="AL707" s="8"/>
      <c r="AM707" s="9"/>
      <c r="AN707" s="16"/>
      <c r="AO707" s="4"/>
      <c r="AP707" s="4"/>
      <c r="AQ707" s="4"/>
      <c r="AR707" s="53"/>
      <c r="AS707" s="4"/>
      <c r="AT707" s="4"/>
      <c r="AU707" s="4"/>
      <c r="AV707" s="4"/>
      <c r="AW707" s="4"/>
      <c r="AX707" s="4"/>
      <c r="AY707" s="4"/>
      <c r="AZ707" s="38"/>
      <c r="BA707" s="7"/>
      <c r="BB707" s="46"/>
      <c r="BC707" s="9"/>
      <c r="BD707" s="10"/>
      <c r="BE707" s="4"/>
    </row>
    <row r="708" spans="1:57" ht="14" x14ac:dyDescent="0.35">
      <c r="A708" s="4">
        <f t="shared" si="439"/>
        <v>706</v>
      </c>
      <c r="B708" s="4"/>
      <c r="C708" s="4"/>
      <c r="D708" s="4"/>
      <c r="E708" s="4"/>
      <c r="F708" s="4"/>
      <c r="G708" s="12"/>
      <c r="H708" s="13"/>
      <c r="I708" s="7"/>
      <c r="J708" s="8"/>
      <c r="K708" s="9"/>
      <c r="L708" s="10"/>
      <c r="M708" s="11"/>
      <c r="N708" s="29">
        <f t="shared" si="444"/>
        <v>8.3716717459436651E-6</v>
      </c>
      <c r="O708" s="47"/>
      <c r="P708" s="48"/>
      <c r="Q708" s="49"/>
      <c r="R708" s="51"/>
      <c r="S708" s="28"/>
      <c r="T708" s="29">
        <f t="shared" si="440"/>
        <v>0.99917120449715058</v>
      </c>
      <c r="U708" s="31">
        <f t="shared" si="441"/>
        <v>710</v>
      </c>
      <c r="V708" s="32">
        <f t="shared" si="442"/>
        <v>1767.5</v>
      </c>
      <c r="W708" s="33">
        <f t="shared" si="443"/>
        <v>2825</v>
      </c>
      <c r="X708" s="4"/>
      <c r="Y708" s="4"/>
      <c r="Z708" s="4"/>
      <c r="AA708" s="4"/>
      <c r="AB708" s="4"/>
      <c r="AC708" s="4"/>
      <c r="AD708" s="4"/>
      <c r="AE708" s="4"/>
      <c r="AF708" s="38"/>
      <c r="AG708" s="4"/>
      <c r="AH708" s="4"/>
      <c r="AI708" s="4"/>
      <c r="AJ708" s="53"/>
      <c r="AK708" s="7"/>
      <c r="AL708" s="8"/>
      <c r="AM708" s="9"/>
      <c r="AN708" s="16"/>
      <c r="AO708" s="4"/>
      <c r="AP708" s="4"/>
      <c r="AQ708" s="4"/>
      <c r="AR708" s="53"/>
      <c r="AS708" s="4"/>
      <c r="AT708" s="4"/>
      <c r="AU708" s="4"/>
      <c r="AV708" s="4"/>
      <c r="AW708" s="4"/>
      <c r="AX708" s="4"/>
      <c r="AY708" s="4"/>
      <c r="AZ708" s="38"/>
      <c r="BA708" s="7"/>
      <c r="BB708" s="46"/>
      <c r="BC708" s="9"/>
      <c r="BD708" s="10"/>
      <c r="BE708" s="4"/>
    </row>
    <row r="709" spans="1:57" ht="14" x14ac:dyDescent="0.35">
      <c r="A709" s="4">
        <f t="shared" si="439"/>
        <v>707</v>
      </c>
      <c r="B709" s="4"/>
      <c r="C709" s="4"/>
      <c r="D709" s="4"/>
      <c r="E709" s="4"/>
      <c r="F709" s="4"/>
      <c r="G709" s="12"/>
      <c r="H709" s="13"/>
      <c r="I709" s="7"/>
      <c r="J709" s="8"/>
      <c r="K709" s="9"/>
      <c r="L709" s="10"/>
      <c r="M709" s="11"/>
      <c r="N709" s="29">
        <f t="shared" si="444"/>
        <v>8.2879550284964409E-6</v>
      </c>
      <c r="O709" s="47"/>
      <c r="P709" s="48"/>
      <c r="Q709" s="49"/>
      <c r="R709" s="51"/>
      <c r="S709" s="28"/>
      <c r="T709" s="29">
        <f t="shared" si="440"/>
        <v>0.99917949245217907</v>
      </c>
      <c r="U709" s="31">
        <f t="shared" si="441"/>
        <v>711</v>
      </c>
      <c r="V709" s="32">
        <f t="shared" si="442"/>
        <v>1770</v>
      </c>
      <c r="W709" s="33">
        <f t="shared" si="443"/>
        <v>2829</v>
      </c>
      <c r="X709" s="4"/>
      <c r="Y709" s="4"/>
      <c r="Z709" s="4"/>
      <c r="AA709" s="4"/>
      <c r="AB709" s="4"/>
      <c r="AC709" s="4"/>
      <c r="AD709" s="4"/>
      <c r="AE709" s="4"/>
      <c r="AF709" s="38"/>
      <c r="AG709" s="4"/>
      <c r="AH709" s="4"/>
      <c r="AI709" s="4"/>
      <c r="AJ709" s="53"/>
      <c r="AK709" s="7"/>
      <c r="AL709" s="8"/>
      <c r="AM709" s="9"/>
      <c r="AN709" s="16"/>
      <c r="AO709" s="4"/>
      <c r="AP709" s="4"/>
      <c r="AQ709" s="4"/>
      <c r="AR709" s="53"/>
      <c r="AS709" s="4"/>
      <c r="AT709" s="4"/>
      <c r="AU709" s="4"/>
      <c r="AV709" s="4"/>
      <c r="AW709" s="4"/>
      <c r="AX709" s="4"/>
      <c r="AY709" s="4"/>
      <c r="AZ709" s="38"/>
      <c r="BA709" s="7"/>
      <c r="BB709" s="46"/>
      <c r="BC709" s="9"/>
      <c r="BD709" s="10"/>
      <c r="BE709" s="4"/>
    </row>
    <row r="710" spans="1:57" ht="14" x14ac:dyDescent="0.35">
      <c r="A710" s="4">
        <f t="shared" si="439"/>
        <v>708</v>
      </c>
      <c r="B710" s="4"/>
      <c r="C710" s="4"/>
      <c r="D710" s="4"/>
      <c r="E710" s="4"/>
      <c r="F710" s="4"/>
      <c r="G710" s="12"/>
      <c r="H710" s="13"/>
      <c r="I710" s="7"/>
      <c r="J710" s="8"/>
      <c r="K710" s="9"/>
      <c r="L710" s="10"/>
      <c r="M710" s="11"/>
      <c r="N710" s="29">
        <f t="shared" si="444"/>
        <v>8.2050754781626267E-6</v>
      </c>
      <c r="O710" s="47"/>
      <c r="P710" s="48"/>
      <c r="Q710" s="49"/>
      <c r="R710" s="51"/>
      <c r="S710" s="28"/>
      <c r="T710" s="29">
        <f t="shared" si="440"/>
        <v>0.99918769752765724</v>
      </c>
      <c r="U710" s="31">
        <f t="shared" si="441"/>
        <v>712</v>
      </c>
      <c r="V710" s="32">
        <f t="shared" si="442"/>
        <v>1772.5</v>
      </c>
      <c r="W710" s="33">
        <f t="shared" si="443"/>
        <v>2833</v>
      </c>
      <c r="X710" s="4"/>
      <c r="Y710" s="4"/>
      <c r="Z710" s="4"/>
      <c r="AA710" s="4"/>
      <c r="AB710" s="4"/>
      <c r="AC710" s="4"/>
      <c r="AD710" s="4"/>
      <c r="AE710" s="4"/>
      <c r="AF710" s="38"/>
      <c r="AG710" s="4"/>
      <c r="AH710" s="4"/>
      <c r="AI710" s="4"/>
      <c r="AJ710" s="53"/>
      <c r="AK710" s="7"/>
      <c r="AL710" s="8"/>
      <c r="AM710" s="9"/>
      <c r="AN710" s="16"/>
      <c r="AO710" s="4"/>
      <c r="AP710" s="4"/>
      <c r="AQ710" s="4"/>
      <c r="AR710" s="53"/>
      <c r="AS710" s="4"/>
      <c r="AT710" s="4"/>
      <c r="AU710" s="4"/>
      <c r="AV710" s="4"/>
      <c r="AW710" s="4"/>
      <c r="AX710" s="4"/>
      <c r="AY710" s="4"/>
      <c r="AZ710" s="38"/>
      <c r="BA710" s="7"/>
      <c r="BB710" s="46"/>
      <c r="BC710" s="9"/>
      <c r="BD710" s="10"/>
      <c r="BE710" s="4"/>
    </row>
    <row r="711" spans="1:57" ht="14" x14ac:dyDescent="0.35">
      <c r="A711" s="4">
        <f t="shared" si="439"/>
        <v>709</v>
      </c>
      <c r="B711" s="4"/>
      <c r="C711" s="4"/>
      <c r="D711" s="4"/>
      <c r="E711" s="4"/>
      <c r="F711" s="4"/>
      <c r="G711" s="12"/>
      <c r="H711" s="13"/>
      <c r="I711" s="7"/>
      <c r="J711" s="8"/>
      <c r="K711" s="9"/>
      <c r="L711" s="10"/>
      <c r="M711" s="11"/>
      <c r="N711" s="29">
        <f t="shared" si="444"/>
        <v>8.1230247234165276E-6</v>
      </c>
      <c r="O711" s="47"/>
      <c r="P711" s="48"/>
      <c r="Q711" s="49"/>
      <c r="R711" s="51"/>
      <c r="S711" s="28"/>
      <c r="T711" s="29">
        <f t="shared" si="440"/>
        <v>0.99919582055238065</v>
      </c>
      <c r="U711" s="31">
        <f t="shared" si="441"/>
        <v>713</v>
      </c>
      <c r="V711" s="32">
        <f t="shared" si="442"/>
        <v>1775</v>
      </c>
      <c r="W711" s="33">
        <f t="shared" si="443"/>
        <v>2837</v>
      </c>
      <c r="X711" s="4"/>
      <c r="Y711" s="4"/>
      <c r="Z711" s="4"/>
      <c r="AA711" s="4"/>
      <c r="AB711" s="4"/>
      <c r="AC711" s="4"/>
      <c r="AD711" s="4"/>
      <c r="AE711" s="4"/>
      <c r="AF711" s="38"/>
      <c r="AG711" s="4"/>
      <c r="AH711" s="4"/>
      <c r="AI711" s="4"/>
      <c r="AJ711" s="53"/>
      <c r="AK711" s="7"/>
      <c r="AL711" s="8"/>
      <c r="AM711" s="9"/>
      <c r="AN711" s="16"/>
      <c r="AO711" s="4"/>
      <c r="AP711" s="4"/>
      <c r="AQ711" s="4"/>
      <c r="AR711" s="53"/>
      <c r="AS711" s="4"/>
      <c r="AT711" s="4"/>
      <c r="AU711" s="4"/>
      <c r="AV711" s="4"/>
      <c r="AW711" s="4"/>
      <c r="AX711" s="4"/>
      <c r="AY711" s="4"/>
      <c r="AZ711" s="38"/>
      <c r="BA711" s="7"/>
      <c r="BB711" s="46"/>
      <c r="BC711" s="9"/>
      <c r="BD711" s="10"/>
      <c r="BE711" s="4"/>
    </row>
    <row r="712" spans="1:57" ht="14" x14ac:dyDescent="0.35">
      <c r="A712" s="4">
        <f t="shared" si="439"/>
        <v>710</v>
      </c>
      <c r="B712" s="4"/>
      <c r="C712" s="4"/>
      <c r="D712" s="4"/>
      <c r="E712" s="4"/>
      <c r="F712" s="4"/>
      <c r="G712" s="12"/>
      <c r="H712" s="13"/>
      <c r="I712" s="7"/>
      <c r="J712" s="8"/>
      <c r="K712" s="9"/>
      <c r="L712" s="10"/>
      <c r="M712" s="11"/>
      <c r="N712" s="29">
        <f t="shared" si="444"/>
        <v>8.0417944762212201E-6</v>
      </c>
      <c r="O712" s="47"/>
      <c r="P712" s="48"/>
      <c r="Q712" s="49"/>
      <c r="R712" s="51"/>
      <c r="S712" s="28"/>
      <c r="T712" s="29">
        <f t="shared" si="440"/>
        <v>0.99920386234685687</v>
      </c>
      <c r="U712" s="31">
        <f t="shared" si="441"/>
        <v>714</v>
      </c>
      <c r="V712" s="32">
        <f t="shared" si="442"/>
        <v>1777.5</v>
      </c>
      <c r="W712" s="33">
        <f t="shared" si="443"/>
        <v>2841</v>
      </c>
      <c r="X712" s="4"/>
      <c r="Y712" s="4"/>
      <c r="Z712" s="4"/>
      <c r="AA712" s="4"/>
      <c r="AB712" s="4"/>
      <c r="AC712" s="4"/>
      <c r="AD712" s="4"/>
      <c r="AE712" s="4"/>
      <c r="AF712" s="38"/>
      <c r="AG712" s="4"/>
      <c r="AH712" s="4"/>
      <c r="AI712" s="4"/>
      <c r="AJ712" s="53"/>
      <c r="AK712" s="7"/>
      <c r="AL712" s="8"/>
      <c r="AM712" s="9"/>
      <c r="AN712" s="16"/>
      <c r="AO712" s="4"/>
      <c r="AP712" s="4"/>
      <c r="AQ712" s="4"/>
      <c r="AR712" s="53"/>
      <c r="AS712" s="4"/>
      <c r="AT712" s="4"/>
      <c r="AU712" s="4"/>
      <c r="AV712" s="4"/>
      <c r="AW712" s="4"/>
      <c r="AX712" s="4"/>
      <c r="AY712" s="4"/>
      <c r="AZ712" s="38"/>
      <c r="BA712" s="7"/>
      <c r="BB712" s="46"/>
      <c r="BC712" s="9"/>
      <c r="BD712" s="10"/>
      <c r="BE712" s="4"/>
    </row>
    <row r="713" spans="1:57" ht="14" x14ac:dyDescent="0.35">
      <c r="A713" s="4">
        <f t="shared" si="439"/>
        <v>711</v>
      </c>
      <c r="B713" s="4"/>
      <c r="C713" s="4"/>
      <c r="D713" s="4"/>
      <c r="E713" s="4"/>
      <c r="F713" s="4"/>
      <c r="G713" s="12"/>
      <c r="H713" s="13"/>
      <c r="I713" s="7"/>
      <c r="J713" s="8"/>
      <c r="K713" s="9"/>
      <c r="L713" s="10"/>
      <c r="M713" s="11"/>
      <c r="N713" s="29">
        <f t="shared" si="444"/>
        <v>7.9613765314734408E-6</v>
      </c>
      <c r="O713" s="47"/>
      <c r="P713" s="48"/>
      <c r="Q713" s="49"/>
      <c r="R713" s="51"/>
      <c r="S713" s="28"/>
      <c r="T713" s="29">
        <f t="shared" si="440"/>
        <v>0.99921182372338835</v>
      </c>
      <c r="U713" s="31">
        <f t="shared" si="441"/>
        <v>715</v>
      </c>
      <c r="V713" s="32">
        <f t="shared" si="442"/>
        <v>1780</v>
      </c>
      <c r="W713" s="33">
        <f t="shared" si="443"/>
        <v>2845</v>
      </c>
      <c r="X713" s="4"/>
      <c r="Y713" s="4"/>
      <c r="Z713" s="4"/>
      <c r="AA713" s="4"/>
      <c r="AB713" s="4"/>
      <c r="AC713" s="4"/>
      <c r="AD713" s="4"/>
      <c r="AE713" s="4"/>
      <c r="AF713" s="38"/>
      <c r="AG713" s="4"/>
      <c r="AH713" s="4"/>
      <c r="AI713" s="4"/>
      <c r="AJ713" s="53"/>
      <c r="AK713" s="7"/>
      <c r="AL713" s="8"/>
      <c r="AM713" s="9"/>
      <c r="AN713" s="16"/>
      <c r="AO713" s="4"/>
      <c r="AP713" s="4"/>
      <c r="AQ713" s="4"/>
      <c r="AR713" s="53"/>
      <c r="AS713" s="4"/>
      <c r="AT713" s="4"/>
      <c r="AU713" s="4"/>
      <c r="AV713" s="4"/>
      <c r="AW713" s="4"/>
      <c r="AX713" s="4"/>
      <c r="AY713" s="4"/>
      <c r="AZ713" s="38"/>
      <c r="BA713" s="7"/>
      <c r="BB713" s="46"/>
      <c r="BC713" s="9"/>
      <c r="BD713" s="10"/>
      <c r="BE713" s="4"/>
    </row>
    <row r="714" spans="1:57" ht="14" x14ac:dyDescent="0.35">
      <c r="A714" s="4">
        <f t="shared" si="439"/>
        <v>712</v>
      </c>
      <c r="B714" s="4"/>
      <c r="C714" s="4"/>
      <c r="D714" s="4"/>
      <c r="E714" s="4"/>
      <c r="F714" s="4"/>
      <c r="G714" s="12"/>
      <c r="H714" s="13"/>
      <c r="I714" s="7"/>
      <c r="J714" s="8"/>
      <c r="K714" s="9"/>
      <c r="L714" s="10"/>
      <c r="M714" s="11"/>
      <c r="N714" s="29">
        <f t="shared" si="444"/>
        <v>7.8817627661154077E-6</v>
      </c>
      <c r="O714" s="47"/>
      <c r="P714" s="48"/>
      <c r="Q714" s="49"/>
      <c r="R714" s="51"/>
      <c r="S714" s="28"/>
      <c r="T714" s="29">
        <f t="shared" si="440"/>
        <v>0.99921970548615446</v>
      </c>
      <c r="U714" s="31">
        <f t="shared" si="441"/>
        <v>716</v>
      </c>
      <c r="V714" s="32">
        <f t="shared" si="442"/>
        <v>1782.5</v>
      </c>
      <c r="W714" s="33">
        <f t="shared" si="443"/>
        <v>2849</v>
      </c>
      <c r="X714" s="4"/>
      <c r="Y714" s="4"/>
      <c r="Z714" s="4"/>
      <c r="AA714" s="4"/>
      <c r="AB714" s="4"/>
      <c r="AC714" s="4"/>
      <c r="AD714" s="4"/>
      <c r="AE714" s="4"/>
      <c r="AF714" s="38"/>
      <c r="AG714" s="4"/>
      <c r="AH714" s="4"/>
      <c r="AI714" s="4"/>
      <c r="AJ714" s="53"/>
      <c r="AK714" s="7"/>
      <c r="AL714" s="8"/>
      <c r="AM714" s="9"/>
      <c r="AN714" s="16"/>
      <c r="AO714" s="4"/>
      <c r="AP714" s="4"/>
      <c r="AQ714" s="4"/>
      <c r="AR714" s="53"/>
      <c r="AS714" s="4"/>
      <c r="AT714" s="4"/>
      <c r="AU714" s="4"/>
      <c r="AV714" s="4"/>
      <c r="AW714" s="4"/>
      <c r="AX714" s="4"/>
      <c r="AY714" s="4"/>
      <c r="AZ714" s="38"/>
      <c r="BA714" s="7"/>
      <c r="BB714" s="46"/>
      <c r="BC714" s="9"/>
      <c r="BD714" s="10"/>
      <c r="BE714" s="4"/>
    </row>
    <row r="715" spans="1:57" ht="14" x14ac:dyDescent="0.35">
      <c r="A715" s="4">
        <f t="shared" si="439"/>
        <v>713</v>
      </c>
      <c r="B715" s="4"/>
      <c r="C715" s="4"/>
      <c r="D715" s="4"/>
      <c r="E715" s="4"/>
      <c r="F715" s="4"/>
      <c r="G715" s="12"/>
      <c r="H715" s="13"/>
      <c r="I715" s="7"/>
      <c r="J715" s="8"/>
      <c r="K715" s="9"/>
      <c r="L715" s="10"/>
      <c r="M715" s="11"/>
      <c r="N715" s="29">
        <f t="shared" si="444"/>
        <v>7.8029451384686865E-6</v>
      </c>
      <c r="O715" s="47"/>
      <c r="P715" s="48"/>
      <c r="Q715" s="49"/>
      <c r="R715" s="51"/>
      <c r="S715" s="28"/>
      <c r="T715" s="29">
        <f t="shared" si="440"/>
        <v>0.99922750843129293</v>
      </c>
      <c r="U715" s="31">
        <f t="shared" si="441"/>
        <v>717</v>
      </c>
      <c r="V715" s="32">
        <f t="shared" si="442"/>
        <v>1785</v>
      </c>
      <c r="W715" s="33">
        <f t="shared" si="443"/>
        <v>2853</v>
      </c>
      <c r="X715" s="4"/>
      <c r="Y715" s="4"/>
      <c r="Z715" s="4"/>
      <c r="AA715" s="4"/>
      <c r="AB715" s="4"/>
      <c r="AC715" s="4"/>
      <c r="AD715" s="4"/>
      <c r="AE715" s="4"/>
      <c r="AF715" s="38"/>
      <c r="AG715" s="4"/>
      <c r="AH715" s="4"/>
      <c r="AI715" s="4"/>
      <c r="AJ715" s="53"/>
      <c r="AK715" s="7"/>
      <c r="AL715" s="8"/>
      <c r="AM715" s="9"/>
      <c r="AN715" s="16"/>
      <c r="AO715" s="4"/>
      <c r="AP715" s="4"/>
      <c r="AQ715" s="4"/>
      <c r="AR715" s="53"/>
      <c r="AS715" s="4"/>
      <c r="AT715" s="4"/>
      <c r="AU715" s="4"/>
      <c r="AV715" s="4"/>
      <c r="AW715" s="4"/>
      <c r="AX715" s="4"/>
      <c r="AY715" s="4"/>
      <c r="AZ715" s="38"/>
      <c r="BA715" s="7"/>
      <c r="BB715" s="46"/>
      <c r="BC715" s="9"/>
      <c r="BD715" s="10"/>
      <c r="BE715" s="4"/>
    </row>
    <row r="716" spans="1:57" ht="14" x14ac:dyDescent="0.35">
      <c r="A716" s="4">
        <f t="shared" si="439"/>
        <v>714</v>
      </c>
      <c r="B716" s="4"/>
      <c r="C716" s="4"/>
      <c r="D716" s="4"/>
      <c r="E716" s="4"/>
      <c r="F716" s="4"/>
      <c r="G716" s="12"/>
      <c r="H716" s="13"/>
      <c r="I716" s="7"/>
      <c r="J716" s="8"/>
      <c r="K716" s="9"/>
      <c r="L716" s="10"/>
      <c r="M716" s="11"/>
      <c r="N716" s="29">
        <f t="shared" si="444"/>
        <v>7.7249156871239677E-6</v>
      </c>
      <c r="O716" s="47"/>
      <c r="P716" s="48"/>
      <c r="Q716" s="49"/>
      <c r="R716" s="51"/>
      <c r="S716" s="28"/>
      <c r="T716" s="29">
        <f t="shared" si="440"/>
        <v>0.99923523334698006</v>
      </c>
      <c r="U716" s="31">
        <f t="shared" si="441"/>
        <v>718</v>
      </c>
      <c r="V716" s="32">
        <f t="shared" si="442"/>
        <v>1787.5</v>
      </c>
      <c r="W716" s="33">
        <f t="shared" si="443"/>
        <v>2857</v>
      </c>
      <c r="X716" s="4"/>
      <c r="Y716" s="4"/>
      <c r="Z716" s="4"/>
      <c r="AA716" s="4"/>
      <c r="AB716" s="4"/>
      <c r="AC716" s="4"/>
      <c r="AD716" s="4"/>
      <c r="AE716" s="4"/>
      <c r="AF716" s="38"/>
      <c r="AG716" s="4"/>
      <c r="AH716" s="4"/>
      <c r="AI716" s="4"/>
      <c r="AJ716" s="53"/>
      <c r="AK716" s="7"/>
      <c r="AL716" s="8"/>
      <c r="AM716" s="9"/>
      <c r="AN716" s="16"/>
      <c r="AO716" s="4"/>
      <c r="AP716" s="4"/>
      <c r="AQ716" s="4"/>
      <c r="AR716" s="53"/>
      <c r="AS716" s="4"/>
      <c r="AT716" s="4"/>
      <c r="AU716" s="4"/>
      <c r="AV716" s="4"/>
      <c r="AW716" s="4"/>
      <c r="AX716" s="4"/>
      <c r="AY716" s="4"/>
      <c r="AZ716" s="38"/>
      <c r="BA716" s="7"/>
      <c r="BB716" s="46"/>
      <c r="BC716" s="9"/>
      <c r="BD716" s="10"/>
      <c r="BE716" s="4"/>
    </row>
    <row r="717" spans="1:57" ht="14" x14ac:dyDescent="0.35">
      <c r="A717" s="4">
        <f t="shared" si="439"/>
        <v>715</v>
      </c>
      <c r="B717" s="4"/>
      <c r="C717" s="4"/>
      <c r="D717" s="4"/>
      <c r="E717" s="4"/>
      <c r="F717" s="4"/>
      <c r="G717" s="12"/>
      <c r="H717" s="13"/>
      <c r="I717" s="7"/>
      <c r="J717" s="8"/>
      <c r="K717" s="9"/>
      <c r="L717" s="10"/>
      <c r="M717" s="11"/>
      <c r="N717" s="29">
        <f t="shared" si="444"/>
        <v>7.6476665301639102E-6</v>
      </c>
      <c r="O717" s="47"/>
      <c r="P717" s="48"/>
      <c r="Q717" s="49"/>
      <c r="R717" s="51"/>
      <c r="S717" s="28"/>
      <c r="T717" s="29">
        <f t="shared" si="440"/>
        <v>0.99924288101351022</v>
      </c>
      <c r="U717" s="31">
        <f t="shared" si="441"/>
        <v>719</v>
      </c>
      <c r="V717" s="32">
        <f t="shared" si="442"/>
        <v>1790</v>
      </c>
      <c r="W717" s="33">
        <f t="shared" si="443"/>
        <v>2861</v>
      </c>
      <c r="X717" s="4"/>
      <c r="Y717" s="4"/>
      <c r="Z717" s="4"/>
      <c r="AA717" s="4"/>
      <c r="AB717" s="4"/>
      <c r="AC717" s="4"/>
      <c r="AD717" s="4"/>
      <c r="AE717" s="4"/>
      <c r="AF717" s="38"/>
      <c r="AG717" s="4"/>
      <c r="AH717" s="4"/>
      <c r="AI717" s="4"/>
      <c r="AJ717" s="53"/>
      <c r="AK717" s="7"/>
      <c r="AL717" s="8"/>
      <c r="AM717" s="9"/>
      <c r="AN717" s="16"/>
      <c r="AO717" s="4"/>
      <c r="AP717" s="4"/>
      <c r="AQ717" s="4"/>
      <c r="AR717" s="53"/>
      <c r="AS717" s="4"/>
      <c r="AT717" s="4"/>
      <c r="AU717" s="4"/>
      <c r="AV717" s="4"/>
      <c r="AW717" s="4"/>
      <c r="AX717" s="4"/>
      <c r="AY717" s="4"/>
      <c r="AZ717" s="38"/>
      <c r="BA717" s="7"/>
      <c r="BB717" s="46"/>
      <c r="BC717" s="9"/>
      <c r="BD717" s="10"/>
      <c r="BE717" s="4"/>
    </row>
    <row r="718" spans="1:57" ht="14" x14ac:dyDescent="0.35">
      <c r="A718" s="4">
        <f t="shared" si="439"/>
        <v>716</v>
      </c>
      <c r="B718" s="4"/>
      <c r="C718" s="4"/>
      <c r="D718" s="4"/>
      <c r="E718" s="4"/>
      <c r="F718" s="4"/>
      <c r="G718" s="12"/>
      <c r="H718" s="13"/>
      <c r="I718" s="7"/>
      <c r="J718" s="8"/>
      <c r="K718" s="9"/>
      <c r="L718" s="10"/>
      <c r="M718" s="11"/>
      <c r="N718" s="29">
        <f t="shared" si="444"/>
        <v>7.5711898649410969E-6</v>
      </c>
      <c r="O718" s="47"/>
      <c r="P718" s="48"/>
      <c r="Q718" s="49"/>
      <c r="R718" s="51"/>
      <c r="S718" s="28"/>
      <c r="T718" s="29">
        <f t="shared" si="440"/>
        <v>0.99925045220337516</v>
      </c>
      <c r="U718" s="31">
        <f t="shared" si="441"/>
        <v>720</v>
      </c>
      <c r="V718" s="32">
        <f t="shared" si="442"/>
        <v>1792.5</v>
      </c>
      <c r="W718" s="33">
        <f t="shared" si="443"/>
        <v>2865</v>
      </c>
      <c r="X718" s="4"/>
      <c r="Y718" s="4"/>
      <c r="Z718" s="4"/>
      <c r="AA718" s="4"/>
      <c r="AB718" s="4"/>
      <c r="AC718" s="4"/>
      <c r="AD718" s="4"/>
      <c r="AE718" s="4"/>
      <c r="AF718" s="38"/>
      <c r="AG718" s="4"/>
      <c r="AH718" s="4"/>
      <c r="AI718" s="4"/>
      <c r="AJ718" s="53"/>
      <c r="AK718" s="7"/>
      <c r="AL718" s="8"/>
      <c r="AM718" s="9"/>
      <c r="AN718" s="16"/>
      <c r="AO718" s="4"/>
      <c r="AP718" s="4"/>
      <c r="AQ718" s="4"/>
      <c r="AR718" s="53"/>
      <c r="AS718" s="4"/>
      <c r="AT718" s="4"/>
      <c r="AU718" s="4"/>
      <c r="AV718" s="4"/>
      <c r="AW718" s="4"/>
      <c r="AX718" s="4"/>
      <c r="AY718" s="4"/>
      <c r="AZ718" s="38"/>
      <c r="BA718" s="7"/>
      <c r="BB718" s="46"/>
      <c r="BC718" s="9"/>
      <c r="BD718" s="10"/>
      <c r="BE718" s="4"/>
    </row>
    <row r="719" spans="1:57" ht="14" x14ac:dyDescent="0.35">
      <c r="A719" s="4">
        <f t="shared" si="439"/>
        <v>717</v>
      </c>
      <c r="B719" s="4"/>
      <c r="C719" s="4"/>
      <c r="D719" s="4"/>
      <c r="E719" s="4"/>
      <c r="F719" s="4"/>
      <c r="G719" s="12"/>
      <c r="H719" s="13"/>
      <c r="I719" s="7"/>
      <c r="J719" s="8"/>
      <c r="K719" s="9"/>
      <c r="L719" s="10"/>
      <c r="M719" s="11"/>
      <c r="N719" s="29">
        <f t="shared" si="444"/>
        <v>7.495477966301678E-6</v>
      </c>
      <c r="O719" s="47"/>
      <c r="P719" s="48"/>
      <c r="Q719" s="49"/>
      <c r="R719" s="51"/>
      <c r="S719" s="28"/>
      <c r="T719" s="29">
        <f t="shared" si="440"/>
        <v>0.99925794768134146</v>
      </c>
      <c r="U719" s="31">
        <f t="shared" si="441"/>
        <v>721</v>
      </c>
      <c r="V719" s="32">
        <f t="shared" si="442"/>
        <v>1795</v>
      </c>
      <c r="W719" s="33">
        <f t="shared" si="443"/>
        <v>2869</v>
      </c>
      <c r="X719" s="4"/>
      <c r="Y719" s="4"/>
      <c r="Z719" s="4"/>
      <c r="AA719" s="4"/>
      <c r="AB719" s="4"/>
      <c r="AC719" s="4"/>
      <c r="AD719" s="4"/>
      <c r="AE719" s="4"/>
      <c r="AF719" s="38"/>
      <c r="AG719" s="4"/>
      <c r="AH719" s="4"/>
      <c r="AI719" s="4"/>
      <c r="AJ719" s="53"/>
      <c r="AK719" s="7"/>
      <c r="AL719" s="8"/>
      <c r="AM719" s="9"/>
      <c r="AN719" s="16"/>
      <c r="AO719" s="4"/>
      <c r="AP719" s="4"/>
      <c r="AQ719" s="4"/>
      <c r="AR719" s="53"/>
      <c r="AS719" s="4"/>
      <c r="AT719" s="4"/>
      <c r="AU719" s="4"/>
      <c r="AV719" s="4"/>
      <c r="AW719" s="4"/>
      <c r="AX719" s="4"/>
      <c r="AY719" s="4"/>
      <c r="AZ719" s="38"/>
      <c r="BA719" s="7"/>
      <c r="BB719" s="46"/>
      <c r="BC719" s="9"/>
      <c r="BD719" s="10"/>
      <c r="BE719" s="4"/>
    </row>
    <row r="720" spans="1:57" ht="14" x14ac:dyDescent="0.35">
      <c r="A720" s="4">
        <f t="shared" si="439"/>
        <v>718</v>
      </c>
      <c r="B720" s="4"/>
      <c r="C720" s="4"/>
      <c r="D720" s="4"/>
      <c r="E720" s="4"/>
      <c r="F720" s="4"/>
      <c r="G720" s="12"/>
      <c r="H720" s="13"/>
      <c r="I720" s="7"/>
      <c r="J720" s="8"/>
      <c r="K720" s="9"/>
      <c r="L720" s="10"/>
      <c r="M720" s="11"/>
      <c r="N720" s="29">
        <f t="shared" si="444"/>
        <v>7.4205231865853705E-6</v>
      </c>
      <c r="O720" s="47"/>
      <c r="P720" s="48"/>
      <c r="Q720" s="49"/>
      <c r="R720" s="51"/>
      <c r="S720" s="28"/>
      <c r="T720" s="29">
        <f t="shared" si="440"/>
        <v>0.99926536820452805</v>
      </c>
      <c r="U720" s="31">
        <f t="shared" si="441"/>
        <v>722</v>
      </c>
      <c r="V720" s="32">
        <f t="shared" si="442"/>
        <v>1797.5</v>
      </c>
      <c r="W720" s="33">
        <f t="shared" si="443"/>
        <v>2873</v>
      </c>
      <c r="X720" s="4"/>
      <c r="Y720" s="4"/>
      <c r="Z720" s="4"/>
      <c r="AA720" s="4"/>
      <c r="AB720" s="4"/>
      <c r="AC720" s="4"/>
      <c r="AD720" s="4"/>
      <c r="AE720" s="4"/>
      <c r="AF720" s="38"/>
      <c r="AG720" s="4"/>
      <c r="AH720" s="4"/>
      <c r="AI720" s="4"/>
      <c r="AJ720" s="53"/>
      <c r="AK720" s="7"/>
      <c r="AL720" s="8"/>
      <c r="AM720" s="9"/>
      <c r="AN720" s="16"/>
      <c r="AO720" s="4"/>
      <c r="AP720" s="4"/>
      <c r="AQ720" s="4"/>
      <c r="AR720" s="53"/>
      <c r="AS720" s="4"/>
      <c r="AT720" s="4"/>
      <c r="AU720" s="4"/>
      <c r="AV720" s="4"/>
      <c r="AW720" s="4"/>
      <c r="AX720" s="4"/>
      <c r="AY720" s="4"/>
      <c r="AZ720" s="38"/>
      <c r="BA720" s="7"/>
      <c r="BB720" s="46"/>
      <c r="BC720" s="9"/>
      <c r="BD720" s="10"/>
      <c r="BE720" s="4"/>
    </row>
    <row r="721" spans="1:57" ht="14" x14ac:dyDescent="0.35">
      <c r="A721" s="4">
        <f t="shared" si="439"/>
        <v>719</v>
      </c>
      <c r="B721" s="4"/>
      <c r="C721" s="4"/>
      <c r="D721" s="4"/>
      <c r="E721" s="4"/>
      <c r="F721" s="4"/>
      <c r="G721" s="12"/>
      <c r="H721" s="13"/>
      <c r="I721" s="7"/>
      <c r="J721" s="8"/>
      <c r="K721" s="9"/>
      <c r="L721" s="10"/>
      <c r="M721" s="11"/>
      <c r="N721" s="29">
        <f t="shared" si="444"/>
        <v>7.3463179547372803E-6</v>
      </c>
      <c r="O721" s="47"/>
      <c r="P721" s="48"/>
      <c r="Q721" s="49"/>
      <c r="R721" s="51"/>
      <c r="S721" s="28"/>
      <c r="T721" s="29">
        <f t="shared" si="440"/>
        <v>0.99927271452248279</v>
      </c>
      <c r="U721" s="31">
        <f t="shared" si="441"/>
        <v>723</v>
      </c>
      <c r="V721" s="32">
        <f t="shared" si="442"/>
        <v>1800</v>
      </c>
      <c r="W721" s="33">
        <f t="shared" si="443"/>
        <v>2877</v>
      </c>
      <c r="X721" s="4"/>
      <c r="Y721" s="4"/>
      <c r="Z721" s="4"/>
      <c r="AA721" s="4"/>
      <c r="AB721" s="4"/>
      <c r="AC721" s="4"/>
      <c r="AD721" s="4"/>
      <c r="AE721" s="4"/>
      <c r="AF721" s="38"/>
      <c r="AG721" s="4"/>
      <c r="AH721" s="4"/>
      <c r="AI721" s="4"/>
      <c r="AJ721" s="53"/>
      <c r="AK721" s="7"/>
      <c r="AL721" s="8"/>
      <c r="AM721" s="9"/>
      <c r="AN721" s="16"/>
      <c r="AO721" s="4"/>
      <c r="AP721" s="4"/>
      <c r="AQ721" s="4"/>
      <c r="AR721" s="53"/>
      <c r="AS721" s="4"/>
      <c r="AT721" s="4"/>
      <c r="AU721" s="4"/>
      <c r="AV721" s="4"/>
      <c r="AW721" s="4"/>
      <c r="AX721" s="4"/>
      <c r="AY721" s="4"/>
      <c r="AZ721" s="38"/>
      <c r="BA721" s="7"/>
      <c r="BB721" s="46"/>
      <c r="BC721" s="9"/>
      <c r="BD721" s="10"/>
      <c r="BE721" s="4"/>
    </row>
    <row r="722" spans="1:57" ht="14" x14ac:dyDescent="0.35">
      <c r="A722" s="4">
        <f t="shared" si="439"/>
        <v>720</v>
      </c>
      <c r="B722" s="4"/>
      <c r="C722" s="4"/>
      <c r="D722" s="4"/>
      <c r="E722" s="4"/>
      <c r="F722" s="4"/>
      <c r="G722" s="12"/>
      <c r="H722" s="13"/>
      <c r="I722" s="7"/>
      <c r="J722" s="8"/>
      <c r="K722" s="9"/>
      <c r="L722" s="10"/>
      <c r="M722" s="11"/>
      <c r="N722" s="29">
        <f t="shared" si="444"/>
        <v>7.2728547751976791E-6</v>
      </c>
      <c r="O722" s="47"/>
      <c r="P722" s="48"/>
      <c r="Q722" s="49"/>
      <c r="R722" s="51"/>
      <c r="S722" s="28"/>
      <c r="T722" s="29">
        <f t="shared" si="440"/>
        <v>0.99927998737725798</v>
      </c>
      <c r="U722" s="31">
        <f t="shared" si="441"/>
        <v>724</v>
      </c>
      <c r="V722" s="32">
        <f t="shared" si="442"/>
        <v>1802.5</v>
      </c>
      <c r="W722" s="33">
        <f t="shared" si="443"/>
        <v>2881</v>
      </c>
      <c r="X722" s="4"/>
      <c r="Y722" s="4"/>
      <c r="Z722" s="4"/>
      <c r="AA722" s="4"/>
      <c r="AB722" s="4"/>
      <c r="AC722" s="4"/>
      <c r="AD722" s="4"/>
      <c r="AE722" s="4"/>
      <c r="AF722" s="38"/>
      <c r="AG722" s="4"/>
      <c r="AH722" s="4"/>
      <c r="AI722" s="4"/>
      <c r="AJ722" s="53"/>
      <c r="AK722" s="7"/>
      <c r="AL722" s="8"/>
      <c r="AM722" s="9"/>
      <c r="AN722" s="16"/>
      <c r="AO722" s="4"/>
      <c r="AP722" s="4"/>
      <c r="AQ722" s="4"/>
      <c r="AR722" s="53"/>
      <c r="AS722" s="4"/>
      <c r="AT722" s="4"/>
      <c r="AU722" s="4"/>
      <c r="AV722" s="4"/>
      <c r="AW722" s="4"/>
      <c r="AX722" s="4"/>
      <c r="AY722" s="4"/>
      <c r="AZ722" s="38"/>
      <c r="BA722" s="7"/>
      <c r="BB722" s="46"/>
      <c r="BC722" s="9"/>
      <c r="BD722" s="10"/>
      <c r="BE722" s="4"/>
    </row>
    <row r="723" spans="1:57" ht="14" x14ac:dyDescent="0.35">
      <c r="A723" s="4">
        <f t="shared" si="439"/>
        <v>721</v>
      </c>
      <c r="B723" s="4"/>
      <c r="C723" s="4"/>
      <c r="D723" s="4"/>
      <c r="E723" s="4"/>
      <c r="F723" s="4"/>
      <c r="G723" s="12"/>
      <c r="H723" s="13"/>
      <c r="I723" s="7"/>
      <c r="J723" s="8"/>
      <c r="K723" s="9"/>
      <c r="L723" s="10"/>
      <c r="M723" s="11"/>
      <c r="N723" s="29">
        <f t="shared" si="444"/>
        <v>7.2001262274579148E-6</v>
      </c>
      <c r="O723" s="47"/>
      <c r="P723" s="48"/>
      <c r="Q723" s="49"/>
      <c r="R723" s="51"/>
      <c r="S723" s="28"/>
      <c r="T723" s="29">
        <f t="shared" si="440"/>
        <v>0.99928718750348544</v>
      </c>
      <c r="U723" s="31">
        <f t="shared" si="441"/>
        <v>725</v>
      </c>
      <c r="V723" s="32">
        <f t="shared" si="442"/>
        <v>1805</v>
      </c>
      <c r="W723" s="33">
        <f t="shared" si="443"/>
        <v>2885</v>
      </c>
      <c r="X723" s="4"/>
      <c r="Y723" s="4"/>
      <c r="Z723" s="4"/>
      <c r="AA723" s="4"/>
      <c r="AB723" s="4"/>
      <c r="AC723" s="4"/>
      <c r="AD723" s="4"/>
      <c r="AE723" s="4"/>
      <c r="AF723" s="38"/>
      <c r="AG723" s="4"/>
      <c r="AH723" s="4"/>
      <c r="AI723" s="4"/>
      <c r="AJ723" s="53"/>
      <c r="AK723" s="7"/>
      <c r="AL723" s="8"/>
      <c r="AM723" s="9"/>
      <c r="AN723" s="16"/>
      <c r="AO723" s="4"/>
      <c r="AP723" s="4"/>
      <c r="AQ723" s="4"/>
      <c r="AR723" s="53"/>
      <c r="AS723" s="4"/>
      <c r="AT723" s="4"/>
      <c r="AU723" s="4"/>
      <c r="AV723" s="4"/>
      <c r="AW723" s="4"/>
      <c r="AX723" s="4"/>
      <c r="AY723" s="4"/>
      <c r="AZ723" s="38"/>
      <c r="BA723" s="7"/>
      <c r="BB723" s="46"/>
      <c r="BC723" s="9"/>
      <c r="BD723" s="10"/>
      <c r="BE723" s="4"/>
    </row>
    <row r="724" spans="1:57" ht="14" x14ac:dyDescent="0.35">
      <c r="A724" s="4"/>
      <c r="B724" s="4"/>
      <c r="C724" s="4"/>
      <c r="D724" s="4"/>
      <c r="E724" s="4"/>
      <c r="F724" s="4"/>
      <c r="G724" s="12"/>
      <c r="H724" s="13"/>
      <c r="I724" s="7"/>
      <c r="J724" s="8"/>
      <c r="K724" s="9"/>
      <c r="L724" s="10"/>
      <c r="M724" s="11"/>
      <c r="N724" s="29">
        <f t="shared" si="444"/>
        <v>7.1281249651722334E-6</v>
      </c>
      <c r="O724" s="47"/>
      <c r="P724" s="48"/>
      <c r="Q724" s="49"/>
      <c r="R724" s="51"/>
      <c r="S724" s="28"/>
      <c r="T724" s="29">
        <f t="shared" si="440"/>
        <v>0.99929431562845061</v>
      </c>
      <c r="U724" s="31">
        <f t="shared" si="441"/>
        <v>726</v>
      </c>
      <c r="V724" s="32">
        <f t="shared" si="442"/>
        <v>1807.5</v>
      </c>
      <c r="W724" s="33">
        <f t="shared" si="443"/>
        <v>2889</v>
      </c>
      <c r="X724" s="4"/>
      <c r="Y724" s="4"/>
      <c r="Z724" s="4"/>
      <c r="AA724" s="4"/>
      <c r="AB724" s="4"/>
      <c r="AC724" s="4"/>
      <c r="AD724" s="4"/>
      <c r="AE724" s="4"/>
      <c r="AF724" s="38"/>
      <c r="AG724" s="4"/>
      <c r="AH724" s="4"/>
      <c r="AI724" s="4"/>
      <c r="AJ724" s="53"/>
      <c r="AK724" s="7"/>
      <c r="AL724" s="8"/>
      <c r="AM724" s="9"/>
      <c r="AN724" s="16"/>
      <c r="AO724" s="4"/>
      <c r="AP724" s="4"/>
      <c r="AQ724" s="4"/>
      <c r="AR724" s="53"/>
      <c r="AS724" s="4"/>
      <c r="AT724" s="4"/>
      <c r="AU724" s="4"/>
      <c r="AV724" s="4"/>
      <c r="AW724" s="4"/>
      <c r="AX724" s="4"/>
      <c r="AY724" s="4"/>
      <c r="AZ724" s="38"/>
      <c r="BA724" s="7"/>
      <c r="BB724" s="46"/>
      <c r="BC724" s="9"/>
      <c r="BD724" s="10"/>
      <c r="BE724" s="4"/>
    </row>
    <row r="725" spans="1:57" ht="14" x14ac:dyDescent="0.35">
      <c r="A725" s="4"/>
      <c r="B725" s="4"/>
      <c r="C725" s="4"/>
      <c r="D725" s="4"/>
      <c r="E725" s="4"/>
      <c r="F725" s="4"/>
      <c r="G725" s="12"/>
      <c r="H725" s="54"/>
      <c r="I725" s="7"/>
      <c r="J725" s="8"/>
      <c r="K725" s="9"/>
      <c r="L725" s="10"/>
      <c r="M725" s="11"/>
      <c r="N725" s="29">
        <f t="shared" si="444"/>
        <v>7.0568437154916452E-6</v>
      </c>
      <c r="O725" s="47"/>
      <c r="P725" s="48"/>
      <c r="Q725" s="49"/>
      <c r="R725" s="51"/>
      <c r="S725" s="28"/>
      <c r="T725" s="29">
        <f t="shared" si="440"/>
        <v>0.99930137247216611</v>
      </c>
      <c r="U725" s="31">
        <f t="shared" si="441"/>
        <v>727</v>
      </c>
      <c r="V725" s="32">
        <f t="shared" si="442"/>
        <v>1810</v>
      </c>
      <c r="W725" s="33">
        <f t="shared" si="443"/>
        <v>2893</v>
      </c>
      <c r="X725" s="4"/>
      <c r="Y725" s="4"/>
      <c r="Z725" s="4"/>
      <c r="AA725" s="4"/>
      <c r="AB725" s="4"/>
      <c r="AC725" s="4"/>
      <c r="AD725" s="4"/>
      <c r="AE725" s="4"/>
      <c r="AF725" s="38"/>
      <c r="AG725" s="4"/>
      <c r="AH725" s="4"/>
      <c r="AI725" s="4"/>
      <c r="AJ725" s="4"/>
      <c r="AK725" s="7"/>
      <c r="AL725" s="8"/>
      <c r="AM725" s="9"/>
      <c r="AN725" s="10"/>
      <c r="AO725" s="4"/>
      <c r="AP725" s="4"/>
      <c r="AQ725" s="4"/>
      <c r="AR725" s="4"/>
      <c r="AS725" s="4"/>
      <c r="AT725" s="4"/>
      <c r="AU725" s="4"/>
      <c r="AV725" s="4"/>
      <c r="AW725" s="4"/>
      <c r="AX725" s="4"/>
      <c r="AY725" s="4"/>
      <c r="AZ725" s="38"/>
      <c r="BA725" s="7"/>
      <c r="BB725" s="46"/>
      <c r="BC725" s="9"/>
      <c r="BD725" s="10"/>
      <c r="BE725" s="4"/>
    </row>
    <row r="726" spans="1:57" ht="14" x14ac:dyDescent="0.35">
      <c r="A726" s="4"/>
      <c r="B726" s="4"/>
      <c r="C726" s="4"/>
      <c r="D726" s="4"/>
      <c r="E726" s="4"/>
      <c r="F726" s="4"/>
      <c r="G726" s="12"/>
      <c r="H726" s="54"/>
      <c r="I726" s="7"/>
      <c r="J726" s="8"/>
      <c r="K726" s="9"/>
      <c r="L726" s="10"/>
      <c r="M726" s="11"/>
      <c r="N726" s="29">
        <f t="shared" si="444"/>
        <v>6.9862752782867688E-6</v>
      </c>
      <c r="O726" s="47"/>
      <c r="P726" s="48"/>
      <c r="Q726" s="49"/>
      <c r="R726" s="51"/>
      <c r="S726" s="28"/>
      <c r="T726" s="29">
        <f t="shared" si="440"/>
        <v>0.99930835874744439</v>
      </c>
      <c r="U726" s="31">
        <f t="shared" si="441"/>
        <v>728</v>
      </c>
      <c r="V726" s="32">
        <f t="shared" si="442"/>
        <v>1812.5</v>
      </c>
      <c r="W726" s="33">
        <f t="shared" si="443"/>
        <v>2897</v>
      </c>
      <c r="X726" s="4"/>
      <c r="Y726" s="4"/>
      <c r="Z726" s="4"/>
      <c r="AA726" s="4"/>
      <c r="AB726" s="4"/>
      <c r="AC726" s="4"/>
      <c r="AD726" s="4"/>
      <c r="AE726" s="4"/>
      <c r="AF726" s="38"/>
      <c r="AG726" s="4"/>
      <c r="AH726" s="4"/>
      <c r="AI726" s="4"/>
      <c r="AJ726" s="4"/>
      <c r="AK726" s="7"/>
      <c r="AL726" s="8"/>
      <c r="AM726" s="9"/>
      <c r="AN726" s="10"/>
      <c r="AO726" s="4"/>
      <c r="AP726" s="4"/>
      <c r="AQ726" s="4"/>
      <c r="AR726" s="4"/>
      <c r="AS726" s="4"/>
      <c r="AT726" s="4"/>
      <c r="AU726" s="4"/>
      <c r="AV726" s="4"/>
      <c r="AW726" s="4"/>
      <c r="AX726" s="4"/>
      <c r="AY726" s="4"/>
      <c r="AZ726" s="38"/>
      <c r="BA726" s="7"/>
      <c r="BB726" s="46"/>
      <c r="BC726" s="9"/>
      <c r="BD726" s="10"/>
      <c r="BE726" s="4"/>
    </row>
    <row r="727" spans="1:57" ht="14" x14ac:dyDescent="0.35">
      <c r="A727" s="4"/>
      <c r="B727" s="4"/>
      <c r="C727" s="4"/>
      <c r="D727" s="4"/>
      <c r="E727" s="4"/>
      <c r="F727" s="4"/>
      <c r="G727" s="12"/>
      <c r="H727" s="54"/>
      <c r="I727" s="7"/>
      <c r="J727" s="8"/>
      <c r="K727" s="9"/>
      <c r="L727" s="10"/>
      <c r="M727" s="11"/>
      <c r="N727" s="29">
        <f t="shared" si="444"/>
        <v>6.9164125255927189E-6</v>
      </c>
      <c r="O727" s="47"/>
      <c r="P727" s="48"/>
      <c r="Q727" s="49"/>
      <c r="R727" s="51"/>
      <c r="S727" s="28"/>
      <c r="T727" s="29">
        <f t="shared" si="440"/>
        <v>0.99931527515996998</v>
      </c>
      <c r="U727" s="31">
        <f t="shared" si="441"/>
        <v>729</v>
      </c>
      <c r="V727" s="32">
        <f t="shared" si="442"/>
        <v>1815</v>
      </c>
      <c r="W727" s="33">
        <f t="shared" si="443"/>
        <v>2901</v>
      </c>
      <c r="X727" s="4"/>
      <c r="Y727" s="4"/>
      <c r="Z727" s="4"/>
      <c r="AA727" s="4"/>
      <c r="AB727" s="4"/>
      <c r="AC727" s="4"/>
      <c r="AD727" s="4"/>
      <c r="AE727" s="4"/>
      <c r="AF727" s="38"/>
      <c r="AG727" s="4"/>
      <c r="AH727" s="4"/>
      <c r="AI727" s="4"/>
      <c r="AJ727" s="4"/>
      <c r="AK727" s="7"/>
      <c r="AL727" s="8"/>
      <c r="AM727" s="9"/>
      <c r="AN727" s="10"/>
      <c r="AO727" s="4"/>
      <c r="AP727" s="4"/>
      <c r="AQ727" s="4"/>
      <c r="AR727" s="4"/>
      <c r="AS727" s="4"/>
      <c r="AT727" s="4"/>
      <c r="AU727" s="4"/>
      <c r="AV727" s="4"/>
      <c r="AW727" s="4"/>
      <c r="AX727" s="4"/>
      <c r="AY727" s="4"/>
      <c r="AZ727" s="38"/>
      <c r="BA727" s="7"/>
      <c r="BB727" s="46"/>
      <c r="BC727" s="9"/>
      <c r="BD727" s="10"/>
      <c r="BE727" s="4"/>
    </row>
    <row r="728" spans="1:57" ht="14" x14ac:dyDescent="0.35">
      <c r="A728" s="4"/>
      <c r="B728" s="4"/>
      <c r="C728" s="4"/>
      <c r="D728" s="4"/>
      <c r="E728" s="4"/>
      <c r="F728" s="4"/>
      <c r="G728" s="12"/>
      <c r="H728" s="54"/>
      <c r="I728" s="7"/>
      <c r="J728" s="8"/>
      <c r="K728" s="9"/>
      <c r="L728" s="10"/>
      <c r="M728" s="11"/>
      <c r="N728" s="29">
        <f t="shared" si="444"/>
        <v>6.8472484002768397E-6</v>
      </c>
      <c r="O728" s="47"/>
      <c r="P728" s="48"/>
      <c r="Q728" s="49"/>
      <c r="R728" s="51"/>
      <c r="S728" s="28"/>
      <c r="T728" s="29">
        <f t="shared" si="440"/>
        <v>0.99932212240837026</v>
      </c>
      <c r="U728" s="31">
        <f t="shared" si="441"/>
        <v>730</v>
      </c>
      <c r="V728" s="32">
        <f t="shared" si="442"/>
        <v>1817.5</v>
      </c>
      <c r="W728" s="33">
        <f t="shared" si="443"/>
        <v>2905</v>
      </c>
      <c r="X728" s="4"/>
      <c r="Y728" s="4"/>
      <c r="Z728" s="4"/>
      <c r="AA728" s="4"/>
      <c r="AB728" s="4"/>
      <c r="AC728" s="4"/>
      <c r="AD728" s="4"/>
      <c r="AE728" s="4"/>
      <c r="AF728" s="38"/>
      <c r="AG728" s="4"/>
      <c r="AH728" s="4"/>
      <c r="AI728" s="4"/>
      <c r="AJ728" s="4"/>
      <c r="AK728" s="7"/>
      <c r="AL728" s="8"/>
      <c r="AM728" s="9"/>
      <c r="AN728" s="10"/>
      <c r="AO728" s="4"/>
      <c r="AP728" s="4"/>
      <c r="AQ728" s="4"/>
      <c r="AR728" s="4"/>
      <c r="AS728" s="4"/>
      <c r="AT728" s="4"/>
      <c r="AU728" s="4"/>
      <c r="AV728" s="4"/>
      <c r="AW728" s="4"/>
      <c r="AX728" s="4"/>
      <c r="AY728" s="4"/>
      <c r="AZ728" s="38"/>
      <c r="BA728" s="7"/>
      <c r="BB728" s="46"/>
      <c r="BC728" s="9"/>
      <c r="BD728" s="10"/>
      <c r="BE728" s="4"/>
    </row>
    <row r="729" spans="1:57" ht="14" x14ac:dyDescent="0.35">
      <c r="A729" s="4"/>
      <c r="B729" s="4"/>
      <c r="C729" s="4"/>
      <c r="D729" s="4"/>
      <c r="E729" s="4"/>
      <c r="F729" s="4"/>
      <c r="G729" s="12"/>
      <c r="H729" s="54"/>
      <c r="I729" s="7"/>
      <c r="J729" s="8"/>
      <c r="K729" s="9"/>
      <c r="L729" s="10"/>
      <c r="M729" s="11"/>
      <c r="N729" s="29">
        <f t="shared" si="444"/>
        <v>6.7787759162607486E-6</v>
      </c>
      <c r="O729" s="47"/>
      <c r="P729" s="48"/>
      <c r="Q729" s="49"/>
      <c r="R729" s="51"/>
      <c r="S729" s="28"/>
      <c r="T729" s="29">
        <f t="shared" si="440"/>
        <v>0.99932890118428652</v>
      </c>
      <c r="U729" s="31">
        <f t="shared" si="441"/>
        <v>731</v>
      </c>
      <c r="V729" s="32">
        <f t="shared" si="442"/>
        <v>1820</v>
      </c>
      <c r="W729" s="33">
        <f t="shared" si="443"/>
        <v>2909</v>
      </c>
      <c r="X729" s="4"/>
      <c r="Y729" s="4"/>
      <c r="Z729" s="4"/>
      <c r="AA729" s="4"/>
      <c r="AB729" s="4"/>
      <c r="AC729" s="4"/>
      <c r="AD729" s="4"/>
      <c r="AE729" s="4"/>
      <c r="AF729" s="38"/>
      <c r="AG729" s="4"/>
      <c r="AH729" s="4"/>
      <c r="AI729" s="4"/>
      <c r="AJ729" s="4"/>
      <c r="AK729" s="7"/>
      <c r="AL729" s="8"/>
      <c r="AM729" s="9"/>
      <c r="AN729" s="10"/>
      <c r="AO729" s="4"/>
      <c r="AP729" s="4"/>
      <c r="AQ729" s="4"/>
      <c r="AR729" s="4"/>
      <c r="AS729" s="4"/>
      <c r="AT729" s="4"/>
      <c r="AU729" s="4"/>
      <c r="AV729" s="4"/>
      <c r="AW729" s="4"/>
      <c r="AX729" s="4"/>
      <c r="AY729" s="4"/>
      <c r="AZ729" s="38"/>
      <c r="BA729" s="7"/>
      <c r="BB729" s="46"/>
      <c r="BC729" s="9"/>
      <c r="BD729" s="10"/>
      <c r="BE729" s="4"/>
    </row>
    <row r="730" spans="1:57" ht="14" x14ac:dyDescent="0.35">
      <c r="A730" s="4"/>
      <c r="B730" s="4"/>
      <c r="C730" s="4"/>
      <c r="D730" s="4"/>
      <c r="E730" s="4"/>
      <c r="F730" s="4"/>
      <c r="G730" s="12"/>
      <c r="H730" s="54"/>
      <c r="I730" s="7"/>
      <c r="J730" s="8"/>
      <c r="K730" s="9"/>
      <c r="L730" s="10"/>
      <c r="M730" s="11"/>
      <c r="N730" s="29">
        <f t="shared" si="444"/>
        <v>6.7109881571880692E-6</v>
      </c>
      <c r="O730" s="47"/>
      <c r="P730" s="48"/>
      <c r="Q730" s="49"/>
      <c r="R730" s="51"/>
      <c r="S730" s="28"/>
      <c r="T730" s="29">
        <f t="shared" si="440"/>
        <v>0.99933561217244371</v>
      </c>
      <c r="U730" s="31">
        <f t="shared" si="441"/>
        <v>732</v>
      </c>
      <c r="V730" s="32">
        <f t="shared" si="442"/>
        <v>1822.5</v>
      </c>
      <c r="W730" s="33">
        <f t="shared" si="443"/>
        <v>2913</v>
      </c>
      <c r="X730" s="4"/>
      <c r="Y730" s="4"/>
      <c r="Z730" s="4"/>
      <c r="AA730" s="4"/>
      <c r="AB730" s="4"/>
      <c r="AC730" s="4"/>
      <c r="AD730" s="4"/>
      <c r="AE730" s="4"/>
      <c r="AF730" s="38"/>
      <c r="AG730" s="4"/>
      <c r="AH730" s="4"/>
      <c r="AI730" s="4"/>
      <c r="AJ730" s="4"/>
      <c r="AK730" s="7"/>
      <c r="AL730" s="8"/>
      <c r="AM730" s="9"/>
      <c r="AN730" s="10"/>
      <c r="AO730" s="4"/>
      <c r="AP730" s="4"/>
      <c r="AQ730" s="4"/>
      <c r="AR730" s="4"/>
      <c r="AS730" s="4"/>
      <c r="AT730" s="4"/>
      <c r="AU730" s="4"/>
      <c r="AV730" s="4"/>
      <c r="AW730" s="4"/>
      <c r="AX730" s="4"/>
      <c r="AY730" s="4"/>
      <c r="AZ730" s="38"/>
      <c r="BA730" s="7"/>
      <c r="BB730" s="46"/>
      <c r="BC730" s="9"/>
      <c r="BD730" s="10"/>
      <c r="BE730" s="4"/>
    </row>
    <row r="731" spans="1:57" ht="14" x14ac:dyDescent="0.35">
      <c r="A731" s="4"/>
      <c r="B731" s="4"/>
      <c r="C731" s="4"/>
      <c r="D731" s="4"/>
      <c r="E731" s="4"/>
      <c r="F731" s="4"/>
      <c r="G731" s="12"/>
      <c r="H731" s="54"/>
      <c r="I731" s="7"/>
      <c r="J731" s="8"/>
      <c r="K731" s="9"/>
      <c r="L731" s="10"/>
      <c r="M731" s="11"/>
      <c r="N731" s="29">
        <f t="shared" si="444"/>
        <v>6.6438782755362524E-6</v>
      </c>
      <c r="O731" s="47"/>
      <c r="P731" s="48"/>
      <c r="Q731" s="49"/>
      <c r="R731" s="51"/>
      <c r="S731" s="28"/>
      <c r="T731" s="29">
        <f t="shared" si="440"/>
        <v>0.99934225605071925</v>
      </c>
      <c r="U731" s="31">
        <f t="shared" si="441"/>
        <v>733</v>
      </c>
      <c r="V731" s="32">
        <f t="shared" si="442"/>
        <v>1825</v>
      </c>
      <c r="W731" s="33">
        <f t="shared" si="443"/>
        <v>2917</v>
      </c>
      <c r="X731" s="4"/>
      <c r="Y731" s="4"/>
      <c r="Z731" s="4"/>
      <c r="AA731" s="4"/>
      <c r="AB731" s="4"/>
      <c r="AC731" s="4"/>
      <c r="AD731" s="4"/>
      <c r="AE731" s="4"/>
      <c r="AF731" s="38"/>
      <c r="AG731" s="4"/>
      <c r="AH731" s="4"/>
      <c r="AI731" s="4"/>
      <c r="AJ731" s="4"/>
      <c r="AK731" s="7"/>
      <c r="AL731" s="8"/>
      <c r="AM731" s="9"/>
      <c r="AN731" s="10"/>
      <c r="AO731" s="4"/>
      <c r="AP731" s="4"/>
      <c r="AQ731" s="4"/>
      <c r="AR731" s="4"/>
      <c r="AS731" s="4"/>
      <c r="AT731" s="4"/>
      <c r="AU731" s="4"/>
      <c r="AV731" s="4"/>
      <c r="AW731" s="4"/>
      <c r="AX731" s="4"/>
      <c r="AY731" s="4"/>
      <c r="AZ731" s="38"/>
      <c r="BA731" s="7"/>
      <c r="BB731" s="46"/>
      <c r="BC731" s="9"/>
      <c r="BD731" s="10"/>
      <c r="BE731" s="4"/>
    </row>
    <row r="732" spans="1:57" ht="14" x14ac:dyDescent="0.35">
      <c r="A732" s="4"/>
      <c r="B732" s="4"/>
      <c r="C732" s="4"/>
      <c r="D732" s="4"/>
      <c r="E732" s="4"/>
      <c r="F732" s="4"/>
      <c r="G732" s="12"/>
      <c r="H732" s="54"/>
      <c r="I732" s="7"/>
      <c r="J732" s="8"/>
      <c r="K732" s="9"/>
      <c r="L732" s="10"/>
      <c r="M732" s="11"/>
      <c r="N732" s="29">
        <f t="shared" si="444"/>
        <v>6.5774394928386215E-6</v>
      </c>
      <c r="O732" s="47"/>
      <c r="P732" s="48"/>
      <c r="Q732" s="49"/>
      <c r="R732" s="51"/>
      <c r="S732" s="28"/>
      <c r="T732" s="29">
        <f t="shared" si="440"/>
        <v>0.99934883349021209</v>
      </c>
      <c r="U732" s="31">
        <f t="shared" si="441"/>
        <v>734</v>
      </c>
      <c r="V732" s="32">
        <f t="shared" si="442"/>
        <v>1827.5</v>
      </c>
      <c r="W732" s="33">
        <f t="shared" si="443"/>
        <v>2921</v>
      </c>
      <c r="X732" s="4"/>
      <c r="Y732" s="4"/>
      <c r="Z732" s="4"/>
      <c r="AA732" s="4"/>
      <c r="AB732" s="4"/>
      <c r="AC732" s="4"/>
      <c r="AD732" s="4"/>
      <c r="AE732" s="4"/>
      <c r="AF732" s="38"/>
      <c r="AG732" s="4"/>
      <c r="AH732" s="4"/>
      <c r="AI732" s="4"/>
      <c r="AJ732" s="4"/>
      <c r="AK732" s="7"/>
      <c r="AL732" s="8"/>
      <c r="AM732" s="9"/>
      <c r="AN732" s="10"/>
      <c r="AO732" s="4"/>
      <c r="AP732" s="4"/>
      <c r="AQ732" s="4"/>
      <c r="AR732" s="4"/>
      <c r="AS732" s="4"/>
      <c r="AT732" s="4"/>
      <c r="AU732" s="4"/>
      <c r="AV732" s="4"/>
      <c r="AW732" s="4"/>
      <c r="AX732" s="4"/>
      <c r="AY732" s="4"/>
      <c r="AZ732" s="38"/>
      <c r="BA732" s="7"/>
      <c r="BB732" s="46"/>
      <c r="BC732" s="9"/>
      <c r="BD732" s="10"/>
      <c r="BE732" s="4"/>
    </row>
    <row r="733" spans="1:57" ht="14" x14ac:dyDescent="0.35">
      <c r="A733" s="4"/>
      <c r="B733" s="4"/>
      <c r="C733" s="4"/>
      <c r="D733" s="4"/>
      <c r="E733" s="4"/>
      <c r="F733" s="4"/>
      <c r="G733" s="12"/>
      <c r="H733" s="54"/>
      <c r="I733" s="7"/>
      <c r="J733" s="8"/>
      <c r="K733" s="9"/>
      <c r="L733" s="10"/>
      <c r="M733" s="11"/>
      <c r="N733" s="29">
        <f t="shared" si="444"/>
        <v>6.5116650979080148E-6</v>
      </c>
      <c r="O733" s="47"/>
      <c r="P733" s="48"/>
      <c r="Q733" s="49"/>
      <c r="R733" s="51"/>
      <c r="S733" s="28"/>
      <c r="T733" s="29">
        <f t="shared" si="440"/>
        <v>0.99935534515530999</v>
      </c>
      <c r="U733" s="31">
        <f t="shared" si="441"/>
        <v>735</v>
      </c>
      <c r="V733" s="32">
        <f t="shared" si="442"/>
        <v>1830</v>
      </c>
      <c r="W733" s="33">
        <f t="shared" si="443"/>
        <v>2925</v>
      </c>
      <c r="X733" s="4"/>
      <c r="Y733" s="4"/>
      <c r="Z733" s="4"/>
      <c r="AA733" s="4"/>
      <c r="AB733" s="4"/>
      <c r="AC733" s="4"/>
      <c r="AD733" s="4"/>
      <c r="AE733" s="4"/>
      <c r="AF733" s="38"/>
      <c r="AG733" s="4"/>
      <c r="AH733" s="4"/>
      <c r="AI733" s="4"/>
      <c r="AJ733" s="4"/>
      <c r="AK733" s="7"/>
      <c r="AL733" s="8"/>
      <c r="AM733" s="9"/>
      <c r="AN733" s="10"/>
      <c r="AO733" s="4"/>
      <c r="AP733" s="4"/>
      <c r="AQ733" s="4"/>
      <c r="AR733" s="4"/>
      <c r="AS733" s="4"/>
      <c r="AT733" s="4"/>
      <c r="AU733" s="4"/>
      <c r="AV733" s="4"/>
      <c r="AW733" s="4"/>
      <c r="AX733" s="4"/>
      <c r="AY733" s="4"/>
      <c r="AZ733" s="38"/>
      <c r="BA733" s="7"/>
      <c r="BB733" s="46"/>
      <c r="BC733" s="9"/>
      <c r="BD733" s="10"/>
      <c r="BE733" s="4"/>
    </row>
    <row r="734" spans="1:57" ht="14" x14ac:dyDescent="0.35">
      <c r="A734" s="4"/>
      <c r="B734" s="4"/>
      <c r="C734" s="4"/>
      <c r="D734" s="4"/>
      <c r="E734" s="4"/>
      <c r="F734" s="4"/>
      <c r="G734" s="12"/>
      <c r="H734" s="54"/>
      <c r="I734" s="7"/>
      <c r="J734" s="8"/>
      <c r="K734" s="9"/>
      <c r="L734" s="10"/>
      <c r="M734" s="11"/>
      <c r="N734" s="29">
        <f t="shared" si="444"/>
        <v>6.4465484469478085E-6</v>
      </c>
      <c r="O734" s="47"/>
      <c r="P734" s="48"/>
      <c r="Q734" s="49"/>
      <c r="R734" s="51"/>
      <c r="S734" s="28"/>
      <c r="T734" s="29">
        <f t="shared" si="440"/>
        <v>0.99936179170375694</v>
      </c>
      <c r="U734" s="31">
        <f t="shared" si="441"/>
        <v>736</v>
      </c>
      <c r="V734" s="32">
        <f t="shared" si="442"/>
        <v>1832.5</v>
      </c>
      <c r="W734" s="33">
        <f t="shared" si="443"/>
        <v>2929</v>
      </c>
      <c r="X734" s="4"/>
      <c r="Y734" s="4"/>
      <c r="Z734" s="4"/>
      <c r="AA734" s="4"/>
      <c r="AB734" s="4"/>
      <c r="AC734" s="4"/>
      <c r="AD734" s="4"/>
      <c r="AE734" s="4"/>
      <c r="AF734" s="38"/>
      <c r="AG734" s="4"/>
      <c r="AH734" s="4"/>
      <c r="AI734" s="4"/>
      <c r="AJ734" s="4"/>
      <c r="AK734" s="7"/>
      <c r="AL734" s="8"/>
      <c r="AM734" s="9"/>
      <c r="AN734" s="10"/>
      <c r="AO734" s="4"/>
      <c r="AP734" s="4"/>
      <c r="AQ734" s="4"/>
      <c r="AR734" s="4"/>
      <c r="AS734" s="4"/>
      <c r="AT734" s="4"/>
      <c r="AU734" s="4"/>
      <c r="AV734" s="4"/>
      <c r="AW734" s="4"/>
      <c r="AX734" s="4"/>
      <c r="AY734" s="4"/>
      <c r="AZ734" s="38"/>
      <c r="BA734" s="7"/>
      <c r="BB734" s="46"/>
      <c r="BC734" s="9"/>
      <c r="BD734" s="10"/>
      <c r="BE734" s="4"/>
    </row>
    <row r="735" spans="1:57" ht="14" x14ac:dyDescent="0.35">
      <c r="A735" s="4"/>
      <c r="B735" s="4"/>
      <c r="C735" s="4"/>
      <c r="D735" s="4"/>
      <c r="E735" s="4"/>
      <c r="F735" s="4"/>
      <c r="G735" s="12"/>
      <c r="H735" s="54"/>
      <c r="I735" s="7"/>
      <c r="J735" s="8"/>
      <c r="K735" s="9"/>
      <c r="L735" s="10"/>
      <c r="M735" s="11"/>
      <c r="N735" s="29">
        <f t="shared" si="444"/>
        <v>6.382082962441693E-6</v>
      </c>
      <c r="O735" s="47"/>
      <c r="P735" s="48"/>
      <c r="Q735" s="49"/>
      <c r="R735" s="51"/>
      <c r="S735" s="28"/>
      <c r="T735" s="29">
        <f t="shared" si="440"/>
        <v>0.99936817378671938</v>
      </c>
      <c r="U735" s="31">
        <f t="shared" si="441"/>
        <v>737</v>
      </c>
      <c r="V735" s="32">
        <f t="shared" si="442"/>
        <v>1835</v>
      </c>
      <c r="W735" s="33">
        <f t="shared" si="443"/>
        <v>2933</v>
      </c>
      <c r="X735" s="4"/>
      <c r="Y735" s="4"/>
      <c r="Z735" s="4"/>
      <c r="AA735" s="4"/>
      <c r="AB735" s="4"/>
      <c r="AC735" s="4"/>
      <c r="AD735" s="4"/>
      <c r="AE735" s="4"/>
      <c r="AF735" s="38"/>
      <c r="AG735" s="4"/>
      <c r="AH735" s="4"/>
      <c r="AI735" s="4"/>
      <c r="AJ735" s="4"/>
      <c r="AK735" s="7"/>
      <c r="AL735" s="8"/>
      <c r="AM735" s="9"/>
      <c r="AN735" s="10"/>
      <c r="AO735" s="4"/>
      <c r="AP735" s="4"/>
      <c r="AQ735" s="4"/>
      <c r="AR735" s="4"/>
      <c r="AS735" s="4"/>
      <c r="AT735" s="4"/>
      <c r="AU735" s="4"/>
      <c r="AV735" s="4"/>
      <c r="AW735" s="4"/>
      <c r="AX735" s="4"/>
      <c r="AY735" s="4"/>
      <c r="AZ735" s="38"/>
      <c r="BA735" s="7"/>
      <c r="BB735" s="46"/>
      <c r="BC735" s="9"/>
      <c r="BD735" s="10"/>
      <c r="BE735" s="4"/>
    </row>
    <row r="736" spans="1:57" ht="14" x14ac:dyDescent="0.35">
      <c r="A736" s="4"/>
      <c r="B736" s="4"/>
      <c r="C736" s="4"/>
      <c r="D736" s="4"/>
      <c r="E736" s="4"/>
      <c r="F736" s="4"/>
      <c r="G736" s="12"/>
      <c r="H736" s="54"/>
      <c r="I736" s="7"/>
      <c r="J736" s="8"/>
      <c r="K736" s="9"/>
      <c r="L736" s="10"/>
      <c r="M736" s="11"/>
      <c r="N736" s="29">
        <f t="shared" si="444"/>
        <v>6.3182621328206068E-6</v>
      </c>
      <c r="O736" s="47"/>
      <c r="P736" s="48"/>
      <c r="Q736" s="49"/>
      <c r="R736" s="51"/>
      <c r="S736" s="28"/>
      <c r="T736" s="29">
        <f t="shared" si="440"/>
        <v>0.9993744920488522</v>
      </c>
      <c r="U736" s="31">
        <f t="shared" si="441"/>
        <v>738</v>
      </c>
      <c r="V736" s="32">
        <f t="shared" si="442"/>
        <v>1837.5</v>
      </c>
      <c r="W736" s="33">
        <f t="shared" si="443"/>
        <v>2937</v>
      </c>
      <c r="X736" s="4"/>
      <c r="Y736" s="4"/>
      <c r="Z736" s="4"/>
      <c r="AA736" s="4"/>
      <c r="AB736" s="4"/>
      <c r="AC736" s="4"/>
      <c r="AD736" s="4"/>
      <c r="AE736" s="4"/>
      <c r="AF736" s="38"/>
      <c r="AG736" s="4"/>
      <c r="AH736" s="4"/>
      <c r="AI736" s="4"/>
      <c r="AJ736" s="4"/>
      <c r="AK736" s="7"/>
      <c r="AL736" s="8"/>
      <c r="AM736" s="9"/>
      <c r="AN736" s="10"/>
      <c r="AO736" s="4"/>
      <c r="AP736" s="4"/>
      <c r="AQ736" s="4"/>
      <c r="AR736" s="4"/>
      <c r="AS736" s="4"/>
      <c r="AT736" s="4"/>
      <c r="AU736" s="4"/>
      <c r="AV736" s="4"/>
      <c r="AW736" s="4"/>
      <c r="AX736" s="4"/>
      <c r="AY736" s="4"/>
      <c r="AZ736" s="38"/>
      <c r="BA736" s="7"/>
      <c r="BB736" s="46"/>
      <c r="BC736" s="9"/>
      <c r="BD736" s="10"/>
      <c r="BE736" s="4"/>
    </row>
    <row r="737" spans="1:57" ht="14" x14ac:dyDescent="0.35">
      <c r="A737" s="4"/>
      <c r="B737" s="4"/>
      <c r="C737" s="4"/>
      <c r="D737" s="4"/>
      <c r="E737" s="4"/>
      <c r="F737" s="4"/>
      <c r="G737" s="12"/>
      <c r="H737" s="54"/>
      <c r="I737" s="7"/>
      <c r="J737" s="8"/>
      <c r="K737" s="9"/>
      <c r="L737" s="10"/>
      <c r="M737" s="11"/>
      <c r="N737" s="29">
        <f t="shared" si="444"/>
        <v>6.2550795114635349E-6</v>
      </c>
      <c r="O737" s="47"/>
      <c r="P737" s="48"/>
      <c r="Q737" s="49"/>
      <c r="R737" s="51"/>
      <c r="S737" s="28"/>
      <c r="T737" s="29">
        <f t="shared" si="440"/>
        <v>0.99938074712836367</v>
      </c>
      <c r="U737" s="31">
        <f t="shared" si="441"/>
        <v>739</v>
      </c>
      <c r="V737" s="32">
        <f t="shared" si="442"/>
        <v>1840</v>
      </c>
      <c r="W737" s="33">
        <f t="shared" si="443"/>
        <v>2941</v>
      </c>
      <c r="X737" s="4"/>
      <c r="Y737" s="4"/>
      <c r="Z737" s="4"/>
      <c r="AA737" s="4"/>
      <c r="AB737" s="4"/>
      <c r="AC737" s="4"/>
      <c r="AD737" s="4"/>
      <c r="AE737" s="4"/>
      <c r="AF737" s="38"/>
      <c r="AG737" s="4"/>
      <c r="AH737" s="4"/>
      <c r="AI737" s="4"/>
      <c r="AJ737" s="4"/>
      <c r="AK737" s="7"/>
      <c r="AL737" s="8"/>
      <c r="AM737" s="9"/>
      <c r="AN737" s="10"/>
      <c r="AO737" s="4"/>
      <c r="AP737" s="4"/>
      <c r="AQ737" s="4"/>
      <c r="AR737" s="4"/>
      <c r="AS737" s="4"/>
      <c r="AT737" s="4"/>
      <c r="AU737" s="4"/>
      <c r="AV737" s="4"/>
      <c r="AW737" s="4"/>
      <c r="AX737" s="4"/>
      <c r="AY737" s="4"/>
      <c r="AZ737" s="38"/>
      <c r="BA737" s="7"/>
      <c r="BB737" s="46"/>
      <c r="BC737" s="9"/>
      <c r="BD737" s="10"/>
      <c r="BE737" s="4"/>
    </row>
    <row r="738" spans="1:57" ht="14" x14ac:dyDescent="0.35">
      <c r="A738" s="4"/>
      <c r="B738" s="4"/>
      <c r="C738" s="4"/>
      <c r="D738" s="4"/>
      <c r="E738" s="4"/>
      <c r="F738" s="4"/>
      <c r="G738" s="12"/>
      <c r="H738" s="54"/>
      <c r="I738" s="7"/>
      <c r="J738" s="8"/>
      <c r="K738" s="9"/>
      <c r="L738" s="10"/>
      <c r="M738" s="11"/>
      <c r="N738" s="29">
        <f t="shared" si="444"/>
        <v>6.1925287163644427E-6</v>
      </c>
      <c r="O738" s="47"/>
      <c r="P738" s="48"/>
      <c r="Q738" s="49"/>
      <c r="R738" s="51"/>
      <c r="S738" s="28"/>
      <c r="T738" s="29">
        <f t="shared" si="440"/>
        <v>0.99938693965708003</v>
      </c>
      <c r="U738" s="31">
        <f t="shared" si="441"/>
        <v>740</v>
      </c>
      <c r="V738" s="32">
        <f t="shared" si="442"/>
        <v>1842.5</v>
      </c>
      <c r="W738" s="33">
        <f t="shared" si="443"/>
        <v>2945</v>
      </c>
      <c r="X738" s="4"/>
      <c r="Y738" s="4"/>
      <c r="Z738" s="4"/>
      <c r="AA738" s="4"/>
      <c r="AB738" s="4"/>
      <c r="AC738" s="4"/>
      <c r="AD738" s="4"/>
      <c r="AE738" s="4"/>
      <c r="AF738" s="38"/>
      <c r="AG738" s="4"/>
      <c r="AH738" s="4"/>
      <c r="AI738" s="4"/>
      <c r="AJ738" s="4"/>
      <c r="AK738" s="7"/>
      <c r="AL738" s="8"/>
      <c r="AM738" s="9"/>
      <c r="AN738" s="10"/>
      <c r="AO738" s="4"/>
      <c r="AP738" s="4"/>
      <c r="AQ738" s="4"/>
      <c r="AR738" s="4"/>
      <c r="AS738" s="4"/>
      <c r="AT738" s="4"/>
      <c r="AU738" s="4"/>
      <c r="AV738" s="4"/>
      <c r="AW738" s="4"/>
      <c r="AX738" s="4"/>
      <c r="AY738" s="4"/>
      <c r="AZ738" s="38"/>
      <c r="BA738" s="7"/>
      <c r="BB738" s="46"/>
      <c r="BC738" s="9"/>
      <c r="BD738" s="10"/>
      <c r="BE738" s="4"/>
    </row>
    <row r="739" spans="1:57" ht="14" x14ac:dyDescent="0.35">
      <c r="A739" s="4"/>
      <c r="B739" s="4"/>
      <c r="C739" s="4"/>
      <c r="D739" s="4"/>
      <c r="E739" s="4"/>
      <c r="F739" s="4"/>
      <c r="G739" s="12"/>
      <c r="H739" s="54"/>
      <c r="I739" s="7"/>
      <c r="J739" s="8"/>
      <c r="K739" s="9"/>
      <c r="L739" s="10"/>
      <c r="M739" s="11"/>
      <c r="N739" s="29">
        <f t="shared" si="444"/>
        <v>6.130603429244097E-6</v>
      </c>
      <c r="O739" s="47"/>
      <c r="P739" s="48"/>
      <c r="Q739" s="49"/>
      <c r="R739" s="51"/>
      <c r="S739" s="28"/>
      <c r="T739" s="29">
        <f t="shared" si="440"/>
        <v>0.99939307026050928</v>
      </c>
      <c r="U739" s="31">
        <f t="shared" si="441"/>
        <v>741</v>
      </c>
      <c r="V739" s="32">
        <f t="shared" si="442"/>
        <v>1845</v>
      </c>
      <c r="W739" s="33">
        <f t="shared" si="443"/>
        <v>2949</v>
      </c>
      <c r="X739" s="4"/>
      <c r="Y739" s="4"/>
      <c r="Z739" s="4"/>
      <c r="AA739" s="4"/>
      <c r="AB739" s="4"/>
      <c r="AC739" s="4"/>
      <c r="AD739" s="4"/>
      <c r="AE739" s="4"/>
      <c r="AF739" s="38"/>
      <c r="AG739" s="4"/>
      <c r="AH739" s="4"/>
      <c r="AI739" s="4"/>
      <c r="AJ739" s="4"/>
      <c r="AK739" s="7"/>
      <c r="AL739" s="8"/>
      <c r="AM739" s="9"/>
      <c r="AN739" s="10"/>
      <c r="AO739" s="4"/>
      <c r="AP739" s="4"/>
      <c r="AQ739" s="4"/>
      <c r="AR739" s="4"/>
      <c r="AS739" s="4"/>
      <c r="AT739" s="4"/>
      <c r="AU739" s="4"/>
      <c r="AV739" s="4"/>
      <c r="AW739" s="4"/>
      <c r="AX739" s="4"/>
      <c r="AY739" s="4"/>
      <c r="AZ739" s="38"/>
      <c r="BA739" s="7"/>
      <c r="BB739" s="46"/>
      <c r="BC739" s="9"/>
      <c r="BD739" s="10"/>
      <c r="BE739" s="4"/>
    </row>
    <row r="740" spans="1:57" ht="14" x14ac:dyDescent="0.35">
      <c r="A740" s="4"/>
      <c r="B740" s="4"/>
      <c r="C740" s="4"/>
      <c r="D740" s="4"/>
      <c r="E740" s="4"/>
      <c r="F740" s="4"/>
      <c r="G740" s="12"/>
      <c r="H740" s="54"/>
      <c r="I740" s="7"/>
      <c r="J740" s="8"/>
      <c r="K740" s="9"/>
      <c r="L740" s="10"/>
      <c r="M740" s="11"/>
      <c r="N740" s="29">
        <f t="shared" si="444"/>
        <v>6.0692973948839324E-6</v>
      </c>
      <c r="O740" s="47"/>
      <c r="P740" s="48"/>
      <c r="Q740" s="49"/>
      <c r="R740" s="51"/>
      <c r="S740" s="28"/>
      <c r="T740" s="29">
        <f t="shared" si="440"/>
        <v>0.99939913955790416</v>
      </c>
      <c r="U740" s="31">
        <f t="shared" si="441"/>
        <v>742</v>
      </c>
      <c r="V740" s="32">
        <f t="shared" si="442"/>
        <v>1847.5</v>
      </c>
      <c r="W740" s="33">
        <f t="shared" si="443"/>
        <v>2953</v>
      </c>
      <c r="X740" s="4"/>
      <c r="Y740" s="4"/>
      <c r="Z740" s="4"/>
      <c r="AA740" s="4"/>
      <c r="AB740" s="4"/>
      <c r="AC740" s="4"/>
      <c r="AD740" s="4"/>
      <c r="AE740" s="4"/>
      <c r="AF740" s="38"/>
      <c r="AG740" s="4"/>
      <c r="AH740" s="4"/>
      <c r="AI740" s="4"/>
      <c r="AJ740" s="4"/>
      <c r="AK740" s="7"/>
      <c r="AL740" s="8"/>
      <c r="AM740" s="9"/>
      <c r="AN740" s="10"/>
      <c r="AO740" s="4"/>
      <c r="AP740" s="4"/>
      <c r="AQ740" s="4"/>
      <c r="AR740" s="4"/>
      <c r="AS740" s="4"/>
      <c r="AT740" s="4"/>
      <c r="AU740" s="4"/>
      <c r="AV740" s="4"/>
      <c r="AW740" s="4"/>
      <c r="AX740" s="4"/>
      <c r="AY740" s="4"/>
      <c r="AZ740" s="38"/>
      <c r="BA740" s="7"/>
      <c r="BB740" s="46"/>
      <c r="BC740" s="9"/>
      <c r="BD740" s="10"/>
      <c r="BE740" s="4"/>
    </row>
    <row r="741" spans="1:57" ht="14" x14ac:dyDescent="0.35">
      <c r="A741" s="4"/>
      <c r="B741" s="4"/>
      <c r="C741" s="4"/>
      <c r="D741" s="4"/>
      <c r="E741" s="4"/>
      <c r="F741" s="4"/>
      <c r="G741" s="12"/>
      <c r="H741" s="54"/>
      <c r="I741" s="7"/>
      <c r="J741" s="8"/>
      <c r="K741" s="9"/>
      <c r="L741" s="10"/>
      <c r="M741" s="11"/>
      <c r="N741" s="29">
        <f t="shared" si="444"/>
        <v>6.0086044209040068E-6</v>
      </c>
      <c r="O741" s="47"/>
      <c r="P741" s="48"/>
      <c r="Q741" s="49"/>
      <c r="R741" s="51"/>
      <c r="S741" s="28"/>
      <c r="T741" s="29">
        <f t="shared" si="440"/>
        <v>0.99940514816232506</v>
      </c>
      <c r="U741" s="31">
        <f t="shared" si="441"/>
        <v>743</v>
      </c>
      <c r="V741" s="32">
        <f t="shared" si="442"/>
        <v>1850</v>
      </c>
      <c r="W741" s="33">
        <f t="shared" si="443"/>
        <v>2957</v>
      </c>
      <c r="X741" s="4"/>
      <c r="Y741" s="4"/>
      <c r="Z741" s="4"/>
      <c r="AA741" s="4"/>
      <c r="AB741" s="4"/>
      <c r="AC741" s="4"/>
      <c r="AD741" s="4"/>
      <c r="AE741" s="4"/>
      <c r="AF741" s="38"/>
      <c r="AG741" s="4"/>
      <c r="AH741" s="4"/>
      <c r="AI741" s="4"/>
      <c r="AJ741" s="4"/>
      <c r="AK741" s="7"/>
      <c r="AL741" s="8"/>
      <c r="AM741" s="9"/>
      <c r="AN741" s="10"/>
      <c r="AO741" s="4"/>
      <c r="AP741" s="4"/>
      <c r="AQ741" s="4"/>
      <c r="AR741" s="4"/>
      <c r="AS741" s="4"/>
      <c r="AT741" s="4"/>
      <c r="AU741" s="4"/>
      <c r="AV741" s="4"/>
      <c r="AW741" s="4"/>
      <c r="AX741" s="4"/>
      <c r="AY741" s="4"/>
      <c r="AZ741" s="38"/>
      <c r="BA741" s="7"/>
      <c r="BB741" s="46"/>
      <c r="BC741" s="9"/>
      <c r="BD741" s="10"/>
      <c r="BE741" s="4"/>
    </row>
    <row r="742" spans="1:57" ht="14" x14ac:dyDescent="0.35">
      <c r="A742" s="4"/>
      <c r="B742" s="4"/>
      <c r="C742" s="4"/>
      <c r="D742" s="4"/>
      <c r="E742" s="4"/>
      <c r="F742" s="4"/>
      <c r="G742" s="12"/>
      <c r="H742" s="54"/>
      <c r="I742" s="7"/>
      <c r="J742" s="8"/>
      <c r="K742" s="9"/>
      <c r="L742" s="10"/>
      <c r="M742" s="11"/>
      <c r="N742" s="29">
        <f t="shared" si="444"/>
        <v>5.9485183767638006E-6</v>
      </c>
      <c r="O742" s="47"/>
      <c r="P742" s="48"/>
      <c r="Q742" s="49"/>
      <c r="R742" s="51"/>
      <c r="S742" s="28"/>
      <c r="T742" s="29">
        <f t="shared" si="440"/>
        <v>0.99941109668070183</v>
      </c>
      <c r="U742" s="31">
        <f t="shared" si="441"/>
        <v>744</v>
      </c>
      <c r="V742" s="32">
        <f t="shared" si="442"/>
        <v>1852.5</v>
      </c>
      <c r="W742" s="33">
        <f t="shared" si="443"/>
        <v>2961</v>
      </c>
      <c r="X742" s="4"/>
      <c r="Y742" s="4"/>
      <c r="Z742" s="4"/>
      <c r="AA742" s="4"/>
      <c r="AB742" s="4"/>
      <c r="AC742" s="4"/>
      <c r="AD742" s="4"/>
      <c r="AE742" s="4"/>
      <c r="AF742" s="38"/>
      <c r="AG742" s="4"/>
      <c r="AH742" s="4"/>
      <c r="AI742" s="4"/>
      <c r="AJ742" s="4"/>
      <c r="AK742" s="7"/>
      <c r="AL742" s="8"/>
      <c r="AM742" s="9"/>
      <c r="AN742" s="10"/>
      <c r="AO742" s="4"/>
      <c r="AP742" s="4"/>
      <c r="AQ742" s="4"/>
      <c r="AR742" s="4"/>
      <c r="AS742" s="4"/>
      <c r="AT742" s="4"/>
      <c r="AU742" s="4"/>
      <c r="AV742" s="4"/>
      <c r="AW742" s="4"/>
      <c r="AX742" s="4"/>
      <c r="AY742" s="4"/>
      <c r="AZ742" s="38"/>
      <c r="BA742" s="7"/>
      <c r="BB742" s="46"/>
      <c r="BC742" s="9"/>
      <c r="BD742" s="10"/>
      <c r="BE742" s="4"/>
    </row>
    <row r="743" spans="1:57" ht="14" x14ac:dyDescent="0.35">
      <c r="A743" s="4"/>
      <c r="B743" s="4"/>
      <c r="C743" s="4"/>
      <c r="D743" s="4"/>
      <c r="E743" s="4"/>
      <c r="F743" s="4"/>
      <c r="G743" s="12"/>
      <c r="H743" s="54"/>
      <c r="I743" s="7"/>
      <c r="J743" s="8"/>
      <c r="K743" s="9"/>
      <c r="L743" s="10"/>
      <c r="M743" s="11"/>
      <c r="N743" s="29">
        <f t="shared" si="444"/>
        <v>5.8890331929850603E-6</v>
      </c>
      <c r="O743" s="47"/>
      <c r="P743" s="48"/>
      <c r="Q743" s="49"/>
      <c r="R743" s="51"/>
      <c r="S743" s="28"/>
      <c r="T743" s="29">
        <f t="shared" si="440"/>
        <v>0.99941698571389481</v>
      </c>
      <c r="U743" s="31">
        <f t="shared" si="441"/>
        <v>745</v>
      </c>
      <c r="V743" s="32">
        <f t="shared" si="442"/>
        <v>1855</v>
      </c>
      <c r="W743" s="33">
        <f t="shared" si="443"/>
        <v>2965</v>
      </c>
      <c r="X743" s="4"/>
      <c r="Y743" s="4"/>
      <c r="Z743" s="4"/>
      <c r="AA743" s="4"/>
      <c r="AB743" s="4"/>
      <c r="AC743" s="4"/>
      <c r="AD743" s="4"/>
      <c r="AE743" s="4"/>
      <c r="AF743" s="38"/>
      <c r="AG743" s="4"/>
      <c r="AH743" s="4"/>
      <c r="AI743" s="4"/>
      <c r="AJ743" s="4"/>
      <c r="AK743" s="7"/>
      <c r="AL743" s="8"/>
      <c r="AM743" s="9"/>
      <c r="AN743" s="10"/>
      <c r="AO743" s="4"/>
      <c r="AP743" s="4"/>
      <c r="AQ743" s="4"/>
      <c r="AR743" s="4"/>
      <c r="AS743" s="4"/>
      <c r="AT743" s="4"/>
      <c r="AU743" s="4"/>
      <c r="AV743" s="4"/>
      <c r="AW743" s="4"/>
      <c r="AX743" s="4"/>
      <c r="AY743" s="4"/>
      <c r="AZ743" s="38"/>
      <c r="BA743" s="7"/>
      <c r="BB743" s="46"/>
      <c r="BC743" s="9"/>
      <c r="BD743" s="10"/>
      <c r="BE743" s="4"/>
    </row>
    <row r="744" spans="1:57" ht="14" x14ac:dyDescent="0.35">
      <c r="A744" s="4"/>
      <c r="B744" s="4"/>
      <c r="C744" s="4"/>
      <c r="D744" s="4"/>
      <c r="E744" s="4"/>
      <c r="F744" s="4"/>
      <c r="G744" s="12"/>
      <c r="H744" s="54"/>
      <c r="I744" s="7"/>
      <c r="J744" s="8"/>
      <c r="K744" s="9"/>
      <c r="L744" s="10"/>
      <c r="M744" s="11"/>
      <c r="N744" s="29">
        <f t="shared" si="444"/>
        <v>5.8301428610407768E-6</v>
      </c>
      <c r="O744" s="47"/>
      <c r="P744" s="48"/>
      <c r="Q744" s="49"/>
      <c r="R744" s="51"/>
      <c r="S744" s="28"/>
      <c r="T744" s="29">
        <f t="shared" si="440"/>
        <v>0.99942281585675585</v>
      </c>
      <c r="U744" s="31">
        <f t="shared" si="441"/>
        <v>746</v>
      </c>
      <c r="V744" s="32">
        <f t="shared" si="442"/>
        <v>1857.5</v>
      </c>
      <c r="W744" s="33">
        <f t="shared" si="443"/>
        <v>2969</v>
      </c>
      <c r="X744" s="4"/>
      <c r="Y744" s="4"/>
      <c r="Z744" s="4"/>
      <c r="AA744" s="4"/>
      <c r="AB744" s="4"/>
      <c r="AC744" s="4"/>
      <c r="AD744" s="4"/>
      <c r="AE744" s="4"/>
      <c r="AF744" s="38"/>
      <c r="AG744" s="4"/>
      <c r="AH744" s="4"/>
      <c r="AI744" s="4"/>
      <c r="AJ744" s="4"/>
      <c r="AK744" s="7"/>
      <c r="AL744" s="8"/>
      <c r="AM744" s="9"/>
      <c r="AN744" s="10"/>
      <c r="AO744" s="4"/>
      <c r="AP744" s="4"/>
      <c r="AQ744" s="4"/>
      <c r="AR744" s="4"/>
      <c r="AS744" s="4"/>
      <c r="AT744" s="4"/>
      <c r="AU744" s="4"/>
      <c r="AV744" s="4"/>
      <c r="AW744" s="4"/>
      <c r="AX744" s="4"/>
      <c r="AY744" s="4"/>
      <c r="AZ744" s="38"/>
      <c r="BA744" s="7"/>
      <c r="BB744" s="46"/>
      <c r="BC744" s="9"/>
      <c r="BD744" s="10"/>
      <c r="BE744" s="4"/>
    </row>
    <row r="745" spans="1:57" ht="14" x14ac:dyDescent="0.35">
      <c r="A745" s="4"/>
      <c r="B745" s="4"/>
      <c r="C745" s="4"/>
      <c r="D745" s="4"/>
      <c r="E745" s="4"/>
      <c r="F745" s="4"/>
      <c r="G745" s="12"/>
      <c r="H745" s="54"/>
      <c r="I745" s="7"/>
      <c r="J745" s="8"/>
      <c r="K745" s="9"/>
      <c r="L745" s="10"/>
      <c r="M745" s="11"/>
      <c r="N745" s="29">
        <f t="shared" si="444"/>
        <v>5.7718414324670064E-6</v>
      </c>
      <c r="O745" s="47"/>
      <c r="P745" s="48"/>
      <c r="Q745" s="49"/>
      <c r="R745" s="51"/>
      <c r="S745" s="28"/>
      <c r="T745" s="29">
        <f t="shared" si="440"/>
        <v>0.99942858769818832</v>
      </c>
      <c r="U745" s="31">
        <f t="shared" si="441"/>
        <v>747</v>
      </c>
      <c r="V745" s="32">
        <f t="shared" si="442"/>
        <v>1860</v>
      </c>
      <c r="W745" s="33">
        <f t="shared" si="443"/>
        <v>2973</v>
      </c>
      <c r="X745" s="4"/>
      <c r="Y745" s="4"/>
      <c r="Z745" s="4"/>
      <c r="AA745" s="4"/>
      <c r="AB745" s="4"/>
      <c r="AC745" s="4"/>
      <c r="AD745" s="4"/>
      <c r="AE745" s="4"/>
      <c r="AF745" s="38"/>
      <c r="AG745" s="4"/>
      <c r="AH745" s="4"/>
      <c r="AI745" s="4"/>
      <c r="AJ745" s="4"/>
      <c r="AK745" s="7"/>
      <c r="AL745" s="8"/>
      <c r="AM745" s="9"/>
      <c r="AN745" s="10"/>
      <c r="AO745" s="4"/>
      <c r="AP745" s="4"/>
      <c r="AQ745" s="4"/>
      <c r="AR745" s="4"/>
      <c r="AS745" s="4"/>
      <c r="AT745" s="4"/>
      <c r="AU745" s="4"/>
      <c r="AV745" s="4"/>
      <c r="AW745" s="4"/>
      <c r="AX745" s="4"/>
      <c r="AY745" s="4"/>
      <c r="AZ745" s="38"/>
      <c r="BA745" s="7"/>
      <c r="BB745" s="46"/>
      <c r="BC745" s="9"/>
      <c r="BD745" s="10"/>
      <c r="BE745" s="4"/>
    </row>
    <row r="746" spans="1:57" ht="14" x14ac:dyDescent="0.35">
      <c r="A746" s="4"/>
      <c r="B746" s="4"/>
      <c r="C746" s="4"/>
      <c r="D746" s="4"/>
      <c r="E746" s="4"/>
      <c r="F746" s="4"/>
      <c r="G746" s="12"/>
      <c r="H746" s="54"/>
      <c r="I746" s="7"/>
      <c r="J746" s="8"/>
      <c r="K746" s="9"/>
      <c r="L746" s="10"/>
      <c r="M746" s="11"/>
      <c r="N746" s="29">
        <f t="shared" si="444"/>
        <v>5.714123018085715E-6</v>
      </c>
      <c r="O746" s="47"/>
      <c r="P746" s="48"/>
      <c r="Q746" s="49"/>
      <c r="R746" s="51"/>
      <c r="S746" s="28"/>
      <c r="T746" s="29">
        <f t="shared" si="440"/>
        <v>0.99943430182120641</v>
      </c>
      <c r="U746" s="31">
        <f t="shared" si="441"/>
        <v>748</v>
      </c>
      <c r="V746" s="32">
        <f t="shared" si="442"/>
        <v>1862.5</v>
      </c>
      <c r="W746" s="33">
        <f t="shared" si="443"/>
        <v>2977</v>
      </c>
      <c r="X746" s="4"/>
      <c r="Y746" s="4"/>
      <c r="Z746" s="4"/>
      <c r="AA746" s="4"/>
      <c r="AB746" s="4"/>
      <c r="AC746" s="4"/>
      <c r="AD746" s="4"/>
      <c r="AE746" s="4"/>
      <c r="AF746" s="38"/>
      <c r="AG746" s="4"/>
      <c r="AH746" s="4"/>
      <c r="AI746" s="4"/>
      <c r="AJ746" s="4"/>
      <c r="AK746" s="7"/>
      <c r="AL746" s="8"/>
      <c r="AM746" s="9"/>
      <c r="AN746" s="10"/>
      <c r="AO746" s="4"/>
      <c r="AP746" s="4"/>
      <c r="AQ746" s="4"/>
      <c r="AR746" s="4"/>
      <c r="AS746" s="4"/>
      <c r="AT746" s="4"/>
      <c r="AU746" s="4"/>
      <c r="AV746" s="4"/>
      <c r="AW746" s="4"/>
      <c r="AX746" s="4"/>
      <c r="AY746" s="4"/>
      <c r="AZ746" s="38"/>
      <c r="BA746" s="7"/>
      <c r="BB746" s="46"/>
      <c r="BC746" s="9"/>
      <c r="BD746" s="10"/>
      <c r="BE746" s="4"/>
    </row>
    <row r="747" spans="1:57" ht="14" x14ac:dyDescent="0.35">
      <c r="A747" s="4"/>
      <c r="B747" s="4"/>
      <c r="C747" s="4"/>
      <c r="D747" s="4"/>
      <c r="E747" s="4"/>
      <c r="F747" s="4"/>
      <c r="G747" s="12"/>
      <c r="H747" s="54"/>
      <c r="I747" s="7"/>
      <c r="J747" s="8"/>
      <c r="K747" s="9"/>
      <c r="L747" s="10"/>
      <c r="M747" s="11"/>
      <c r="N747" s="29">
        <f t="shared" si="444"/>
        <v>5.6569817878937556E-6</v>
      </c>
      <c r="O747" s="47"/>
      <c r="P747" s="48"/>
      <c r="Q747" s="49"/>
      <c r="R747" s="51"/>
      <c r="S747" s="28"/>
      <c r="T747" s="29">
        <f t="shared" si="440"/>
        <v>0.9994399588029943</v>
      </c>
      <c r="U747" s="31">
        <f t="shared" si="441"/>
        <v>749</v>
      </c>
      <c r="V747" s="32">
        <f t="shared" si="442"/>
        <v>1865</v>
      </c>
      <c r="W747" s="33">
        <f t="shared" si="443"/>
        <v>2981</v>
      </c>
      <c r="X747" s="4"/>
      <c r="Y747" s="4"/>
      <c r="Z747" s="4"/>
      <c r="AA747" s="4"/>
      <c r="AB747" s="4"/>
      <c r="AC747" s="4"/>
      <c r="AD747" s="4"/>
      <c r="AE747" s="4"/>
      <c r="AF747" s="38"/>
      <c r="AG747" s="4"/>
      <c r="AH747" s="4"/>
      <c r="AI747" s="4"/>
      <c r="AJ747" s="4"/>
      <c r="AK747" s="7"/>
      <c r="AL747" s="8"/>
      <c r="AM747" s="9"/>
      <c r="AN747" s="10"/>
      <c r="AO747" s="4"/>
      <c r="AP747" s="4"/>
      <c r="AQ747" s="4"/>
      <c r="AR747" s="4"/>
      <c r="AS747" s="4"/>
      <c r="AT747" s="4"/>
      <c r="AU747" s="4"/>
      <c r="AV747" s="4"/>
      <c r="AW747" s="4"/>
      <c r="AX747" s="4"/>
      <c r="AY747" s="4"/>
      <c r="AZ747" s="38"/>
      <c r="BA747" s="7"/>
      <c r="BB747" s="46"/>
      <c r="BC747" s="9"/>
      <c r="BD747" s="10"/>
      <c r="BE747" s="4"/>
    </row>
    <row r="748" spans="1:57" ht="14" x14ac:dyDescent="0.35">
      <c r="A748" s="4"/>
      <c r="B748" s="4"/>
      <c r="C748" s="4"/>
      <c r="D748" s="4"/>
      <c r="E748" s="4"/>
      <c r="F748" s="4"/>
      <c r="G748" s="12"/>
      <c r="H748" s="54"/>
      <c r="I748" s="7"/>
      <c r="J748" s="8"/>
      <c r="K748" s="9"/>
      <c r="L748" s="10"/>
      <c r="M748" s="11"/>
      <c r="N748" s="29">
        <f t="shared" si="444"/>
        <v>5.6004119700636679E-6</v>
      </c>
      <c r="O748" s="47"/>
      <c r="P748" s="48"/>
      <c r="Q748" s="49"/>
      <c r="R748" s="51"/>
      <c r="S748" s="28"/>
      <c r="T748" s="29">
        <f t="shared" si="440"/>
        <v>0.99944555921496436</v>
      </c>
      <c r="U748" s="31">
        <f t="shared" si="441"/>
        <v>750</v>
      </c>
      <c r="V748" s="32">
        <f t="shared" si="442"/>
        <v>1867.5</v>
      </c>
      <c r="W748" s="33">
        <f t="shared" si="443"/>
        <v>2985</v>
      </c>
      <c r="X748" s="4"/>
      <c r="Y748" s="4"/>
      <c r="Z748" s="4"/>
      <c r="AA748" s="4"/>
      <c r="AB748" s="4"/>
      <c r="AC748" s="4"/>
      <c r="AD748" s="4"/>
      <c r="AE748" s="4"/>
      <c r="AF748" s="38"/>
      <c r="AG748" s="4"/>
      <c r="AH748" s="4"/>
      <c r="AI748" s="4"/>
      <c r="AJ748" s="4"/>
      <c r="AK748" s="7"/>
      <c r="AL748" s="8"/>
      <c r="AM748" s="9"/>
      <c r="AN748" s="10"/>
      <c r="AO748" s="4"/>
      <c r="AP748" s="4"/>
      <c r="AQ748" s="4"/>
      <c r="AR748" s="4"/>
      <c r="AS748" s="4"/>
      <c r="AT748" s="4"/>
      <c r="AU748" s="4"/>
      <c r="AV748" s="4"/>
      <c r="AW748" s="4"/>
      <c r="AX748" s="4"/>
      <c r="AY748" s="4"/>
      <c r="AZ748" s="38"/>
      <c r="BA748" s="7"/>
      <c r="BB748" s="46"/>
      <c r="BC748" s="9"/>
      <c r="BD748" s="10"/>
      <c r="BE748" s="4"/>
    </row>
    <row r="749" spans="1:57" ht="14" x14ac:dyDescent="0.35">
      <c r="A749" s="4"/>
      <c r="B749" s="4"/>
      <c r="C749" s="4"/>
      <c r="D749" s="4"/>
      <c r="E749" s="4"/>
      <c r="F749" s="4"/>
      <c r="G749" s="12"/>
      <c r="H749" s="54"/>
      <c r="I749" s="7"/>
      <c r="J749" s="8"/>
      <c r="K749" s="9"/>
      <c r="L749" s="10"/>
      <c r="M749" s="11"/>
      <c r="N749" s="29">
        <f t="shared" si="444"/>
        <v>5.5444078503885663E-6</v>
      </c>
      <c r="O749" s="47"/>
      <c r="P749" s="48"/>
      <c r="Q749" s="49"/>
      <c r="R749" s="51"/>
      <c r="S749" s="28"/>
      <c r="T749" s="29">
        <f t="shared" si="440"/>
        <v>0.99945110362281475</v>
      </c>
      <c r="U749" s="31">
        <f t="shared" si="441"/>
        <v>751</v>
      </c>
      <c r="V749" s="32">
        <f t="shared" si="442"/>
        <v>1870</v>
      </c>
      <c r="W749" s="33">
        <f t="shared" si="443"/>
        <v>2989</v>
      </c>
      <c r="X749" s="4"/>
      <c r="Y749" s="4"/>
      <c r="Z749" s="4"/>
      <c r="AA749" s="4"/>
      <c r="AB749" s="4"/>
      <c r="AC749" s="4"/>
      <c r="AD749" s="4"/>
      <c r="AE749" s="4"/>
      <c r="AF749" s="38"/>
      <c r="AG749" s="4"/>
      <c r="AH749" s="4"/>
      <c r="AI749" s="4"/>
      <c r="AJ749" s="4"/>
      <c r="AK749" s="7"/>
      <c r="AL749" s="8"/>
      <c r="AM749" s="9"/>
      <c r="AN749" s="10"/>
      <c r="AO749" s="4"/>
      <c r="AP749" s="4"/>
      <c r="AQ749" s="4"/>
      <c r="AR749" s="4"/>
      <c r="AS749" s="4"/>
      <c r="AT749" s="4"/>
      <c r="AU749" s="4"/>
      <c r="AV749" s="4"/>
      <c r="AW749" s="4"/>
      <c r="AX749" s="4"/>
      <c r="AY749" s="4"/>
      <c r="AZ749" s="38"/>
      <c r="BA749" s="7"/>
      <c r="BB749" s="46"/>
      <c r="BC749" s="9"/>
      <c r="BD749" s="10"/>
      <c r="BE749" s="4"/>
    </row>
    <row r="750" spans="1:57" ht="14" x14ac:dyDescent="0.35">
      <c r="A750" s="4"/>
      <c r="B750" s="4"/>
      <c r="C750" s="4"/>
      <c r="D750" s="4"/>
      <c r="E750" s="4"/>
      <c r="F750" s="4"/>
      <c r="G750" s="12"/>
      <c r="H750" s="54"/>
      <c r="I750" s="7"/>
      <c r="J750" s="8"/>
      <c r="K750" s="9"/>
      <c r="L750" s="10"/>
      <c r="M750" s="11"/>
      <c r="N750" s="29">
        <f t="shared" si="444"/>
        <v>5.4889637718380513E-6</v>
      </c>
      <c r="O750" s="47"/>
      <c r="P750" s="48"/>
      <c r="Q750" s="49"/>
      <c r="R750" s="51"/>
      <c r="S750" s="28"/>
      <c r="T750" s="29">
        <f t="shared" si="440"/>
        <v>0.99945659258658659</v>
      </c>
      <c r="U750" s="31">
        <f t="shared" si="441"/>
        <v>752</v>
      </c>
      <c r="V750" s="32">
        <f t="shared" si="442"/>
        <v>1872.5</v>
      </c>
      <c r="W750" s="33">
        <f t="shared" si="443"/>
        <v>2993</v>
      </c>
      <c r="X750" s="4"/>
      <c r="Y750" s="4"/>
      <c r="Z750" s="4"/>
      <c r="AA750" s="4"/>
      <c r="AB750" s="4"/>
      <c r="AC750" s="4"/>
      <c r="AD750" s="4"/>
      <c r="AE750" s="4"/>
      <c r="AF750" s="38"/>
      <c r="AG750" s="4"/>
      <c r="AH750" s="4"/>
      <c r="AI750" s="4"/>
      <c r="AJ750" s="4"/>
      <c r="AK750" s="7"/>
      <c r="AL750" s="8"/>
      <c r="AM750" s="9"/>
      <c r="AN750" s="10"/>
      <c r="AO750" s="4"/>
      <c r="AP750" s="4"/>
      <c r="AQ750" s="4"/>
      <c r="AR750" s="4"/>
      <c r="AS750" s="4"/>
      <c r="AT750" s="4"/>
      <c r="AU750" s="4"/>
      <c r="AV750" s="4"/>
      <c r="AW750" s="4"/>
      <c r="AX750" s="4"/>
      <c r="AY750" s="4"/>
      <c r="AZ750" s="38"/>
      <c r="BA750" s="7"/>
      <c r="BB750" s="46"/>
      <c r="BC750" s="9"/>
      <c r="BD750" s="10"/>
      <c r="BE750" s="4"/>
    </row>
    <row r="751" spans="1:57" ht="14" x14ac:dyDescent="0.35">
      <c r="A751" s="4"/>
      <c r="B751" s="4"/>
      <c r="C751" s="4"/>
      <c r="D751" s="4"/>
      <c r="E751" s="4"/>
      <c r="F751" s="4"/>
      <c r="G751" s="12"/>
      <c r="H751" s="54"/>
      <c r="I751" s="7"/>
      <c r="J751" s="8"/>
      <c r="K751" s="9"/>
      <c r="L751" s="10"/>
      <c r="M751" s="11"/>
      <c r="N751" s="29">
        <f t="shared" si="444"/>
        <v>5.4340741341141197E-6</v>
      </c>
      <c r="O751" s="47"/>
      <c r="P751" s="48"/>
      <c r="Q751" s="49"/>
      <c r="R751" s="51"/>
      <c r="S751" s="28"/>
      <c r="T751" s="29">
        <f t="shared" si="440"/>
        <v>0.9994620266607207</v>
      </c>
      <c r="U751" s="31">
        <f t="shared" si="441"/>
        <v>753</v>
      </c>
      <c r="V751" s="32">
        <f t="shared" si="442"/>
        <v>1875</v>
      </c>
      <c r="W751" s="33">
        <f t="shared" si="443"/>
        <v>2997</v>
      </c>
      <c r="X751" s="4"/>
      <c r="Y751" s="4"/>
      <c r="Z751" s="4"/>
      <c r="AA751" s="4"/>
      <c r="AB751" s="4"/>
      <c r="AC751" s="4"/>
      <c r="AD751" s="4"/>
      <c r="AE751" s="4"/>
      <c r="AF751" s="38"/>
      <c r="AG751" s="4"/>
      <c r="AH751" s="4"/>
      <c r="AI751" s="4"/>
      <c r="AJ751" s="4"/>
      <c r="AK751" s="7"/>
      <c r="AL751" s="8"/>
      <c r="AM751" s="9"/>
      <c r="AN751" s="10"/>
      <c r="AO751" s="4"/>
      <c r="AP751" s="4"/>
      <c r="AQ751" s="4"/>
      <c r="AR751" s="4"/>
      <c r="AS751" s="4"/>
      <c r="AT751" s="4"/>
      <c r="AU751" s="4"/>
      <c r="AV751" s="4"/>
      <c r="AW751" s="4"/>
      <c r="AX751" s="4"/>
      <c r="AY751" s="4"/>
      <c r="AZ751" s="38"/>
      <c r="BA751" s="7"/>
      <c r="BB751" s="46"/>
      <c r="BC751" s="9"/>
      <c r="BD751" s="10"/>
      <c r="BE751" s="4"/>
    </row>
    <row r="752" spans="1:57" ht="14" x14ac:dyDescent="0.35">
      <c r="A752" s="4"/>
      <c r="B752" s="4"/>
      <c r="C752" s="4"/>
      <c r="D752" s="4"/>
      <c r="E752" s="4"/>
      <c r="F752" s="4"/>
      <c r="G752" s="12"/>
      <c r="H752" s="54"/>
      <c r="I752" s="7"/>
      <c r="J752" s="8"/>
      <c r="K752" s="9"/>
      <c r="L752" s="10"/>
      <c r="M752" s="11"/>
      <c r="N752" s="29">
        <f t="shared" si="444"/>
        <v>5.3797333927629865E-6</v>
      </c>
      <c r="O752" s="47"/>
      <c r="P752" s="48"/>
      <c r="Q752" s="49"/>
      <c r="R752" s="51"/>
      <c r="S752" s="28"/>
      <c r="T752" s="29">
        <f t="shared" si="440"/>
        <v>0.99946740639411347</v>
      </c>
      <c r="U752" s="31">
        <f t="shared" si="441"/>
        <v>754</v>
      </c>
      <c r="V752" s="32">
        <f t="shared" si="442"/>
        <v>1877.5</v>
      </c>
      <c r="W752" s="33">
        <f t="shared" si="443"/>
        <v>3001</v>
      </c>
      <c r="X752" s="4"/>
      <c r="Y752" s="4"/>
      <c r="Z752" s="4"/>
      <c r="AA752" s="4"/>
      <c r="AB752" s="4"/>
      <c r="AC752" s="4"/>
      <c r="AD752" s="4"/>
      <c r="AE752" s="4"/>
      <c r="AF752" s="38"/>
      <c r="AG752" s="4"/>
      <c r="AH752" s="4"/>
      <c r="AI752" s="4"/>
      <c r="AJ752" s="4"/>
      <c r="AK752" s="7"/>
      <c r="AL752" s="8"/>
      <c r="AM752" s="9"/>
      <c r="AN752" s="10"/>
      <c r="AO752" s="4"/>
      <c r="AP752" s="4"/>
      <c r="AQ752" s="4"/>
      <c r="AR752" s="4"/>
      <c r="AS752" s="4"/>
      <c r="AT752" s="4"/>
      <c r="AU752" s="4"/>
      <c r="AV752" s="4"/>
      <c r="AW752" s="4"/>
      <c r="AX752" s="4"/>
      <c r="AY752" s="4"/>
      <c r="AZ752" s="38"/>
      <c r="BA752" s="7"/>
      <c r="BB752" s="46"/>
      <c r="BC752" s="9"/>
      <c r="BD752" s="10"/>
      <c r="BE752" s="4"/>
    </row>
    <row r="753" spans="1:57" ht="14" x14ac:dyDescent="0.35">
      <c r="A753" s="4"/>
      <c r="B753" s="4"/>
      <c r="C753" s="4"/>
      <c r="D753" s="4"/>
      <c r="E753" s="4"/>
      <c r="F753" s="4"/>
      <c r="G753" s="12"/>
      <c r="H753" s="54"/>
      <c r="I753" s="7"/>
      <c r="J753" s="8"/>
      <c r="K753" s="9"/>
      <c r="L753" s="10"/>
      <c r="M753" s="11"/>
      <c r="N753" s="29">
        <f t="shared" si="444"/>
        <v>5.3259360588420179E-6</v>
      </c>
      <c r="O753" s="47"/>
      <c r="P753" s="48"/>
      <c r="Q753" s="49"/>
      <c r="R753" s="51"/>
      <c r="S753" s="28"/>
      <c r="T753" s="29">
        <f t="shared" si="440"/>
        <v>0.99947273233017231</v>
      </c>
      <c r="U753" s="31">
        <f t="shared" si="441"/>
        <v>755</v>
      </c>
      <c r="V753" s="32">
        <f t="shared" si="442"/>
        <v>1880</v>
      </c>
      <c r="W753" s="33">
        <f t="shared" si="443"/>
        <v>3005</v>
      </c>
      <c r="X753" s="4"/>
      <c r="Y753" s="4"/>
      <c r="Z753" s="4"/>
      <c r="AA753" s="4"/>
      <c r="AB753" s="4"/>
      <c r="AC753" s="4"/>
      <c r="AD753" s="4"/>
      <c r="AE753" s="4"/>
      <c r="AF753" s="38"/>
      <c r="AG753" s="4"/>
      <c r="AH753" s="4"/>
      <c r="AI753" s="4"/>
      <c r="AJ753" s="4"/>
      <c r="AK753" s="7"/>
      <c r="AL753" s="8"/>
      <c r="AM753" s="9"/>
      <c r="AN753" s="10"/>
      <c r="AO753" s="4"/>
      <c r="AP753" s="4"/>
      <c r="AQ753" s="4"/>
      <c r="AR753" s="4"/>
      <c r="AS753" s="4"/>
      <c r="AT753" s="4"/>
      <c r="AU753" s="4"/>
      <c r="AV753" s="4"/>
      <c r="AW753" s="4"/>
      <c r="AX753" s="4"/>
      <c r="AY753" s="4"/>
      <c r="AZ753" s="38"/>
      <c r="BA753" s="7"/>
      <c r="BB753" s="46"/>
      <c r="BC753" s="9"/>
      <c r="BD753" s="10"/>
      <c r="BE753" s="4"/>
    </row>
    <row r="754" spans="1:57" ht="14" x14ac:dyDescent="0.35">
      <c r="A754" s="4"/>
      <c r="B754" s="4"/>
      <c r="C754" s="4"/>
      <c r="D754" s="4"/>
      <c r="E754" s="4"/>
      <c r="F754" s="4"/>
      <c r="G754" s="12"/>
      <c r="H754" s="54"/>
      <c r="I754" s="7"/>
      <c r="J754" s="8"/>
      <c r="K754" s="9"/>
      <c r="L754" s="10"/>
      <c r="M754" s="11"/>
      <c r="N754" s="29">
        <f t="shared" si="444"/>
        <v>5.2726766982535977E-6</v>
      </c>
      <c r="O754" s="47"/>
      <c r="P754" s="48"/>
      <c r="Q754" s="49"/>
      <c r="R754" s="51"/>
      <c r="S754" s="28"/>
      <c r="T754" s="29">
        <f t="shared" si="440"/>
        <v>0.99947800500687056</v>
      </c>
      <c r="U754" s="31">
        <f t="shared" si="441"/>
        <v>756</v>
      </c>
      <c r="V754" s="32">
        <f t="shared" si="442"/>
        <v>1882.5</v>
      </c>
      <c r="W754" s="33">
        <f t="shared" si="443"/>
        <v>3009</v>
      </c>
      <c r="X754" s="4"/>
      <c r="Y754" s="4"/>
      <c r="Z754" s="4"/>
      <c r="AA754" s="4"/>
      <c r="AB754" s="4"/>
      <c r="AC754" s="4"/>
      <c r="AD754" s="4"/>
      <c r="AE754" s="4"/>
      <c r="AF754" s="38"/>
      <c r="AG754" s="4"/>
      <c r="AH754" s="4"/>
      <c r="AI754" s="4"/>
      <c r="AJ754" s="4"/>
      <c r="AK754" s="7"/>
      <c r="AL754" s="8"/>
      <c r="AM754" s="9"/>
      <c r="AN754" s="10"/>
      <c r="AO754" s="4"/>
      <c r="AP754" s="4"/>
      <c r="AQ754" s="4"/>
      <c r="AR754" s="4"/>
      <c r="AS754" s="4"/>
      <c r="AT754" s="4"/>
      <c r="AU754" s="4"/>
      <c r="AV754" s="4"/>
      <c r="AW754" s="4"/>
      <c r="AX754" s="4"/>
      <c r="AY754" s="4"/>
      <c r="AZ754" s="38"/>
      <c r="BA754" s="7"/>
      <c r="BB754" s="46"/>
      <c r="BC754" s="9"/>
      <c r="BD754" s="10"/>
      <c r="BE754" s="4"/>
    </row>
    <row r="755" spans="1:57" ht="14" x14ac:dyDescent="0.35">
      <c r="A755" s="4"/>
      <c r="B755" s="4"/>
      <c r="C755" s="4"/>
      <c r="D755" s="4"/>
      <c r="E755" s="4"/>
      <c r="F755" s="4"/>
      <c r="G755" s="12"/>
      <c r="H755" s="54"/>
      <c r="I755" s="7"/>
      <c r="J755" s="8"/>
      <c r="K755" s="9"/>
      <c r="L755" s="10"/>
      <c r="M755" s="11"/>
      <c r="N755" s="29">
        <f t="shared" si="444"/>
        <v>5.2199499313010378E-6</v>
      </c>
      <c r="O755" s="47"/>
      <c r="P755" s="48"/>
      <c r="Q755" s="49"/>
      <c r="R755" s="51"/>
      <c r="S755" s="28"/>
      <c r="T755" s="29">
        <f t="shared" si="440"/>
        <v>0.99948322495680186</v>
      </c>
      <c r="U755" s="31">
        <f t="shared" si="441"/>
        <v>757</v>
      </c>
      <c r="V755" s="32">
        <f t="shared" si="442"/>
        <v>1885</v>
      </c>
      <c r="W755" s="33">
        <f t="shared" si="443"/>
        <v>3013</v>
      </c>
      <c r="X755" s="4"/>
      <c r="Y755" s="4"/>
      <c r="Z755" s="4"/>
      <c r="AA755" s="4"/>
      <c r="AB755" s="4"/>
      <c r="AC755" s="4"/>
      <c r="AD755" s="4"/>
      <c r="AE755" s="4"/>
      <c r="AF755" s="38"/>
      <c r="AG755" s="4"/>
      <c r="AH755" s="4"/>
      <c r="AI755" s="4"/>
      <c r="AJ755" s="4"/>
      <c r="AK755" s="7"/>
      <c r="AL755" s="8"/>
      <c r="AM755" s="9"/>
      <c r="AN755" s="10"/>
      <c r="AO755" s="4"/>
      <c r="AP755" s="4"/>
      <c r="AQ755" s="4"/>
      <c r="AR755" s="4"/>
      <c r="AS755" s="4"/>
      <c r="AT755" s="4"/>
      <c r="AU755" s="4"/>
      <c r="AV755" s="4"/>
      <c r="AW755" s="4"/>
      <c r="AX755" s="4"/>
      <c r="AY755" s="4"/>
      <c r="AZ755" s="38"/>
      <c r="BA755" s="7"/>
      <c r="BB755" s="46"/>
      <c r="BC755" s="9"/>
      <c r="BD755" s="10"/>
      <c r="BE755" s="4"/>
    </row>
    <row r="756" spans="1:57" ht="14" x14ac:dyDescent="0.35">
      <c r="A756" s="4"/>
      <c r="B756" s="4"/>
      <c r="C756" s="4"/>
      <c r="D756" s="4"/>
      <c r="E756" s="4"/>
      <c r="F756" s="4"/>
      <c r="G756" s="12"/>
      <c r="H756" s="54"/>
      <c r="I756" s="7"/>
      <c r="J756" s="8"/>
      <c r="K756" s="9"/>
      <c r="L756" s="10"/>
      <c r="M756" s="11"/>
      <c r="N756" s="29">
        <f t="shared" si="444"/>
        <v>5.1677504320224443E-6</v>
      </c>
      <c r="O756" s="47"/>
      <c r="P756" s="48"/>
      <c r="Q756" s="49"/>
      <c r="R756" s="51"/>
      <c r="S756" s="28"/>
      <c r="T756" s="29">
        <f t="shared" si="440"/>
        <v>0.99948839270723389</v>
      </c>
      <c r="U756" s="31">
        <f t="shared" si="441"/>
        <v>758</v>
      </c>
      <c r="V756" s="32">
        <f t="shared" si="442"/>
        <v>1887.5</v>
      </c>
      <c r="W756" s="33">
        <f t="shared" si="443"/>
        <v>3017</v>
      </c>
      <c r="X756" s="4"/>
      <c r="Y756" s="4"/>
      <c r="Z756" s="4"/>
      <c r="AA756" s="4"/>
      <c r="AB756" s="4"/>
      <c r="AC756" s="4"/>
      <c r="AD756" s="4"/>
      <c r="AE756" s="4"/>
      <c r="AF756" s="38"/>
      <c r="AG756" s="4"/>
      <c r="AH756" s="4"/>
      <c r="AI756" s="4"/>
      <c r="AJ756" s="4"/>
      <c r="AK756" s="7"/>
      <c r="AL756" s="8"/>
      <c r="AM756" s="9"/>
      <c r="AN756" s="10"/>
      <c r="AO756" s="4"/>
      <c r="AP756" s="4"/>
      <c r="AQ756" s="4"/>
      <c r="AR756" s="4"/>
      <c r="AS756" s="4"/>
      <c r="AT756" s="4"/>
      <c r="AU756" s="4"/>
      <c r="AV756" s="4"/>
      <c r="AW756" s="4"/>
      <c r="AX756" s="4"/>
      <c r="AY756" s="4"/>
      <c r="AZ756" s="38"/>
      <c r="BA756" s="7"/>
      <c r="BB756" s="46"/>
      <c r="BC756" s="9"/>
      <c r="BD756" s="10"/>
      <c r="BE756" s="4"/>
    </row>
    <row r="757" spans="1:57" ht="14" x14ac:dyDescent="0.35">
      <c r="A757" s="4"/>
      <c r="B757" s="4"/>
      <c r="C757" s="4"/>
      <c r="D757" s="4"/>
      <c r="E757" s="4"/>
      <c r="F757" s="4"/>
      <c r="G757" s="12"/>
      <c r="H757" s="54"/>
      <c r="I757" s="7"/>
      <c r="J757" s="8"/>
      <c r="K757" s="9"/>
      <c r="L757" s="10"/>
      <c r="M757" s="11"/>
      <c r="N757" s="29">
        <f t="shared" si="444"/>
        <v>5.1160729276356065E-6</v>
      </c>
      <c r="O757" s="47"/>
      <c r="P757" s="48"/>
      <c r="Q757" s="49"/>
      <c r="R757" s="51"/>
      <c r="S757" s="28"/>
      <c r="T757" s="29">
        <f t="shared" si="440"/>
        <v>0.99949350878016152</v>
      </c>
      <c r="U757" s="31">
        <f t="shared" si="441"/>
        <v>759</v>
      </c>
      <c r="V757" s="32">
        <f t="shared" si="442"/>
        <v>1890</v>
      </c>
      <c r="W757" s="33">
        <f t="shared" si="443"/>
        <v>3021</v>
      </c>
      <c r="X757" s="4"/>
      <c r="Y757" s="4"/>
      <c r="Z757" s="4"/>
      <c r="AA757" s="4"/>
      <c r="AB757" s="4"/>
      <c r="AC757" s="4"/>
      <c r="AD757" s="4"/>
      <c r="AE757" s="4"/>
      <c r="AF757" s="38"/>
      <c r="AG757" s="4"/>
      <c r="AH757" s="4"/>
      <c r="AI757" s="4"/>
      <c r="AJ757" s="4"/>
      <c r="AK757" s="7"/>
      <c r="AL757" s="8"/>
      <c r="AM757" s="9"/>
      <c r="AN757" s="10"/>
      <c r="AO757" s="4"/>
      <c r="AP757" s="4"/>
      <c r="AQ757" s="4"/>
      <c r="AR757" s="4"/>
      <c r="AS757" s="4"/>
      <c r="AT757" s="4"/>
      <c r="AU757" s="4"/>
      <c r="AV757" s="4"/>
      <c r="AW757" s="4"/>
      <c r="AX757" s="4"/>
      <c r="AY757" s="4"/>
      <c r="AZ757" s="38"/>
      <c r="BA757" s="7"/>
      <c r="BB757" s="46"/>
      <c r="BC757" s="9"/>
      <c r="BD757" s="10"/>
      <c r="BE757" s="4"/>
    </row>
    <row r="758" spans="1:57" ht="14" x14ac:dyDescent="0.35">
      <c r="A758" s="4"/>
      <c r="B758" s="4"/>
      <c r="C758" s="4"/>
      <c r="D758" s="4"/>
      <c r="E758" s="4"/>
      <c r="F758" s="4"/>
      <c r="G758" s="12"/>
      <c r="H758" s="54"/>
      <c r="I758" s="7"/>
      <c r="J758" s="8"/>
      <c r="K758" s="9"/>
      <c r="L758" s="10"/>
      <c r="M758" s="11"/>
      <c r="N758" s="29">
        <f t="shared" si="444"/>
        <v>5.064912198426974E-6</v>
      </c>
      <c r="O758" s="47"/>
      <c r="P758" s="48"/>
      <c r="Q758" s="49"/>
      <c r="R758" s="51"/>
      <c r="S758" s="28"/>
      <c r="T758" s="29">
        <f t="shared" si="440"/>
        <v>0.99949857369235995</v>
      </c>
      <c r="U758" s="31">
        <f t="shared" si="441"/>
        <v>760</v>
      </c>
      <c r="V758" s="32">
        <f t="shared" si="442"/>
        <v>1892.5</v>
      </c>
      <c r="W758" s="33">
        <f t="shared" si="443"/>
        <v>3025</v>
      </c>
      <c r="X758" s="4"/>
      <c r="Y758" s="4"/>
      <c r="Z758" s="4"/>
      <c r="AA758" s="4"/>
      <c r="AB758" s="4"/>
      <c r="AC758" s="4"/>
      <c r="AD758" s="4"/>
      <c r="AE758" s="4"/>
      <c r="AF758" s="38"/>
      <c r="AG758" s="4"/>
      <c r="AH758" s="4"/>
      <c r="AI758" s="4"/>
      <c r="AJ758" s="4"/>
      <c r="AK758" s="7"/>
      <c r="AL758" s="8"/>
      <c r="AM758" s="9"/>
      <c r="AN758" s="10"/>
      <c r="AO758" s="4"/>
      <c r="AP758" s="4"/>
      <c r="AQ758" s="4"/>
      <c r="AR758" s="4"/>
      <c r="AS758" s="4"/>
      <c r="AT758" s="4"/>
      <c r="AU758" s="4"/>
      <c r="AV758" s="4"/>
      <c r="AW758" s="4"/>
      <c r="AX758" s="4"/>
      <c r="AY758" s="4"/>
      <c r="AZ758" s="38"/>
      <c r="BA758" s="7"/>
      <c r="BB758" s="46"/>
      <c r="BC758" s="9"/>
      <c r="BD758" s="10"/>
      <c r="BE758" s="4"/>
    </row>
    <row r="759" spans="1:57" ht="14" x14ac:dyDescent="0.35">
      <c r="A759" s="4"/>
      <c r="B759" s="4"/>
      <c r="C759" s="4"/>
      <c r="D759" s="4"/>
      <c r="E759" s="4"/>
      <c r="F759" s="4"/>
      <c r="G759" s="12"/>
      <c r="H759" s="54"/>
      <c r="I759" s="7"/>
      <c r="J759" s="8"/>
      <c r="K759" s="9"/>
      <c r="L759" s="10"/>
      <c r="M759" s="11"/>
      <c r="N759" s="29">
        <f t="shared" si="444"/>
        <v>5.0142630764193896E-6</v>
      </c>
      <c r="O759" s="47"/>
      <c r="P759" s="48"/>
      <c r="Q759" s="49"/>
      <c r="R759" s="51"/>
      <c r="S759" s="28"/>
      <c r="T759" s="29">
        <f t="shared" si="440"/>
        <v>0.99950358795543637</v>
      </c>
      <c r="U759" s="31">
        <f t="shared" si="441"/>
        <v>761</v>
      </c>
      <c r="V759" s="32">
        <f t="shared" si="442"/>
        <v>1895</v>
      </c>
      <c r="W759" s="33">
        <f t="shared" si="443"/>
        <v>3029</v>
      </c>
      <c r="X759" s="4"/>
      <c r="Y759" s="4"/>
      <c r="Z759" s="4"/>
      <c r="AA759" s="4"/>
      <c r="AB759" s="4"/>
      <c r="AC759" s="4"/>
      <c r="AD759" s="4"/>
      <c r="AE759" s="4"/>
      <c r="AF759" s="38"/>
      <c r="AG759" s="4"/>
      <c r="AH759" s="4"/>
      <c r="AI759" s="4"/>
      <c r="AJ759" s="4"/>
      <c r="AK759" s="7"/>
      <c r="AL759" s="8"/>
      <c r="AM759" s="9"/>
      <c r="AN759" s="10"/>
      <c r="AO759" s="4"/>
      <c r="AP759" s="4"/>
      <c r="AQ759" s="4"/>
      <c r="AR759" s="4"/>
      <c r="AS759" s="4"/>
      <c r="AT759" s="4"/>
      <c r="AU759" s="4"/>
      <c r="AV759" s="4"/>
      <c r="AW759" s="4"/>
      <c r="AX759" s="4"/>
      <c r="AY759" s="4"/>
      <c r="AZ759" s="38"/>
      <c r="BA759" s="7"/>
      <c r="BB759" s="46"/>
      <c r="BC759" s="9"/>
      <c r="BD759" s="10"/>
      <c r="BE759" s="4"/>
    </row>
    <row r="760" spans="1:57" ht="14" x14ac:dyDescent="0.35">
      <c r="A760" s="4"/>
      <c r="B760" s="4"/>
      <c r="C760" s="4"/>
      <c r="D760" s="4"/>
      <c r="E760" s="4"/>
      <c r="F760" s="4"/>
      <c r="G760" s="12"/>
      <c r="H760" s="54"/>
      <c r="I760" s="7"/>
      <c r="J760" s="8"/>
      <c r="K760" s="9"/>
      <c r="L760" s="10"/>
      <c r="M760" s="11"/>
      <c r="N760" s="29">
        <f t="shared" si="444"/>
        <v>4.9641204455941335E-6</v>
      </c>
      <c r="O760" s="47"/>
      <c r="P760" s="48"/>
      <c r="Q760" s="49"/>
      <c r="R760" s="51"/>
      <c r="S760" s="28"/>
      <c r="T760" s="29">
        <f t="shared" si="440"/>
        <v>0.99950855207588196</v>
      </c>
      <c r="U760" s="31">
        <f t="shared" si="441"/>
        <v>762</v>
      </c>
      <c r="V760" s="32">
        <f t="shared" si="442"/>
        <v>1897.5</v>
      </c>
      <c r="W760" s="33">
        <f t="shared" si="443"/>
        <v>3033</v>
      </c>
      <c r="X760" s="4"/>
      <c r="Y760" s="4"/>
      <c r="Z760" s="4"/>
      <c r="AA760" s="4"/>
      <c r="AB760" s="4"/>
      <c r="AC760" s="4"/>
      <c r="AD760" s="4"/>
      <c r="AE760" s="4"/>
      <c r="AF760" s="38"/>
      <c r="AG760" s="4"/>
      <c r="AH760" s="4"/>
      <c r="AI760" s="4"/>
      <c r="AJ760" s="4"/>
      <c r="AK760" s="7"/>
      <c r="AL760" s="8"/>
      <c r="AM760" s="9"/>
      <c r="AN760" s="10"/>
      <c r="AO760" s="4"/>
      <c r="AP760" s="4"/>
      <c r="AQ760" s="4"/>
      <c r="AR760" s="4"/>
      <c r="AS760" s="4"/>
      <c r="AT760" s="4"/>
      <c r="AU760" s="4"/>
      <c r="AV760" s="4"/>
      <c r="AW760" s="4"/>
      <c r="AX760" s="4"/>
      <c r="AY760" s="4"/>
      <c r="AZ760" s="38"/>
      <c r="BA760" s="7"/>
      <c r="BB760" s="46"/>
      <c r="BC760" s="9"/>
      <c r="BD760" s="10"/>
      <c r="BE760" s="4"/>
    </row>
    <row r="761" spans="1:57" ht="14" x14ac:dyDescent="0.35">
      <c r="A761" s="4"/>
      <c r="B761" s="4"/>
      <c r="C761" s="4"/>
      <c r="D761" s="4"/>
      <c r="E761" s="4"/>
      <c r="F761" s="4"/>
      <c r="G761" s="12"/>
      <c r="H761" s="54"/>
      <c r="I761" s="7"/>
      <c r="J761" s="8"/>
      <c r="K761" s="9"/>
      <c r="L761" s="10"/>
      <c r="M761" s="11"/>
      <c r="N761" s="29">
        <f t="shared" si="444"/>
        <v>4.9144792412247895E-6</v>
      </c>
      <c r="O761" s="47"/>
      <c r="P761" s="48"/>
      <c r="Q761" s="49"/>
      <c r="R761" s="51"/>
      <c r="S761" s="28"/>
      <c r="T761" s="29">
        <f t="shared" si="440"/>
        <v>0.99951346655512319</v>
      </c>
      <c r="U761" s="31">
        <f t="shared" si="441"/>
        <v>763</v>
      </c>
      <c r="V761" s="32">
        <f t="shared" si="442"/>
        <v>1900</v>
      </c>
      <c r="W761" s="33">
        <f t="shared" si="443"/>
        <v>3037</v>
      </c>
      <c r="X761" s="4"/>
      <c r="Y761" s="4"/>
      <c r="Z761" s="4"/>
      <c r="AA761" s="4"/>
      <c r="AB761" s="4"/>
      <c r="AC761" s="4"/>
      <c r="AD761" s="4"/>
      <c r="AE761" s="4"/>
      <c r="AF761" s="38"/>
      <c r="AG761" s="4"/>
      <c r="AH761" s="4"/>
      <c r="AI761" s="4"/>
      <c r="AJ761" s="4"/>
      <c r="AK761" s="7"/>
      <c r="AL761" s="8"/>
      <c r="AM761" s="9"/>
      <c r="AN761" s="10"/>
      <c r="AO761" s="4"/>
      <c r="AP761" s="4"/>
      <c r="AQ761" s="4"/>
      <c r="AR761" s="4"/>
      <c r="AS761" s="4"/>
      <c r="AT761" s="4"/>
      <c r="AU761" s="4"/>
      <c r="AV761" s="4"/>
      <c r="AW761" s="4"/>
      <c r="AX761" s="4"/>
      <c r="AY761" s="4"/>
      <c r="AZ761" s="38"/>
      <c r="BA761" s="7"/>
      <c r="BB761" s="46"/>
      <c r="BC761" s="9"/>
      <c r="BD761" s="10"/>
      <c r="BE761" s="4"/>
    </row>
    <row r="762" spans="1:57" ht="14" x14ac:dyDescent="0.35">
      <c r="A762" s="4"/>
      <c r="B762" s="4"/>
      <c r="C762" s="4"/>
      <c r="D762" s="4"/>
      <c r="E762" s="4"/>
      <c r="F762" s="4"/>
      <c r="G762" s="12"/>
      <c r="H762" s="54"/>
      <c r="I762" s="7"/>
      <c r="J762" s="8"/>
      <c r="K762" s="9"/>
      <c r="L762" s="10"/>
      <c r="M762" s="11"/>
      <c r="N762" s="29">
        <f t="shared" si="444"/>
        <v>4.8653344487670225E-6</v>
      </c>
      <c r="O762" s="47"/>
      <c r="P762" s="48"/>
      <c r="Q762" s="49"/>
      <c r="R762" s="51"/>
      <c r="S762" s="28"/>
      <c r="T762" s="29">
        <f t="shared" si="440"/>
        <v>0.99951833188957195</v>
      </c>
      <c r="U762" s="31">
        <f t="shared" si="441"/>
        <v>764</v>
      </c>
      <c r="V762" s="32">
        <f t="shared" si="442"/>
        <v>1902.5</v>
      </c>
      <c r="W762" s="33">
        <f t="shared" si="443"/>
        <v>3041</v>
      </c>
      <c r="X762" s="4"/>
      <c r="Y762" s="4"/>
      <c r="Z762" s="4"/>
      <c r="AA762" s="4"/>
      <c r="AB762" s="4"/>
      <c r="AC762" s="4"/>
      <c r="AD762" s="4"/>
      <c r="AE762" s="4"/>
      <c r="AF762" s="38"/>
      <c r="AG762" s="4"/>
      <c r="AH762" s="4"/>
      <c r="AI762" s="4"/>
      <c r="AJ762" s="4"/>
      <c r="AK762" s="7"/>
      <c r="AL762" s="8"/>
      <c r="AM762" s="9"/>
      <c r="AN762" s="10"/>
      <c r="AO762" s="4"/>
      <c r="AP762" s="4"/>
      <c r="AQ762" s="4"/>
      <c r="AR762" s="4"/>
      <c r="AS762" s="4"/>
      <c r="AT762" s="4"/>
      <c r="AU762" s="4"/>
      <c r="AV762" s="4"/>
      <c r="AW762" s="4"/>
      <c r="AX762" s="4"/>
      <c r="AY762" s="4"/>
      <c r="AZ762" s="38"/>
      <c r="BA762" s="7"/>
      <c r="BB762" s="46"/>
      <c r="BC762" s="9"/>
      <c r="BD762" s="10"/>
      <c r="BE762" s="4"/>
    </row>
    <row r="763" spans="1:57" ht="14" x14ac:dyDescent="0.35">
      <c r="A763" s="4"/>
      <c r="B763" s="4"/>
      <c r="C763" s="4"/>
      <c r="D763" s="4"/>
      <c r="E763" s="4"/>
      <c r="F763" s="4"/>
      <c r="G763" s="12"/>
      <c r="H763" s="54"/>
      <c r="I763" s="7"/>
      <c r="J763" s="8"/>
      <c r="K763" s="9"/>
      <c r="L763" s="10"/>
      <c r="M763" s="11"/>
      <c r="N763" s="29">
        <f t="shared" si="444"/>
        <v>4.8166811043026669E-6</v>
      </c>
      <c r="O763" s="47"/>
      <c r="P763" s="48"/>
      <c r="Q763" s="49"/>
      <c r="R763" s="51"/>
      <c r="S763" s="28"/>
      <c r="T763" s="29">
        <f t="shared" si="440"/>
        <v>0.99952314857067626</v>
      </c>
      <c r="U763" s="31">
        <f t="shared" si="441"/>
        <v>765</v>
      </c>
      <c r="V763" s="32">
        <f t="shared" si="442"/>
        <v>1905</v>
      </c>
      <c r="W763" s="33">
        <f t="shared" si="443"/>
        <v>3045</v>
      </c>
      <c r="X763" s="4"/>
      <c r="Y763" s="4"/>
      <c r="Z763" s="4"/>
      <c r="AA763" s="4"/>
      <c r="AB763" s="4"/>
      <c r="AC763" s="4"/>
      <c r="AD763" s="4"/>
      <c r="AE763" s="4"/>
      <c r="AF763" s="38"/>
      <c r="AG763" s="4"/>
      <c r="AH763" s="4"/>
      <c r="AI763" s="4"/>
      <c r="AJ763" s="4"/>
      <c r="AK763" s="7"/>
      <c r="AL763" s="8"/>
      <c r="AM763" s="9"/>
      <c r="AN763" s="10"/>
      <c r="AO763" s="4"/>
      <c r="AP763" s="4"/>
      <c r="AQ763" s="4"/>
      <c r="AR763" s="4"/>
      <c r="AS763" s="4"/>
      <c r="AT763" s="4"/>
      <c r="AU763" s="4"/>
      <c r="AV763" s="4"/>
      <c r="AW763" s="4"/>
      <c r="AX763" s="4"/>
      <c r="AY763" s="4"/>
      <c r="AZ763" s="38"/>
      <c r="BA763" s="7"/>
      <c r="BB763" s="46"/>
      <c r="BC763" s="9"/>
      <c r="BD763" s="10"/>
      <c r="BE763" s="4"/>
    </row>
    <row r="764" spans="1:57" ht="14" x14ac:dyDescent="0.35">
      <c r="A764" s="4"/>
      <c r="B764" s="4"/>
      <c r="C764" s="4"/>
      <c r="D764" s="4"/>
      <c r="E764" s="4"/>
      <c r="F764" s="4"/>
      <c r="G764" s="12"/>
      <c r="H764" s="54"/>
      <c r="I764" s="7"/>
      <c r="J764" s="8"/>
      <c r="K764" s="9"/>
      <c r="L764" s="10"/>
      <c r="M764" s="11"/>
      <c r="N764" s="29">
        <f t="shared" si="444"/>
        <v>4.7685142932074598E-6</v>
      </c>
      <c r="O764" s="47"/>
      <c r="P764" s="48"/>
      <c r="Q764" s="49"/>
      <c r="R764" s="51"/>
      <c r="S764" s="28"/>
      <c r="T764" s="29">
        <f t="shared" si="440"/>
        <v>0.99952791708496946</v>
      </c>
      <c r="U764" s="31">
        <f t="shared" si="441"/>
        <v>766</v>
      </c>
      <c r="V764" s="32">
        <f t="shared" si="442"/>
        <v>1907.5</v>
      </c>
      <c r="W764" s="33">
        <f t="shared" si="443"/>
        <v>3049</v>
      </c>
      <c r="X764" s="4"/>
      <c r="Y764" s="4"/>
      <c r="Z764" s="4"/>
      <c r="AA764" s="4"/>
      <c r="AB764" s="4"/>
      <c r="AC764" s="4"/>
      <c r="AD764" s="4"/>
      <c r="AE764" s="4"/>
      <c r="AF764" s="38"/>
      <c r="AG764" s="4"/>
      <c r="AH764" s="4"/>
      <c r="AI764" s="4"/>
      <c r="AJ764" s="4"/>
      <c r="AK764" s="7"/>
      <c r="AL764" s="8"/>
      <c r="AM764" s="9"/>
      <c r="AN764" s="10"/>
      <c r="AO764" s="4"/>
      <c r="AP764" s="4"/>
      <c r="AQ764" s="4"/>
      <c r="AR764" s="4"/>
      <c r="AS764" s="4"/>
      <c r="AT764" s="4"/>
      <c r="AU764" s="4"/>
      <c r="AV764" s="4"/>
      <c r="AW764" s="4"/>
      <c r="AX764" s="4"/>
      <c r="AY764" s="4"/>
      <c r="AZ764" s="38"/>
      <c r="BA764" s="7"/>
      <c r="BB764" s="46"/>
      <c r="BC764" s="9"/>
      <c r="BD764" s="10"/>
      <c r="BE764" s="4"/>
    </row>
    <row r="765" spans="1:57" ht="14" x14ac:dyDescent="0.35">
      <c r="A765" s="4"/>
      <c r="B765" s="4"/>
      <c r="C765" s="4"/>
      <c r="D765" s="4"/>
      <c r="E765" s="4"/>
      <c r="F765" s="4"/>
      <c r="G765" s="12"/>
      <c r="H765" s="54"/>
      <c r="I765" s="7"/>
      <c r="J765" s="8"/>
      <c r="K765" s="9"/>
      <c r="L765" s="10"/>
      <c r="M765" s="11"/>
      <c r="N765" s="29">
        <f t="shared" si="444"/>
        <v>4.7208291502620625E-6</v>
      </c>
      <c r="O765" s="47"/>
      <c r="P765" s="48"/>
      <c r="Q765" s="49"/>
      <c r="R765" s="51"/>
      <c r="S765" s="28"/>
      <c r="T765" s="29">
        <f t="shared" si="440"/>
        <v>0.99953263791411973</v>
      </c>
      <c r="U765" s="31">
        <f t="shared" si="441"/>
        <v>767</v>
      </c>
      <c r="V765" s="32">
        <f t="shared" si="442"/>
        <v>1910</v>
      </c>
      <c r="W765" s="33">
        <f t="shared" si="443"/>
        <v>3053</v>
      </c>
      <c r="X765" s="4"/>
      <c r="Y765" s="4"/>
      <c r="Z765" s="4"/>
      <c r="AA765" s="4"/>
      <c r="AB765" s="4"/>
      <c r="AC765" s="4"/>
      <c r="AD765" s="4"/>
      <c r="AE765" s="4"/>
      <c r="AF765" s="38"/>
      <c r="AG765" s="4"/>
      <c r="AH765" s="4"/>
      <c r="AI765" s="4"/>
      <c r="AJ765" s="4"/>
      <c r="AK765" s="7"/>
      <c r="AL765" s="8"/>
      <c r="AM765" s="9"/>
      <c r="AN765" s="10"/>
      <c r="AO765" s="4"/>
      <c r="AP765" s="4"/>
      <c r="AQ765" s="4"/>
      <c r="AR765" s="4"/>
      <c r="AS765" s="4"/>
      <c r="AT765" s="4"/>
      <c r="AU765" s="4"/>
      <c r="AV765" s="4"/>
      <c r="AW765" s="4"/>
      <c r="AX765" s="4"/>
      <c r="AY765" s="4"/>
      <c r="AZ765" s="38"/>
      <c r="BA765" s="7"/>
      <c r="BB765" s="46"/>
      <c r="BC765" s="9"/>
      <c r="BD765" s="10"/>
      <c r="BE765" s="4"/>
    </row>
    <row r="766" spans="1:57" ht="14" x14ac:dyDescent="0.35">
      <c r="A766" s="4"/>
      <c r="B766" s="4"/>
      <c r="C766" s="4"/>
      <c r="D766" s="4"/>
      <c r="E766" s="4"/>
      <c r="F766" s="4"/>
      <c r="G766" s="12"/>
      <c r="H766" s="54"/>
      <c r="I766" s="7"/>
      <c r="J766" s="8"/>
      <c r="K766" s="9"/>
      <c r="L766" s="10"/>
      <c r="M766" s="11"/>
      <c r="N766" s="29">
        <f t="shared" si="444"/>
        <v>4.6736208587638828E-6</v>
      </c>
      <c r="O766" s="47"/>
      <c r="P766" s="48"/>
      <c r="Q766" s="49"/>
      <c r="R766" s="51"/>
      <c r="S766" s="28"/>
      <c r="T766" s="29">
        <f t="shared" si="440"/>
        <v>0.99953731153497849</v>
      </c>
      <c r="U766" s="31">
        <f t="shared" si="441"/>
        <v>768</v>
      </c>
      <c r="V766" s="32">
        <f t="shared" si="442"/>
        <v>1912.5</v>
      </c>
      <c r="W766" s="33">
        <f t="shared" si="443"/>
        <v>3057</v>
      </c>
      <c r="X766" s="4"/>
      <c r="Y766" s="4"/>
      <c r="Z766" s="4"/>
      <c r="AA766" s="4"/>
      <c r="AB766" s="4"/>
      <c r="AC766" s="4"/>
      <c r="AD766" s="4"/>
      <c r="AE766" s="4"/>
      <c r="AF766" s="38"/>
      <c r="AG766" s="4"/>
      <c r="AH766" s="4"/>
      <c r="AI766" s="4"/>
      <c r="AJ766" s="4"/>
      <c r="AK766" s="7"/>
      <c r="AL766" s="8"/>
      <c r="AM766" s="9"/>
      <c r="AN766" s="10"/>
      <c r="AO766" s="4"/>
      <c r="AP766" s="4"/>
      <c r="AQ766" s="4"/>
      <c r="AR766" s="4"/>
      <c r="AS766" s="4"/>
      <c r="AT766" s="4"/>
      <c r="AU766" s="4"/>
      <c r="AV766" s="4"/>
      <c r="AW766" s="4"/>
      <c r="AX766" s="4"/>
      <c r="AY766" s="4"/>
      <c r="AZ766" s="38"/>
      <c r="BA766" s="7"/>
      <c r="BB766" s="46"/>
      <c r="BC766" s="9"/>
      <c r="BD766" s="10"/>
      <c r="BE766" s="4"/>
    </row>
    <row r="767" spans="1:57" ht="14" x14ac:dyDescent="0.35">
      <c r="A767" s="4"/>
      <c r="B767" s="4"/>
      <c r="C767" s="4"/>
      <c r="D767" s="4"/>
      <c r="E767" s="4"/>
      <c r="F767" s="4"/>
      <c r="G767" s="12"/>
      <c r="H767" s="54"/>
      <c r="I767" s="7"/>
      <c r="J767" s="8"/>
      <c r="K767" s="9"/>
      <c r="L767" s="10"/>
      <c r="M767" s="11"/>
      <c r="N767" s="29">
        <f t="shared" si="444"/>
        <v>4.6268846501940075E-6</v>
      </c>
      <c r="O767" s="47"/>
      <c r="P767" s="48"/>
      <c r="Q767" s="49"/>
      <c r="R767" s="51"/>
      <c r="S767" s="28"/>
      <c r="T767" s="29">
        <f t="shared" si="440"/>
        <v>0.99954193841962868</v>
      </c>
      <c r="U767" s="31">
        <f t="shared" si="441"/>
        <v>769</v>
      </c>
      <c r="V767" s="32">
        <f t="shared" si="442"/>
        <v>1915</v>
      </c>
      <c r="W767" s="33">
        <f t="shared" si="443"/>
        <v>3061</v>
      </c>
      <c r="X767" s="4"/>
      <c r="Y767" s="4"/>
      <c r="Z767" s="4"/>
      <c r="AA767" s="4"/>
      <c r="AB767" s="4"/>
      <c r="AC767" s="4"/>
      <c r="AD767" s="4"/>
      <c r="AE767" s="4"/>
      <c r="AF767" s="38"/>
      <c r="AG767" s="4"/>
      <c r="AH767" s="4"/>
      <c r="AI767" s="4"/>
      <c r="AJ767" s="4"/>
      <c r="AK767" s="7"/>
      <c r="AL767" s="8"/>
      <c r="AM767" s="9"/>
      <c r="AN767" s="10"/>
      <c r="AO767" s="4"/>
      <c r="AP767" s="4"/>
      <c r="AQ767" s="4"/>
      <c r="AR767" s="4"/>
      <c r="AS767" s="4"/>
      <c r="AT767" s="4"/>
      <c r="AU767" s="4"/>
      <c r="AV767" s="4"/>
      <c r="AW767" s="4"/>
      <c r="AX767" s="4"/>
      <c r="AY767" s="4"/>
      <c r="AZ767" s="38"/>
      <c r="BA767" s="7"/>
      <c r="BB767" s="46"/>
      <c r="BC767" s="9"/>
      <c r="BD767" s="10"/>
      <c r="BE767" s="4"/>
    </row>
    <row r="768" spans="1:57" ht="14" x14ac:dyDescent="0.35">
      <c r="A768" s="4"/>
      <c r="B768" s="4"/>
      <c r="C768" s="4"/>
      <c r="D768" s="4"/>
      <c r="E768" s="4"/>
      <c r="F768" s="4"/>
      <c r="G768" s="12"/>
      <c r="H768" s="54"/>
      <c r="I768" s="7"/>
      <c r="J768" s="8"/>
      <c r="K768" s="9"/>
      <c r="L768" s="10"/>
      <c r="M768" s="11"/>
      <c r="N768" s="29">
        <f t="shared" si="444"/>
        <v>4.5806158036620914E-6</v>
      </c>
      <c r="O768" s="47"/>
      <c r="P768" s="48"/>
      <c r="Q768" s="49"/>
      <c r="R768" s="51"/>
      <c r="S768" s="28"/>
      <c r="T768" s="29">
        <f t="shared" si="440"/>
        <v>0.99954651903543235</v>
      </c>
      <c r="U768" s="31">
        <f t="shared" si="441"/>
        <v>770</v>
      </c>
      <c r="V768" s="32">
        <f t="shared" si="442"/>
        <v>1917.5</v>
      </c>
      <c r="W768" s="33">
        <f t="shared" si="443"/>
        <v>3065</v>
      </c>
      <c r="X768" s="4"/>
      <c r="Y768" s="4"/>
      <c r="Z768" s="4"/>
      <c r="AA768" s="4"/>
      <c r="AB768" s="4"/>
      <c r="AC768" s="4"/>
      <c r="AD768" s="4"/>
      <c r="AE768" s="4"/>
      <c r="AF768" s="38"/>
      <c r="AG768" s="4"/>
      <c r="AH768" s="4"/>
      <c r="AI768" s="4"/>
      <c r="AJ768" s="4"/>
      <c r="AK768" s="7"/>
      <c r="AL768" s="8"/>
      <c r="AM768" s="9"/>
      <c r="AN768" s="10"/>
      <c r="AO768" s="4"/>
      <c r="AP768" s="4"/>
      <c r="AQ768" s="4"/>
      <c r="AR768" s="4"/>
      <c r="AS768" s="4"/>
      <c r="AT768" s="4"/>
      <c r="AU768" s="4"/>
      <c r="AV768" s="4"/>
      <c r="AW768" s="4"/>
      <c r="AX768" s="4"/>
      <c r="AY768" s="4"/>
      <c r="AZ768" s="38"/>
      <c r="BA768" s="7"/>
      <c r="BB768" s="46"/>
      <c r="BC768" s="9"/>
      <c r="BD768" s="10"/>
      <c r="BE768" s="4"/>
    </row>
    <row r="769" spans="1:57" ht="14" x14ac:dyDescent="0.35">
      <c r="A769" s="4"/>
      <c r="B769" s="4"/>
      <c r="C769" s="4"/>
      <c r="D769" s="4"/>
      <c r="E769" s="4"/>
      <c r="F769" s="4"/>
      <c r="G769" s="12"/>
      <c r="H769" s="54"/>
      <c r="I769" s="7"/>
      <c r="J769" s="8"/>
      <c r="K769" s="9"/>
      <c r="L769" s="10"/>
      <c r="M769" s="11"/>
      <c r="N769" s="29">
        <f t="shared" si="444"/>
        <v>4.5348096456843123E-6</v>
      </c>
      <c r="O769" s="47"/>
      <c r="P769" s="48"/>
      <c r="Q769" s="49"/>
      <c r="R769" s="51"/>
      <c r="S769" s="28"/>
      <c r="T769" s="29">
        <f t="shared" ref="T769:T988" si="445">((1-T768)*$G$3)+T768</f>
        <v>0.99955105384507803</v>
      </c>
      <c r="U769" s="31">
        <f t="shared" ref="U769:U988" si="446">U768+1</f>
        <v>771</v>
      </c>
      <c r="V769" s="32">
        <f t="shared" ref="V769:V988" si="447">V768+2.5</f>
        <v>1920</v>
      </c>
      <c r="W769" s="33">
        <f t="shared" ref="W769:W988" si="448">W768+4</f>
        <v>3069</v>
      </c>
      <c r="X769" s="4"/>
      <c r="Y769" s="4"/>
      <c r="Z769" s="4"/>
      <c r="AA769" s="4"/>
      <c r="AB769" s="4"/>
      <c r="AC769" s="4"/>
      <c r="AD769" s="4"/>
      <c r="AE769" s="4"/>
      <c r="AF769" s="38"/>
      <c r="AG769" s="4"/>
      <c r="AH769" s="4"/>
      <c r="AI769" s="4"/>
      <c r="AJ769" s="4"/>
      <c r="AK769" s="7"/>
      <c r="AL769" s="8"/>
      <c r="AM769" s="9"/>
      <c r="AN769" s="10"/>
      <c r="AO769" s="4"/>
      <c r="AP769" s="4"/>
      <c r="AQ769" s="4"/>
      <c r="AR769" s="4"/>
      <c r="AS769" s="4"/>
      <c r="AT769" s="4"/>
      <c r="AU769" s="4"/>
      <c r="AV769" s="4"/>
      <c r="AW769" s="4"/>
      <c r="AX769" s="4"/>
      <c r="AY769" s="4"/>
      <c r="AZ769" s="38"/>
      <c r="BA769" s="7"/>
      <c r="BB769" s="46"/>
      <c r="BC769" s="9"/>
      <c r="BD769" s="10"/>
      <c r="BE769" s="4"/>
    </row>
    <row r="770" spans="1:57" ht="14" x14ac:dyDescent="0.35">
      <c r="A770" s="4"/>
      <c r="B770" s="4"/>
      <c r="C770" s="4"/>
      <c r="D770" s="4"/>
      <c r="E770" s="4"/>
      <c r="F770" s="4"/>
      <c r="G770" s="12"/>
      <c r="H770" s="54"/>
      <c r="I770" s="7"/>
      <c r="J770" s="8"/>
      <c r="K770" s="9"/>
      <c r="L770" s="10"/>
      <c r="M770" s="11"/>
      <c r="N770" s="29">
        <f t="shared" si="444"/>
        <v>4.4894615491841705E-6</v>
      </c>
      <c r="O770" s="47"/>
      <c r="P770" s="48"/>
      <c r="Q770" s="49"/>
      <c r="R770" s="51"/>
      <c r="S770" s="28"/>
      <c r="T770" s="29">
        <f t="shared" si="445"/>
        <v>0.99955554330662721</v>
      </c>
      <c r="U770" s="31">
        <f t="shared" si="446"/>
        <v>772</v>
      </c>
      <c r="V770" s="32">
        <f t="shared" si="447"/>
        <v>1922.5</v>
      </c>
      <c r="W770" s="33">
        <f t="shared" si="448"/>
        <v>3073</v>
      </c>
      <c r="X770" s="4"/>
      <c r="Y770" s="4"/>
      <c r="Z770" s="4"/>
      <c r="AA770" s="4"/>
      <c r="AB770" s="4"/>
      <c r="AC770" s="4"/>
      <c r="AD770" s="4"/>
      <c r="AE770" s="4"/>
      <c r="AF770" s="38"/>
      <c r="AG770" s="4"/>
      <c r="AH770" s="4"/>
      <c r="AI770" s="4"/>
      <c r="AJ770" s="4"/>
      <c r="AK770" s="7"/>
      <c r="AL770" s="8"/>
      <c r="AM770" s="9"/>
      <c r="AN770" s="10"/>
      <c r="AO770" s="4"/>
      <c r="AP770" s="4"/>
      <c r="AQ770" s="4"/>
      <c r="AR770" s="4"/>
      <c r="AS770" s="4"/>
      <c r="AT770" s="4"/>
      <c r="AU770" s="4"/>
      <c r="AV770" s="4"/>
      <c r="AW770" s="4"/>
      <c r="AX770" s="4"/>
      <c r="AY770" s="4"/>
      <c r="AZ770" s="38"/>
      <c r="BA770" s="7"/>
      <c r="BB770" s="46"/>
      <c r="BC770" s="9"/>
      <c r="BD770" s="10"/>
      <c r="BE770" s="4"/>
    </row>
    <row r="771" spans="1:57" ht="14" x14ac:dyDescent="0.35">
      <c r="A771" s="4"/>
      <c r="B771" s="4"/>
      <c r="C771" s="4"/>
      <c r="D771" s="4"/>
      <c r="E771" s="4"/>
      <c r="F771" s="4"/>
      <c r="G771" s="12"/>
      <c r="H771" s="54"/>
      <c r="I771" s="7"/>
      <c r="J771" s="8"/>
      <c r="K771" s="9"/>
      <c r="L771" s="10"/>
      <c r="M771" s="11"/>
      <c r="N771" s="29">
        <f t="shared" si="444"/>
        <v>4.4445669337145333E-6</v>
      </c>
      <c r="O771" s="47"/>
      <c r="P771" s="48"/>
      <c r="Q771" s="49"/>
      <c r="R771" s="51"/>
      <c r="S771" s="28"/>
      <c r="T771" s="29">
        <f t="shared" si="445"/>
        <v>0.99955998787356093</v>
      </c>
      <c r="U771" s="31">
        <f t="shared" si="446"/>
        <v>773</v>
      </c>
      <c r="V771" s="32">
        <f t="shared" si="447"/>
        <v>1925</v>
      </c>
      <c r="W771" s="33">
        <f t="shared" si="448"/>
        <v>3077</v>
      </c>
      <c r="X771" s="4"/>
      <c r="Y771" s="4"/>
      <c r="Z771" s="4"/>
      <c r="AA771" s="4"/>
      <c r="AB771" s="4"/>
      <c r="AC771" s="4"/>
      <c r="AD771" s="4"/>
      <c r="AE771" s="4"/>
      <c r="AF771" s="38"/>
      <c r="AG771" s="4"/>
      <c r="AH771" s="4"/>
      <c r="AI771" s="4"/>
      <c r="AJ771" s="4"/>
      <c r="AK771" s="7"/>
      <c r="AL771" s="8"/>
      <c r="AM771" s="9"/>
      <c r="AN771" s="10"/>
      <c r="AO771" s="4"/>
      <c r="AP771" s="4"/>
      <c r="AQ771" s="4"/>
      <c r="AR771" s="4"/>
      <c r="AS771" s="4"/>
      <c r="AT771" s="4"/>
      <c r="AU771" s="4"/>
      <c r="AV771" s="4"/>
      <c r="AW771" s="4"/>
      <c r="AX771" s="4"/>
      <c r="AY771" s="4"/>
      <c r="AZ771" s="38"/>
      <c r="BA771" s="7"/>
      <c r="BB771" s="46"/>
      <c r="BC771" s="9"/>
      <c r="BD771" s="10"/>
      <c r="BE771" s="4"/>
    </row>
    <row r="772" spans="1:57" ht="14" x14ac:dyDescent="0.35">
      <c r="A772" s="4"/>
      <c r="B772" s="4"/>
      <c r="C772" s="4"/>
      <c r="D772" s="4"/>
      <c r="E772" s="4"/>
      <c r="F772" s="4"/>
      <c r="G772" s="12"/>
      <c r="H772" s="54"/>
      <c r="I772" s="7"/>
      <c r="J772" s="8"/>
      <c r="K772" s="9"/>
      <c r="L772" s="10"/>
      <c r="M772" s="11"/>
      <c r="N772" s="29">
        <f t="shared" si="444"/>
        <v>4.4001212643474119E-6</v>
      </c>
      <c r="O772" s="47"/>
      <c r="P772" s="48"/>
      <c r="Q772" s="49"/>
      <c r="R772" s="51"/>
      <c r="S772" s="28"/>
      <c r="T772" s="29">
        <f t="shared" si="445"/>
        <v>0.99956438799482528</v>
      </c>
      <c r="U772" s="31">
        <f t="shared" si="446"/>
        <v>774</v>
      </c>
      <c r="V772" s="32">
        <f t="shared" si="447"/>
        <v>1927.5</v>
      </c>
      <c r="W772" s="33">
        <f t="shared" si="448"/>
        <v>3081</v>
      </c>
      <c r="X772" s="4"/>
      <c r="Y772" s="4"/>
      <c r="Z772" s="4"/>
      <c r="AA772" s="4"/>
      <c r="AB772" s="4"/>
      <c r="AC772" s="4"/>
      <c r="AD772" s="4"/>
      <c r="AE772" s="4"/>
      <c r="AF772" s="38"/>
      <c r="AG772" s="4"/>
      <c r="AH772" s="4"/>
      <c r="AI772" s="4"/>
      <c r="AJ772" s="4"/>
      <c r="AK772" s="7"/>
      <c r="AL772" s="8"/>
      <c r="AM772" s="9"/>
      <c r="AN772" s="10"/>
      <c r="AO772" s="4"/>
      <c r="AP772" s="4"/>
      <c r="AQ772" s="4"/>
      <c r="AR772" s="4"/>
      <c r="AS772" s="4"/>
      <c r="AT772" s="4"/>
      <c r="AU772" s="4"/>
      <c r="AV772" s="4"/>
      <c r="AW772" s="4"/>
      <c r="AX772" s="4"/>
      <c r="AY772" s="4"/>
      <c r="AZ772" s="38"/>
      <c r="BA772" s="7"/>
      <c r="BB772" s="46"/>
      <c r="BC772" s="9"/>
      <c r="BD772" s="10"/>
      <c r="BE772" s="4"/>
    </row>
    <row r="773" spans="1:57" ht="14" x14ac:dyDescent="0.35">
      <c r="A773" s="4"/>
      <c r="B773" s="4"/>
      <c r="C773" s="4"/>
      <c r="D773" s="4"/>
      <c r="E773" s="4"/>
      <c r="F773" s="4"/>
      <c r="G773" s="12"/>
      <c r="H773" s="54"/>
      <c r="I773" s="7"/>
      <c r="J773" s="8"/>
      <c r="K773" s="9"/>
      <c r="L773" s="10"/>
      <c r="M773" s="11"/>
      <c r="N773" s="29">
        <f t="shared" si="444"/>
        <v>4.3561200517849841E-6</v>
      </c>
      <c r="O773" s="47"/>
      <c r="P773" s="48"/>
      <c r="Q773" s="49"/>
      <c r="R773" s="51"/>
      <c r="S773" s="28"/>
      <c r="T773" s="29">
        <f t="shared" si="445"/>
        <v>0.99956874411487706</v>
      </c>
      <c r="U773" s="31">
        <f t="shared" si="446"/>
        <v>775</v>
      </c>
      <c r="V773" s="32">
        <f t="shared" si="447"/>
        <v>1930</v>
      </c>
      <c r="W773" s="33">
        <f t="shared" si="448"/>
        <v>3085</v>
      </c>
      <c r="X773" s="4"/>
      <c r="Y773" s="4"/>
      <c r="Z773" s="4"/>
      <c r="AA773" s="4"/>
      <c r="AB773" s="4"/>
      <c r="AC773" s="4"/>
      <c r="AD773" s="4"/>
      <c r="AE773" s="4"/>
      <c r="AF773" s="38"/>
      <c r="AG773" s="4"/>
      <c r="AH773" s="4"/>
      <c r="AI773" s="4"/>
      <c r="AJ773" s="4"/>
      <c r="AK773" s="7"/>
      <c r="AL773" s="8"/>
      <c r="AM773" s="9"/>
      <c r="AN773" s="10"/>
      <c r="AO773" s="4"/>
      <c r="AP773" s="4"/>
      <c r="AQ773" s="4"/>
      <c r="AR773" s="4"/>
      <c r="AS773" s="4"/>
      <c r="AT773" s="4"/>
      <c r="AU773" s="4"/>
      <c r="AV773" s="4"/>
      <c r="AW773" s="4"/>
      <c r="AX773" s="4"/>
      <c r="AY773" s="4"/>
      <c r="AZ773" s="38"/>
      <c r="BA773" s="7"/>
      <c r="BB773" s="46"/>
      <c r="BC773" s="9"/>
      <c r="BD773" s="10"/>
      <c r="BE773" s="4"/>
    </row>
    <row r="774" spans="1:57" ht="14" x14ac:dyDescent="0.35">
      <c r="A774" s="4"/>
      <c r="B774" s="4"/>
      <c r="C774" s="4"/>
      <c r="D774" s="4"/>
      <c r="E774" s="4"/>
      <c r="F774" s="4"/>
      <c r="G774" s="12"/>
      <c r="H774" s="54"/>
      <c r="I774" s="7"/>
      <c r="J774" s="8"/>
      <c r="K774" s="9"/>
      <c r="L774" s="10"/>
      <c r="M774" s="11"/>
      <c r="N774" s="29">
        <f t="shared" si="444"/>
        <v>4.3125588512493707E-6</v>
      </c>
      <c r="O774" s="47"/>
      <c r="P774" s="48"/>
      <c r="Q774" s="49"/>
      <c r="R774" s="51"/>
      <c r="S774" s="28"/>
      <c r="T774" s="29">
        <f t="shared" si="445"/>
        <v>0.99957305667372831</v>
      </c>
      <c r="U774" s="31">
        <f t="shared" si="446"/>
        <v>776</v>
      </c>
      <c r="V774" s="32">
        <f t="shared" si="447"/>
        <v>1932.5</v>
      </c>
      <c r="W774" s="33">
        <f t="shared" si="448"/>
        <v>3089</v>
      </c>
      <c r="X774" s="4"/>
      <c r="Y774" s="4"/>
      <c r="Z774" s="4"/>
      <c r="AA774" s="4"/>
      <c r="AB774" s="4"/>
      <c r="AC774" s="4"/>
      <c r="AD774" s="4"/>
      <c r="AE774" s="4"/>
      <c r="AF774" s="38"/>
      <c r="AG774" s="4"/>
      <c r="AH774" s="4"/>
      <c r="AI774" s="4"/>
      <c r="AJ774" s="4"/>
      <c r="AK774" s="7"/>
      <c r="AL774" s="8"/>
      <c r="AM774" s="9"/>
      <c r="AN774" s="10"/>
      <c r="AO774" s="4"/>
      <c r="AP774" s="4"/>
      <c r="AQ774" s="4"/>
      <c r="AR774" s="4"/>
      <c r="AS774" s="4"/>
      <c r="AT774" s="4"/>
      <c r="AU774" s="4"/>
      <c r="AV774" s="4"/>
      <c r="AW774" s="4"/>
      <c r="AX774" s="4"/>
      <c r="AY774" s="4"/>
      <c r="AZ774" s="38"/>
      <c r="BA774" s="7"/>
      <c r="BB774" s="46"/>
      <c r="BC774" s="9"/>
      <c r="BD774" s="10"/>
      <c r="BE774" s="4"/>
    </row>
    <row r="775" spans="1:57" ht="14" x14ac:dyDescent="0.35">
      <c r="A775" s="4"/>
      <c r="B775" s="4"/>
      <c r="C775" s="4"/>
      <c r="D775" s="4"/>
      <c r="E775" s="4"/>
      <c r="F775" s="4"/>
      <c r="G775" s="12"/>
      <c r="H775" s="54"/>
      <c r="I775" s="7"/>
      <c r="J775" s="8"/>
      <c r="K775" s="9"/>
      <c r="L775" s="10"/>
      <c r="M775" s="11"/>
      <c r="N775" s="29">
        <f t="shared" si="444"/>
        <v>4.2694332627046805E-6</v>
      </c>
      <c r="O775" s="47"/>
      <c r="P775" s="48"/>
      <c r="Q775" s="49"/>
      <c r="R775" s="51"/>
      <c r="S775" s="28"/>
      <c r="T775" s="29">
        <f t="shared" si="445"/>
        <v>0.99957732610699102</v>
      </c>
      <c r="U775" s="31">
        <f t="shared" si="446"/>
        <v>777</v>
      </c>
      <c r="V775" s="32">
        <f t="shared" si="447"/>
        <v>1935</v>
      </c>
      <c r="W775" s="33">
        <f t="shared" si="448"/>
        <v>3093</v>
      </c>
      <c r="X775" s="4"/>
      <c r="Y775" s="4"/>
      <c r="Z775" s="4"/>
      <c r="AA775" s="4"/>
      <c r="AB775" s="4"/>
      <c r="AC775" s="4"/>
      <c r="AD775" s="4"/>
      <c r="AE775" s="4"/>
      <c r="AF775" s="38"/>
      <c r="AG775" s="4"/>
      <c r="AH775" s="4"/>
      <c r="AI775" s="4"/>
      <c r="AJ775" s="4"/>
      <c r="AK775" s="7"/>
      <c r="AL775" s="8"/>
      <c r="AM775" s="9"/>
      <c r="AN775" s="10"/>
      <c r="AO775" s="4"/>
      <c r="AP775" s="4"/>
      <c r="AQ775" s="4"/>
      <c r="AR775" s="4"/>
      <c r="AS775" s="4"/>
      <c r="AT775" s="4"/>
      <c r="AU775" s="4"/>
      <c r="AV775" s="4"/>
      <c r="AW775" s="4"/>
      <c r="AX775" s="4"/>
      <c r="AY775" s="4"/>
      <c r="AZ775" s="38"/>
      <c r="BA775" s="7"/>
      <c r="BB775" s="46"/>
      <c r="BC775" s="9"/>
      <c r="BD775" s="10"/>
      <c r="BE775" s="4"/>
    </row>
    <row r="776" spans="1:57" ht="14" x14ac:dyDescent="0.35">
      <c r="A776" s="4"/>
      <c r="B776" s="4"/>
      <c r="C776" s="4"/>
      <c r="D776" s="4"/>
      <c r="E776" s="4"/>
      <c r="F776" s="4"/>
      <c r="G776" s="12"/>
      <c r="H776" s="54"/>
      <c r="I776" s="7"/>
      <c r="J776" s="8"/>
      <c r="K776" s="9"/>
      <c r="L776" s="10"/>
      <c r="M776" s="11"/>
      <c r="N776" s="29">
        <f t="shared" si="444"/>
        <v>4.2267389300798541E-6</v>
      </c>
      <c r="O776" s="47"/>
      <c r="P776" s="48"/>
      <c r="Q776" s="49"/>
      <c r="R776" s="51"/>
      <c r="S776" s="28"/>
      <c r="T776" s="29">
        <f t="shared" si="445"/>
        <v>0.9995815528459211</v>
      </c>
      <c r="U776" s="31">
        <f t="shared" si="446"/>
        <v>778</v>
      </c>
      <c r="V776" s="32">
        <f t="shared" si="447"/>
        <v>1937.5</v>
      </c>
      <c r="W776" s="33">
        <f t="shared" si="448"/>
        <v>3097</v>
      </c>
      <c r="X776" s="4"/>
      <c r="Y776" s="4"/>
      <c r="Z776" s="4"/>
      <c r="AA776" s="4"/>
      <c r="AB776" s="4"/>
      <c r="AC776" s="4"/>
      <c r="AD776" s="4"/>
      <c r="AE776" s="4"/>
      <c r="AF776" s="38"/>
      <c r="AG776" s="4"/>
      <c r="AH776" s="4"/>
      <c r="AI776" s="4"/>
      <c r="AJ776" s="4"/>
      <c r="AK776" s="7"/>
      <c r="AL776" s="8"/>
      <c r="AM776" s="9"/>
      <c r="AN776" s="10"/>
      <c r="AO776" s="4"/>
      <c r="AP776" s="4"/>
      <c r="AQ776" s="4"/>
      <c r="AR776" s="4"/>
      <c r="AS776" s="4"/>
      <c r="AT776" s="4"/>
      <c r="AU776" s="4"/>
      <c r="AV776" s="4"/>
      <c r="AW776" s="4"/>
      <c r="AX776" s="4"/>
      <c r="AY776" s="4"/>
      <c r="AZ776" s="38"/>
      <c r="BA776" s="7"/>
      <c r="BB776" s="46"/>
      <c r="BC776" s="9"/>
      <c r="BD776" s="10"/>
      <c r="BE776" s="4"/>
    </row>
    <row r="777" spans="1:57" ht="14" x14ac:dyDescent="0.35">
      <c r="A777" s="4"/>
      <c r="B777" s="4"/>
      <c r="C777" s="4"/>
      <c r="D777" s="4"/>
      <c r="E777" s="4"/>
      <c r="F777" s="4"/>
      <c r="G777" s="12"/>
      <c r="H777" s="54"/>
      <c r="I777" s="7"/>
      <c r="J777" s="8"/>
      <c r="K777" s="9"/>
      <c r="L777" s="10"/>
      <c r="M777" s="11"/>
      <c r="N777" s="29">
        <f t="shared" si="444"/>
        <v>4.1844715408245747E-6</v>
      </c>
      <c r="O777" s="47"/>
      <c r="P777" s="48"/>
      <c r="Q777" s="49"/>
      <c r="R777" s="51"/>
      <c r="S777" s="28"/>
      <c r="T777" s="29">
        <f t="shared" si="445"/>
        <v>0.99958573731746192</v>
      </c>
      <c r="U777" s="31">
        <f t="shared" si="446"/>
        <v>779</v>
      </c>
      <c r="V777" s="32">
        <f t="shared" si="447"/>
        <v>1940</v>
      </c>
      <c r="W777" s="33">
        <f t="shared" si="448"/>
        <v>3101</v>
      </c>
      <c r="X777" s="4"/>
      <c r="Y777" s="4"/>
      <c r="Z777" s="4"/>
      <c r="AA777" s="4"/>
      <c r="AB777" s="4"/>
      <c r="AC777" s="4"/>
      <c r="AD777" s="4"/>
      <c r="AE777" s="4"/>
      <c r="AF777" s="38"/>
      <c r="AG777" s="4"/>
      <c r="AH777" s="4"/>
      <c r="AI777" s="4"/>
      <c r="AJ777" s="4"/>
      <c r="AK777" s="7"/>
      <c r="AL777" s="8"/>
      <c r="AM777" s="9"/>
      <c r="AN777" s="10"/>
      <c r="AO777" s="4"/>
      <c r="AP777" s="4"/>
      <c r="AQ777" s="4"/>
      <c r="AR777" s="4"/>
      <c r="AS777" s="4"/>
      <c r="AT777" s="4"/>
      <c r="AU777" s="4"/>
      <c r="AV777" s="4"/>
      <c r="AW777" s="4"/>
      <c r="AX777" s="4"/>
      <c r="AY777" s="4"/>
      <c r="AZ777" s="38"/>
      <c r="BA777" s="7"/>
      <c r="BB777" s="46"/>
      <c r="BC777" s="9"/>
      <c r="BD777" s="10"/>
      <c r="BE777" s="4"/>
    </row>
    <row r="778" spans="1:57" ht="14" x14ac:dyDescent="0.35">
      <c r="A778" s="4"/>
      <c r="B778" s="4"/>
      <c r="C778" s="4"/>
      <c r="D778" s="4"/>
      <c r="E778" s="4"/>
      <c r="F778" s="4"/>
      <c r="G778" s="12"/>
      <c r="H778" s="54"/>
      <c r="I778" s="7"/>
      <c r="J778" s="8"/>
      <c r="K778" s="9"/>
      <c r="L778" s="10"/>
      <c r="M778" s="11"/>
      <c r="N778" s="29">
        <f t="shared" si="444"/>
        <v>4.1426268253541565E-6</v>
      </c>
      <c r="O778" s="47"/>
      <c r="P778" s="48"/>
      <c r="Q778" s="49"/>
      <c r="R778" s="51"/>
      <c r="S778" s="28"/>
      <c r="T778" s="29">
        <f t="shared" si="445"/>
        <v>0.99958987994428727</v>
      </c>
      <c r="U778" s="31">
        <f t="shared" si="446"/>
        <v>780</v>
      </c>
      <c r="V778" s="32">
        <f t="shared" si="447"/>
        <v>1942.5</v>
      </c>
      <c r="W778" s="33">
        <f t="shared" si="448"/>
        <v>3105</v>
      </c>
      <c r="X778" s="4"/>
      <c r="Y778" s="4"/>
      <c r="Z778" s="4"/>
      <c r="AA778" s="4"/>
      <c r="AB778" s="4"/>
      <c r="AC778" s="4"/>
      <c r="AD778" s="4"/>
      <c r="AE778" s="4"/>
      <c r="AF778" s="38"/>
      <c r="AG778" s="4"/>
      <c r="AH778" s="4"/>
      <c r="AI778" s="4"/>
      <c r="AJ778" s="4"/>
      <c r="AK778" s="7"/>
      <c r="AL778" s="8"/>
      <c r="AM778" s="9"/>
      <c r="AN778" s="10"/>
      <c r="AO778" s="4"/>
      <c r="AP778" s="4"/>
      <c r="AQ778" s="4"/>
      <c r="AR778" s="4"/>
      <c r="AS778" s="4"/>
      <c r="AT778" s="4"/>
      <c r="AU778" s="4"/>
      <c r="AV778" s="4"/>
      <c r="AW778" s="4"/>
      <c r="AX778" s="4"/>
      <c r="AY778" s="4"/>
      <c r="AZ778" s="38"/>
      <c r="BA778" s="7"/>
      <c r="BB778" s="46"/>
      <c r="BC778" s="9"/>
      <c r="BD778" s="10"/>
      <c r="BE778" s="4"/>
    </row>
    <row r="779" spans="1:57" ht="14" x14ac:dyDescent="0.35">
      <c r="A779" s="4"/>
      <c r="B779" s="4"/>
      <c r="C779" s="4"/>
      <c r="D779" s="4"/>
      <c r="E779" s="4"/>
      <c r="F779" s="4"/>
      <c r="G779" s="12"/>
      <c r="H779" s="54"/>
      <c r="I779" s="7"/>
      <c r="J779" s="8"/>
      <c r="K779" s="9"/>
      <c r="L779" s="10"/>
      <c r="M779" s="11"/>
      <c r="N779" s="29">
        <f t="shared" si="444"/>
        <v>4.101200557160567E-6</v>
      </c>
      <c r="O779" s="47"/>
      <c r="P779" s="48"/>
      <c r="Q779" s="49"/>
      <c r="R779" s="51"/>
      <c r="S779" s="28"/>
      <c r="T779" s="29">
        <f t="shared" si="445"/>
        <v>0.99959398114484443</v>
      </c>
      <c r="U779" s="31">
        <f t="shared" si="446"/>
        <v>781</v>
      </c>
      <c r="V779" s="32">
        <f t="shared" si="447"/>
        <v>1945</v>
      </c>
      <c r="W779" s="33">
        <f t="shared" si="448"/>
        <v>3109</v>
      </c>
      <c r="X779" s="4"/>
      <c r="Y779" s="4"/>
      <c r="Z779" s="4"/>
      <c r="AA779" s="4"/>
      <c r="AB779" s="4"/>
      <c r="AC779" s="4"/>
      <c r="AD779" s="4"/>
      <c r="AE779" s="4"/>
      <c r="AF779" s="38"/>
      <c r="AG779" s="4"/>
      <c r="AH779" s="4"/>
      <c r="AI779" s="4"/>
      <c r="AJ779" s="4"/>
      <c r="AK779" s="7"/>
      <c r="AL779" s="8"/>
      <c r="AM779" s="9"/>
      <c r="AN779" s="10"/>
      <c r="AO779" s="4"/>
      <c r="AP779" s="4"/>
      <c r="AQ779" s="4"/>
      <c r="AR779" s="4"/>
      <c r="AS779" s="4"/>
      <c r="AT779" s="4"/>
      <c r="AU779" s="4"/>
      <c r="AV779" s="4"/>
      <c r="AW779" s="4"/>
      <c r="AX779" s="4"/>
      <c r="AY779" s="4"/>
      <c r="AZ779" s="38"/>
      <c r="BA779" s="7"/>
      <c r="BB779" s="46"/>
      <c r="BC779" s="9"/>
      <c r="BD779" s="10"/>
      <c r="BE779" s="4"/>
    </row>
    <row r="780" spans="1:57" ht="14" x14ac:dyDescent="0.35">
      <c r="A780" s="4"/>
      <c r="B780" s="4"/>
      <c r="C780" s="4"/>
      <c r="D780" s="4"/>
      <c r="E780" s="4"/>
      <c r="F780" s="4"/>
      <c r="G780" s="12"/>
      <c r="H780" s="54"/>
      <c r="I780" s="7"/>
      <c r="J780" s="8"/>
      <c r="K780" s="9"/>
      <c r="L780" s="10"/>
      <c r="M780" s="11"/>
      <c r="N780" s="29">
        <f t="shared" si="444"/>
        <v>4.0601885515911817E-6</v>
      </c>
      <c r="O780" s="47"/>
      <c r="P780" s="48"/>
      <c r="Q780" s="49"/>
      <c r="R780" s="51"/>
      <c r="S780" s="28"/>
      <c r="T780" s="29">
        <f t="shared" si="445"/>
        <v>0.99959804133339603</v>
      </c>
      <c r="U780" s="31">
        <f t="shared" si="446"/>
        <v>782</v>
      </c>
      <c r="V780" s="32">
        <f t="shared" si="447"/>
        <v>1947.5</v>
      </c>
      <c r="W780" s="33">
        <f t="shared" si="448"/>
        <v>3113</v>
      </c>
      <c r="X780" s="4"/>
      <c r="Y780" s="4"/>
      <c r="Z780" s="4"/>
      <c r="AA780" s="4"/>
      <c r="AB780" s="4"/>
      <c r="AC780" s="4"/>
      <c r="AD780" s="4"/>
      <c r="AE780" s="4"/>
      <c r="AF780" s="38"/>
      <c r="AG780" s="4"/>
      <c r="AH780" s="4"/>
      <c r="AI780" s="4"/>
      <c r="AJ780" s="4"/>
      <c r="AK780" s="7"/>
      <c r="AL780" s="8"/>
      <c r="AM780" s="9"/>
      <c r="AN780" s="10"/>
      <c r="AO780" s="4"/>
      <c r="AP780" s="4"/>
      <c r="AQ780" s="4"/>
      <c r="AR780" s="4"/>
      <c r="AS780" s="4"/>
      <c r="AT780" s="4"/>
      <c r="AU780" s="4"/>
      <c r="AV780" s="4"/>
      <c r="AW780" s="4"/>
      <c r="AX780" s="4"/>
      <c r="AY780" s="4"/>
      <c r="AZ780" s="38"/>
      <c r="BA780" s="7"/>
      <c r="BB780" s="46"/>
      <c r="BC780" s="9"/>
      <c r="BD780" s="10"/>
      <c r="BE780" s="4"/>
    </row>
    <row r="781" spans="1:57" ht="14" x14ac:dyDescent="0.35">
      <c r="A781" s="4"/>
      <c r="B781" s="4"/>
      <c r="C781" s="4"/>
      <c r="D781" s="4"/>
      <c r="E781" s="4"/>
      <c r="F781" s="4"/>
      <c r="G781" s="12"/>
      <c r="H781" s="54"/>
      <c r="I781" s="7"/>
      <c r="J781" s="8"/>
      <c r="K781" s="9"/>
      <c r="L781" s="10"/>
      <c r="M781" s="11"/>
      <c r="N781" s="29">
        <f t="shared" si="444"/>
        <v>4.019586666070829E-6</v>
      </c>
      <c r="O781" s="47"/>
      <c r="P781" s="48"/>
      <c r="Q781" s="49"/>
      <c r="R781" s="51"/>
      <c r="S781" s="28"/>
      <c r="T781" s="29">
        <f t="shared" si="445"/>
        <v>0.9996020609200621</v>
      </c>
      <c r="U781" s="31">
        <f t="shared" si="446"/>
        <v>783</v>
      </c>
      <c r="V781" s="32">
        <f t="shared" si="447"/>
        <v>1950</v>
      </c>
      <c r="W781" s="33">
        <f t="shared" si="448"/>
        <v>3117</v>
      </c>
      <c r="X781" s="4"/>
      <c r="Y781" s="4"/>
      <c r="Z781" s="4"/>
      <c r="AA781" s="4"/>
      <c r="AB781" s="4"/>
      <c r="AC781" s="4"/>
      <c r="AD781" s="4"/>
      <c r="AE781" s="4"/>
      <c r="AF781" s="38"/>
      <c r="AG781" s="4"/>
      <c r="AH781" s="4"/>
      <c r="AI781" s="4"/>
      <c r="AJ781" s="4"/>
      <c r="AK781" s="7"/>
      <c r="AL781" s="8"/>
      <c r="AM781" s="9"/>
      <c r="AN781" s="10"/>
      <c r="AO781" s="4"/>
      <c r="AP781" s="4"/>
      <c r="AQ781" s="4"/>
      <c r="AR781" s="4"/>
      <c r="AS781" s="4"/>
      <c r="AT781" s="4"/>
      <c r="AU781" s="4"/>
      <c r="AV781" s="4"/>
      <c r="AW781" s="4"/>
      <c r="AX781" s="4"/>
      <c r="AY781" s="4"/>
      <c r="AZ781" s="38"/>
      <c r="BA781" s="7"/>
      <c r="BB781" s="46"/>
      <c r="BC781" s="9"/>
      <c r="BD781" s="10"/>
      <c r="BE781" s="4"/>
    </row>
    <row r="782" spans="1:57" ht="14" x14ac:dyDescent="0.35">
      <c r="A782" s="4"/>
      <c r="B782" s="4"/>
      <c r="C782" s="4"/>
      <c r="D782" s="4"/>
      <c r="E782" s="4"/>
      <c r="F782" s="4"/>
      <c r="G782" s="12"/>
      <c r="H782" s="54"/>
      <c r="I782" s="7"/>
      <c r="J782" s="8"/>
      <c r="K782" s="9"/>
      <c r="L782" s="10"/>
      <c r="M782" s="11"/>
      <c r="N782" s="29">
        <f t="shared" si="444"/>
        <v>3.9793907993246336E-6</v>
      </c>
      <c r="O782" s="47"/>
      <c r="P782" s="48"/>
      <c r="Q782" s="49"/>
      <c r="R782" s="51"/>
      <c r="S782" s="28"/>
      <c r="T782" s="29">
        <f t="shared" si="445"/>
        <v>0.99960604031086142</v>
      </c>
      <c r="U782" s="31">
        <f t="shared" si="446"/>
        <v>784</v>
      </c>
      <c r="V782" s="32">
        <f t="shared" si="447"/>
        <v>1952.5</v>
      </c>
      <c r="W782" s="33">
        <f t="shared" si="448"/>
        <v>3121</v>
      </c>
      <c r="X782" s="4"/>
      <c r="Y782" s="4"/>
      <c r="Z782" s="4"/>
      <c r="AA782" s="4"/>
      <c r="AB782" s="4"/>
      <c r="AC782" s="4"/>
      <c r="AD782" s="4"/>
      <c r="AE782" s="4"/>
      <c r="AF782" s="38"/>
      <c r="AG782" s="4"/>
      <c r="AH782" s="4"/>
      <c r="AI782" s="4"/>
      <c r="AJ782" s="4"/>
      <c r="AK782" s="7"/>
      <c r="AL782" s="8"/>
      <c r="AM782" s="9"/>
      <c r="AN782" s="10"/>
      <c r="AO782" s="4"/>
      <c r="AP782" s="4"/>
      <c r="AQ782" s="4"/>
      <c r="AR782" s="4"/>
      <c r="AS782" s="4"/>
      <c r="AT782" s="4"/>
      <c r="AU782" s="4"/>
      <c r="AV782" s="4"/>
      <c r="AW782" s="4"/>
      <c r="AX782" s="4"/>
      <c r="AY782" s="4"/>
      <c r="AZ782" s="38"/>
      <c r="BA782" s="7"/>
      <c r="BB782" s="46"/>
      <c r="BC782" s="9"/>
      <c r="BD782" s="10"/>
      <c r="BE782" s="4"/>
    </row>
    <row r="783" spans="1:57" ht="14" x14ac:dyDescent="0.35">
      <c r="A783" s="4"/>
      <c r="B783" s="4"/>
      <c r="C783" s="4"/>
      <c r="D783" s="4"/>
      <c r="E783" s="4"/>
      <c r="F783" s="4"/>
      <c r="G783" s="12"/>
      <c r="H783" s="54"/>
      <c r="I783" s="7"/>
      <c r="J783" s="8"/>
      <c r="K783" s="9"/>
      <c r="L783" s="10"/>
      <c r="M783" s="11"/>
      <c r="N783" s="29">
        <f t="shared" si="444"/>
        <v>3.9395968913780166E-6</v>
      </c>
      <c r="O783" s="47"/>
      <c r="P783" s="48"/>
      <c r="Q783" s="49"/>
      <c r="R783" s="51"/>
      <c r="S783" s="28"/>
      <c r="T783" s="29">
        <f t="shared" si="445"/>
        <v>0.9996099799077528</v>
      </c>
      <c r="U783" s="31">
        <f t="shared" si="446"/>
        <v>785</v>
      </c>
      <c r="V783" s="32">
        <f t="shared" si="447"/>
        <v>1955</v>
      </c>
      <c r="W783" s="33">
        <f t="shared" si="448"/>
        <v>3125</v>
      </c>
      <c r="X783" s="4"/>
      <c r="Y783" s="4"/>
      <c r="Z783" s="4"/>
      <c r="AA783" s="4"/>
      <c r="AB783" s="4"/>
      <c r="AC783" s="4"/>
      <c r="AD783" s="4"/>
      <c r="AE783" s="4"/>
      <c r="AF783" s="38"/>
      <c r="AG783" s="4"/>
      <c r="AH783" s="4"/>
      <c r="AI783" s="4"/>
      <c r="AJ783" s="4"/>
      <c r="AK783" s="7"/>
      <c r="AL783" s="8"/>
      <c r="AM783" s="9"/>
      <c r="AN783" s="10"/>
      <c r="AO783" s="4"/>
      <c r="AP783" s="4"/>
      <c r="AQ783" s="4"/>
      <c r="AR783" s="4"/>
      <c r="AS783" s="4"/>
      <c r="AT783" s="4"/>
      <c r="AU783" s="4"/>
      <c r="AV783" s="4"/>
      <c r="AW783" s="4"/>
      <c r="AX783" s="4"/>
      <c r="AY783" s="4"/>
      <c r="AZ783" s="38"/>
      <c r="BA783" s="7"/>
      <c r="BB783" s="46"/>
      <c r="BC783" s="9"/>
      <c r="BD783" s="10"/>
      <c r="BE783" s="4"/>
    </row>
    <row r="784" spans="1:57" ht="14" x14ac:dyDescent="0.35">
      <c r="A784" s="4"/>
      <c r="B784" s="4"/>
      <c r="C784" s="4"/>
      <c r="D784" s="4"/>
      <c r="E784" s="4"/>
      <c r="F784" s="4"/>
      <c r="G784" s="12"/>
      <c r="H784" s="54"/>
      <c r="I784" s="7"/>
      <c r="J784" s="8"/>
      <c r="K784" s="9"/>
      <c r="L784" s="10"/>
      <c r="M784" s="11"/>
      <c r="N784" s="29">
        <f t="shared" si="444"/>
        <v>3.9002009224464729E-6</v>
      </c>
      <c r="O784" s="47"/>
      <c r="P784" s="48"/>
      <c r="Q784" s="49"/>
      <c r="R784" s="51"/>
      <c r="S784" s="28"/>
      <c r="T784" s="29">
        <f t="shared" si="445"/>
        <v>0.99961388010867525</v>
      </c>
      <c r="U784" s="31">
        <f t="shared" si="446"/>
        <v>786</v>
      </c>
      <c r="V784" s="32">
        <f t="shared" si="447"/>
        <v>1957.5</v>
      </c>
      <c r="W784" s="33">
        <f t="shared" si="448"/>
        <v>3129</v>
      </c>
      <c r="X784" s="4"/>
      <c r="Y784" s="4"/>
      <c r="Z784" s="4"/>
      <c r="AA784" s="4"/>
      <c r="AB784" s="4"/>
      <c r="AC784" s="4"/>
      <c r="AD784" s="4"/>
      <c r="AE784" s="4"/>
      <c r="AF784" s="38"/>
      <c r="AG784" s="4"/>
      <c r="AH784" s="4"/>
      <c r="AI784" s="4"/>
      <c r="AJ784" s="4"/>
      <c r="AK784" s="7"/>
      <c r="AL784" s="8"/>
      <c r="AM784" s="9"/>
      <c r="AN784" s="10"/>
      <c r="AO784" s="4"/>
      <c r="AP784" s="4"/>
      <c r="AQ784" s="4"/>
      <c r="AR784" s="4"/>
      <c r="AS784" s="4"/>
      <c r="AT784" s="4"/>
      <c r="AU784" s="4"/>
      <c r="AV784" s="4"/>
      <c r="AW784" s="4"/>
      <c r="AX784" s="4"/>
      <c r="AY784" s="4"/>
      <c r="AZ784" s="38"/>
      <c r="BA784" s="7"/>
      <c r="BB784" s="46"/>
      <c r="BC784" s="9"/>
      <c r="BD784" s="10"/>
      <c r="BE784" s="4"/>
    </row>
    <row r="785" spans="1:57" ht="14" x14ac:dyDescent="0.35">
      <c r="A785" s="4"/>
      <c r="B785" s="4"/>
      <c r="C785" s="4"/>
      <c r="D785" s="4"/>
      <c r="E785" s="4"/>
      <c r="F785" s="4"/>
      <c r="G785" s="12"/>
      <c r="H785" s="54"/>
      <c r="I785" s="7"/>
      <c r="J785" s="8"/>
      <c r="K785" s="9"/>
      <c r="L785" s="10"/>
      <c r="M785" s="11"/>
      <c r="N785" s="29">
        <f t="shared" si="444"/>
        <v>3.8611989132686375E-6</v>
      </c>
      <c r="O785" s="47"/>
      <c r="P785" s="48"/>
      <c r="Q785" s="49"/>
      <c r="R785" s="51"/>
      <c r="S785" s="28"/>
      <c r="T785" s="29">
        <f t="shared" si="445"/>
        <v>0.99961774130758851</v>
      </c>
      <c r="U785" s="31">
        <f t="shared" si="446"/>
        <v>787</v>
      </c>
      <c r="V785" s="32">
        <f t="shared" si="447"/>
        <v>1960</v>
      </c>
      <c r="W785" s="33">
        <f t="shared" si="448"/>
        <v>3133</v>
      </c>
      <c r="X785" s="4"/>
      <c r="Y785" s="4"/>
      <c r="Z785" s="4"/>
      <c r="AA785" s="4"/>
      <c r="AB785" s="4"/>
      <c r="AC785" s="4"/>
      <c r="AD785" s="4"/>
      <c r="AE785" s="4"/>
      <c r="AF785" s="38"/>
      <c r="AG785" s="4"/>
      <c r="AH785" s="4"/>
      <c r="AI785" s="4"/>
      <c r="AJ785" s="4"/>
      <c r="AK785" s="7"/>
      <c r="AL785" s="8"/>
      <c r="AM785" s="9"/>
      <c r="AN785" s="10"/>
      <c r="AO785" s="4"/>
      <c r="AP785" s="4"/>
      <c r="AQ785" s="4"/>
      <c r="AR785" s="4"/>
      <c r="AS785" s="4"/>
      <c r="AT785" s="4"/>
      <c r="AU785" s="4"/>
      <c r="AV785" s="4"/>
      <c r="AW785" s="4"/>
      <c r="AX785" s="4"/>
      <c r="AY785" s="4"/>
      <c r="AZ785" s="38"/>
      <c r="BA785" s="7"/>
      <c r="BB785" s="46"/>
      <c r="BC785" s="9"/>
      <c r="BD785" s="10"/>
      <c r="BE785" s="4"/>
    </row>
    <row r="786" spans="1:57" ht="14" x14ac:dyDescent="0.35">
      <c r="A786" s="4"/>
      <c r="B786" s="4"/>
      <c r="C786" s="4"/>
      <c r="D786" s="4"/>
      <c r="E786" s="4"/>
      <c r="F786" s="4"/>
      <c r="G786" s="12"/>
      <c r="H786" s="54"/>
      <c r="I786" s="7"/>
      <c r="J786" s="8"/>
      <c r="K786" s="9"/>
      <c r="L786" s="10"/>
      <c r="M786" s="11"/>
      <c r="N786" s="29">
        <f t="shared" si="444"/>
        <v>3.8225869241070853E-6</v>
      </c>
      <c r="O786" s="47"/>
      <c r="P786" s="48"/>
      <c r="Q786" s="49"/>
      <c r="R786" s="51"/>
      <c r="S786" s="28"/>
      <c r="T786" s="29">
        <f t="shared" si="445"/>
        <v>0.99962156389451262</v>
      </c>
      <c r="U786" s="31">
        <f t="shared" si="446"/>
        <v>788</v>
      </c>
      <c r="V786" s="32">
        <f t="shared" si="447"/>
        <v>1962.5</v>
      </c>
      <c r="W786" s="33">
        <f t="shared" si="448"/>
        <v>3137</v>
      </c>
      <c r="X786" s="4"/>
      <c r="Y786" s="4"/>
      <c r="Z786" s="4"/>
      <c r="AA786" s="4"/>
      <c r="AB786" s="4"/>
      <c r="AC786" s="4"/>
      <c r="AD786" s="4"/>
      <c r="AE786" s="4"/>
      <c r="AF786" s="38"/>
      <c r="AG786" s="4"/>
      <c r="AH786" s="4"/>
      <c r="AI786" s="4"/>
      <c r="AJ786" s="4"/>
      <c r="AK786" s="7"/>
      <c r="AL786" s="8"/>
      <c r="AM786" s="9"/>
      <c r="AN786" s="10"/>
      <c r="AO786" s="4"/>
      <c r="AP786" s="4"/>
      <c r="AQ786" s="4"/>
      <c r="AR786" s="4"/>
      <c r="AS786" s="4"/>
      <c r="AT786" s="4"/>
      <c r="AU786" s="4"/>
      <c r="AV786" s="4"/>
      <c r="AW786" s="4"/>
      <c r="AX786" s="4"/>
      <c r="AY786" s="4"/>
      <c r="AZ786" s="38"/>
      <c r="BA786" s="7"/>
      <c r="BB786" s="46"/>
      <c r="BC786" s="9"/>
      <c r="BD786" s="10"/>
      <c r="BE786" s="4"/>
    </row>
    <row r="787" spans="1:57" ht="14" x14ac:dyDescent="0.35">
      <c r="A787" s="4"/>
      <c r="B787" s="4"/>
      <c r="C787" s="4"/>
      <c r="D787" s="4"/>
      <c r="E787" s="4"/>
      <c r="F787" s="4"/>
      <c r="G787" s="12"/>
      <c r="H787" s="54"/>
      <c r="I787" s="7"/>
      <c r="J787" s="8"/>
      <c r="K787" s="9"/>
      <c r="L787" s="10"/>
      <c r="M787" s="11"/>
      <c r="N787" s="29">
        <f t="shared" si="444"/>
        <v>3.7843610548593531E-6</v>
      </c>
      <c r="O787" s="47"/>
      <c r="P787" s="48"/>
      <c r="Q787" s="49"/>
      <c r="R787" s="51"/>
      <c r="S787" s="28"/>
      <c r="T787" s="29">
        <f t="shared" si="445"/>
        <v>0.99962534825556748</v>
      </c>
      <c r="U787" s="31">
        <f t="shared" si="446"/>
        <v>789</v>
      </c>
      <c r="V787" s="32">
        <f t="shared" si="447"/>
        <v>1965</v>
      </c>
      <c r="W787" s="33">
        <f t="shared" si="448"/>
        <v>3141</v>
      </c>
      <c r="X787" s="4"/>
      <c r="Y787" s="4"/>
      <c r="Z787" s="4"/>
      <c r="AA787" s="4"/>
      <c r="AB787" s="4"/>
      <c r="AC787" s="4"/>
      <c r="AD787" s="4"/>
      <c r="AE787" s="4"/>
      <c r="AF787" s="38"/>
      <c r="AG787" s="4"/>
      <c r="AH787" s="4"/>
      <c r="AI787" s="4"/>
      <c r="AJ787" s="4"/>
      <c r="AK787" s="7"/>
      <c r="AL787" s="8"/>
      <c r="AM787" s="9"/>
      <c r="AN787" s="10"/>
      <c r="AO787" s="4"/>
      <c r="AP787" s="4"/>
      <c r="AQ787" s="4"/>
      <c r="AR787" s="4"/>
      <c r="AS787" s="4"/>
      <c r="AT787" s="4"/>
      <c r="AU787" s="4"/>
      <c r="AV787" s="4"/>
      <c r="AW787" s="4"/>
      <c r="AX787" s="4"/>
      <c r="AY787" s="4"/>
      <c r="AZ787" s="38"/>
      <c r="BA787" s="7"/>
      <c r="BB787" s="46"/>
      <c r="BC787" s="9"/>
      <c r="BD787" s="10"/>
      <c r="BE787" s="4"/>
    </row>
    <row r="788" spans="1:57" ht="14" x14ac:dyDescent="0.35">
      <c r="A788" s="4"/>
      <c r="B788" s="4"/>
      <c r="C788" s="4"/>
      <c r="D788" s="4"/>
      <c r="E788" s="4"/>
      <c r="F788" s="4"/>
      <c r="G788" s="12"/>
      <c r="H788" s="54"/>
      <c r="I788" s="7"/>
      <c r="J788" s="8"/>
      <c r="K788" s="9"/>
      <c r="L788" s="10"/>
      <c r="M788" s="11"/>
      <c r="N788" s="29">
        <f t="shared" si="444"/>
        <v>3.7465174442807836E-6</v>
      </c>
      <c r="O788" s="47"/>
      <c r="P788" s="48"/>
      <c r="Q788" s="49"/>
      <c r="R788" s="51"/>
      <c r="S788" s="28"/>
      <c r="T788" s="29">
        <f t="shared" si="445"/>
        <v>0.99962909477301176</v>
      </c>
      <c r="U788" s="31">
        <f t="shared" si="446"/>
        <v>790</v>
      </c>
      <c r="V788" s="32">
        <f t="shared" si="447"/>
        <v>1967.5</v>
      </c>
      <c r="W788" s="33">
        <f t="shared" si="448"/>
        <v>3145</v>
      </c>
      <c r="X788" s="4"/>
      <c r="Y788" s="4"/>
      <c r="Z788" s="4"/>
      <c r="AA788" s="4"/>
      <c r="AB788" s="4"/>
      <c r="AC788" s="4"/>
      <c r="AD788" s="4"/>
      <c r="AE788" s="4"/>
      <c r="AF788" s="38"/>
      <c r="AG788" s="4"/>
      <c r="AH788" s="4"/>
      <c r="AI788" s="4"/>
      <c r="AJ788" s="4"/>
      <c r="AK788" s="7"/>
      <c r="AL788" s="8"/>
      <c r="AM788" s="9"/>
      <c r="AN788" s="10"/>
      <c r="AO788" s="4"/>
      <c r="AP788" s="4"/>
      <c r="AQ788" s="4"/>
      <c r="AR788" s="4"/>
      <c r="AS788" s="4"/>
      <c r="AT788" s="4"/>
      <c r="AU788" s="4"/>
      <c r="AV788" s="4"/>
      <c r="AW788" s="4"/>
      <c r="AX788" s="4"/>
      <c r="AY788" s="4"/>
      <c r="AZ788" s="38"/>
      <c r="BA788" s="7"/>
      <c r="BB788" s="46"/>
      <c r="BC788" s="9"/>
      <c r="BD788" s="10"/>
      <c r="BE788" s="4"/>
    </row>
    <row r="789" spans="1:57" ht="14" x14ac:dyDescent="0.35">
      <c r="A789" s="4"/>
      <c r="B789" s="4"/>
      <c r="C789" s="4"/>
      <c r="D789" s="4"/>
      <c r="E789" s="4"/>
      <c r="F789" s="4"/>
      <c r="G789" s="12"/>
      <c r="H789" s="54"/>
      <c r="I789" s="7"/>
      <c r="J789" s="8"/>
      <c r="K789" s="9"/>
      <c r="L789" s="10"/>
      <c r="M789" s="11"/>
      <c r="N789" s="29">
        <f t="shared" si="444"/>
        <v>3.7090522698735029E-6</v>
      </c>
      <c r="O789" s="47"/>
      <c r="P789" s="48"/>
      <c r="Q789" s="49"/>
      <c r="R789" s="51"/>
      <c r="S789" s="28"/>
      <c r="T789" s="29">
        <f t="shared" si="445"/>
        <v>0.99963280382528164</v>
      </c>
      <c r="U789" s="31">
        <f t="shared" si="446"/>
        <v>791</v>
      </c>
      <c r="V789" s="32">
        <f t="shared" si="447"/>
        <v>1970</v>
      </c>
      <c r="W789" s="33">
        <f t="shared" si="448"/>
        <v>3149</v>
      </c>
      <c r="X789" s="4"/>
      <c r="Y789" s="4"/>
      <c r="Z789" s="4"/>
      <c r="AA789" s="4"/>
      <c r="AB789" s="4"/>
      <c r="AC789" s="4"/>
      <c r="AD789" s="4"/>
      <c r="AE789" s="4"/>
      <c r="AF789" s="38"/>
      <c r="AG789" s="4"/>
      <c r="AH789" s="4"/>
      <c r="AI789" s="4"/>
      <c r="AJ789" s="4"/>
      <c r="AK789" s="7"/>
      <c r="AL789" s="8"/>
      <c r="AM789" s="9"/>
      <c r="AN789" s="10"/>
      <c r="AO789" s="4"/>
      <c r="AP789" s="4"/>
      <c r="AQ789" s="4"/>
      <c r="AR789" s="4"/>
      <c r="AS789" s="4"/>
      <c r="AT789" s="4"/>
      <c r="AU789" s="4"/>
      <c r="AV789" s="4"/>
      <c r="AW789" s="4"/>
      <c r="AX789" s="4"/>
      <c r="AY789" s="4"/>
      <c r="AZ789" s="38"/>
      <c r="BA789" s="7"/>
      <c r="BB789" s="46"/>
      <c r="BC789" s="9"/>
      <c r="BD789" s="10"/>
      <c r="BE789" s="4"/>
    </row>
    <row r="790" spans="1:57" ht="14" x14ac:dyDescent="0.35">
      <c r="A790" s="4"/>
      <c r="B790" s="4"/>
      <c r="C790" s="4"/>
      <c r="D790" s="4"/>
      <c r="E790" s="4"/>
      <c r="F790" s="4"/>
      <c r="G790" s="12"/>
      <c r="H790" s="54"/>
      <c r="I790" s="7"/>
      <c r="J790" s="8"/>
      <c r="K790" s="9"/>
      <c r="L790" s="10"/>
      <c r="M790" s="11"/>
      <c r="N790" s="29">
        <f t="shared" si="444"/>
        <v>3.671961747220287E-6</v>
      </c>
      <c r="O790" s="47"/>
      <c r="P790" s="48"/>
      <c r="Q790" s="49"/>
      <c r="R790" s="51"/>
      <c r="S790" s="28"/>
      <c r="T790" s="29">
        <f t="shared" si="445"/>
        <v>0.99963647578702886</v>
      </c>
      <c r="U790" s="31">
        <f t="shared" si="446"/>
        <v>792</v>
      </c>
      <c r="V790" s="32">
        <f t="shared" si="447"/>
        <v>1972.5</v>
      </c>
      <c r="W790" s="33">
        <f t="shared" si="448"/>
        <v>3153</v>
      </c>
      <c r="X790" s="4"/>
      <c r="Y790" s="4"/>
      <c r="Z790" s="4"/>
      <c r="AA790" s="4"/>
      <c r="AB790" s="4"/>
      <c r="AC790" s="4"/>
      <c r="AD790" s="4"/>
      <c r="AE790" s="4"/>
      <c r="AF790" s="38"/>
      <c r="AG790" s="4"/>
      <c r="AH790" s="4"/>
      <c r="AI790" s="4"/>
      <c r="AJ790" s="4"/>
      <c r="AK790" s="7"/>
      <c r="AL790" s="8"/>
      <c r="AM790" s="9"/>
      <c r="AN790" s="10"/>
      <c r="AO790" s="4"/>
      <c r="AP790" s="4"/>
      <c r="AQ790" s="4"/>
      <c r="AR790" s="4"/>
      <c r="AS790" s="4"/>
      <c r="AT790" s="4"/>
      <c r="AU790" s="4"/>
      <c r="AV790" s="4"/>
      <c r="AW790" s="4"/>
      <c r="AX790" s="4"/>
      <c r="AY790" s="4"/>
      <c r="AZ790" s="38"/>
      <c r="BA790" s="7"/>
      <c r="BB790" s="46"/>
      <c r="BC790" s="9"/>
      <c r="BD790" s="10"/>
      <c r="BE790" s="4"/>
    </row>
    <row r="791" spans="1:57" ht="14" x14ac:dyDescent="0.35">
      <c r="A791" s="4"/>
      <c r="B791" s="4"/>
      <c r="C791" s="4"/>
      <c r="D791" s="4"/>
      <c r="E791" s="4"/>
      <c r="F791" s="4"/>
      <c r="G791" s="12"/>
      <c r="H791" s="54"/>
      <c r="I791" s="7"/>
      <c r="J791" s="8"/>
      <c r="K791" s="9"/>
      <c r="L791" s="10"/>
      <c r="M791" s="11"/>
      <c r="N791" s="29">
        <f t="shared" si="444"/>
        <v>3.635242129762517E-6</v>
      </c>
      <c r="O791" s="47"/>
      <c r="P791" s="48"/>
      <c r="Q791" s="49"/>
      <c r="R791" s="51"/>
      <c r="S791" s="28"/>
      <c r="T791" s="29">
        <f t="shared" si="445"/>
        <v>0.99964011102915862</v>
      </c>
      <c r="U791" s="31">
        <f t="shared" si="446"/>
        <v>793</v>
      </c>
      <c r="V791" s="32">
        <f t="shared" si="447"/>
        <v>1975</v>
      </c>
      <c r="W791" s="33">
        <f t="shared" si="448"/>
        <v>3157</v>
      </c>
      <c r="X791" s="4"/>
      <c r="Y791" s="4"/>
      <c r="Z791" s="4"/>
      <c r="AA791" s="4"/>
      <c r="AB791" s="4"/>
      <c r="AC791" s="4"/>
      <c r="AD791" s="4"/>
      <c r="AE791" s="4"/>
      <c r="AF791" s="38"/>
      <c r="AG791" s="4"/>
      <c r="AH791" s="4"/>
      <c r="AI791" s="4"/>
      <c r="AJ791" s="4"/>
      <c r="AK791" s="7"/>
      <c r="AL791" s="8"/>
      <c r="AM791" s="9"/>
      <c r="AN791" s="10"/>
      <c r="AO791" s="4"/>
      <c r="AP791" s="4"/>
      <c r="AQ791" s="4"/>
      <c r="AR791" s="4"/>
      <c r="AS791" s="4"/>
      <c r="AT791" s="4"/>
      <c r="AU791" s="4"/>
      <c r="AV791" s="4"/>
      <c r="AW791" s="4"/>
      <c r="AX791" s="4"/>
      <c r="AY791" s="4"/>
      <c r="AZ791" s="38"/>
      <c r="BA791" s="7"/>
      <c r="BB791" s="46"/>
      <c r="BC791" s="9"/>
      <c r="BD791" s="10"/>
      <c r="BE791" s="4"/>
    </row>
    <row r="792" spans="1:57" ht="14" x14ac:dyDescent="0.35">
      <c r="A792" s="4"/>
      <c r="B792" s="4"/>
      <c r="C792" s="4"/>
      <c r="D792" s="4"/>
      <c r="E792" s="4"/>
      <c r="F792" s="4"/>
      <c r="G792" s="12"/>
      <c r="H792" s="54"/>
      <c r="I792" s="7"/>
      <c r="J792" s="8"/>
      <c r="K792" s="9"/>
      <c r="L792" s="10"/>
      <c r="M792" s="11"/>
      <c r="N792" s="29">
        <f t="shared" si="444"/>
        <v>3.5988897084671123E-6</v>
      </c>
      <c r="O792" s="47"/>
      <c r="P792" s="48"/>
      <c r="Q792" s="49"/>
      <c r="R792" s="51"/>
      <c r="S792" s="28"/>
      <c r="T792" s="29">
        <f t="shared" si="445"/>
        <v>0.99964370991886708</v>
      </c>
      <c r="U792" s="31">
        <f t="shared" si="446"/>
        <v>794</v>
      </c>
      <c r="V792" s="32">
        <f t="shared" si="447"/>
        <v>1977.5</v>
      </c>
      <c r="W792" s="33">
        <f t="shared" si="448"/>
        <v>3161</v>
      </c>
      <c r="X792" s="4"/>
      <c r="Y792" s="4"/>
      <c r="Z792" s="4"/>
      <c r="AA792" s="4"/>
      <c r="AB792" s="4"/>
      <c r="AC792" s="4"/>
      <c r="AD792" s="4"/>
      <c r="AE792" s="4"/>
      <c r="AF792" s="38"/>
      <c r="AG792" s="4"/>
      <c r="AH792" s="4"/>
      <c r="AI792" s="4"/>
      <c r="AJ792" s="4"/>
      <c r="AK792" s="7"/>
      <c r="AL792" s="8"/>
      <c r="AM792" s="9"/>
      <c r="AN792" s="10"/>
      <c r="AO792" s="4"/>
      <c r="AP792" s="4"/>
      <c r="AQ792" s="4"/>
      <c r="AR792" s="4"/>
      <c r="AS792" s="4"/>
      <c r="AT792" s="4"/>
      <c r="AU792" s="4"/>
      <c r="AV792" s="4"/>
      <c r="AW792" s="4"/>
      <c r="AX792" s="4"/>
      <c r="AY792" s="4"/>
      <c r="AZ792" s="38"/>
      <c r="BA792" s="7"/>
      <c r="BB792" s="46"/>
      <c r="BC792" s="9"/>
      <c r="BD792" s="10"/>
      <c r="BE792" s="4"/>
    </row>
    <row r="793" spans="1:57" ht="14" x14ac:dyDescent="0.35">
      <c r="A793" s="4"/>
      <c r="B793" s="4"/>
      <c r="C793" s="4"/>
      <c r="D793" s="4"/>
      <c r="E793" s="4"/>
      <c r="F793" s="4"/>
      <c r="G793" s="12"/>
      <c r="H793" s="54"/>
      <c r="I793" s="7"/>
      <c r="J793" s="8"/>
      <c r="K793" s="9"/>
      <c r="L793" s="10"/>
      <c r="M793" s="11"/>
      <c r="N793" s="29">
        <f t="shared" si="444"/>
        <v>3.5629008113824412E-6</v>
      </c>
      <c r="O793" s="47"/>
      <c r="P793" s="48"/>
      <c r="Q793" s="49"/>
      <c r="R793" s="51"/>
      <c r="S793" s="28"/>
      <c r="T793" s="29">
        <f t="shared" si="445"/>
        <v>0.99964727281967847</v>
      </c>
      <c r="U793" s="31">
        <f t="shared" si="446"/>
        <v>795</v>
      </c>
      <c r="V793" s="32">
        <f t="shared" si="447"/>
        <v>1980</v>
      </c>
      <c r="W793" s="33">
        <f t="shared" si="448"/>
        <v>3165</v>
      </c>
      <c r="X793" s="4"/>
      <c r="Y793" s="4"/>
      <c r="Z793" s="4"/>
      <c r="AA793" s="4"/>
      <c r="AB793" s="4"/>
      <c r="AC793" s="4"/>
      <c r="AD793" s="4"/>
      <c r="AE793" s="4"/>
      <c r="AF793" s="38"/>
      <c r="AG793" s="4"/>
      <c r="AH793" s="4"/>
      <c r="AI793" s="4"/>
      <c r="AJ793" s="4"/>
      <c r="AK793" s="7"/>
      <c r="AL793" s="8"/>
      <c r="AM793" s="9"/>
      <c r="AN793" s="10"/>
      <c r="AO793" s="4"/>
      <c r="AP793" s="4"/>
      <c r="AQ793" s="4"/>
      <c r="AR793" s="4"/>
      <c r="AS793" s="4"/>
      <c r="AT793" s="4"/>
      <c r="AU793" s="4"/>
      <c r="AV793" s="4"/>
      <c r="AW793" s="4"/>
      <c r="AX793" s="4"/>
      <c r="AY793" s="4"/>
      <c r="AZ793" s="38"/>
      <c r="BA793" s="7"/>
      <c r="BB793" s="46"/>
      <c r="BC793" s="9"/>
      <c r="BD793" s="10"/>
      <c r="BE793" s="4"/>
    </row>
    <row r="794" spans="1:57" ht="14" x14ac:dyDescent="0.35">
      <c r="A794" s="4"/>
      <c r="B794" s="4"/>
      <c r="C794" s="4"/>
      <c r="D794" s="4"/>
      <c r="E794" s="4"/>
      <c r="F794" s="4"/>
      <c r="G794" s="12"/>
      <c r="H794" s="54"/>
      <c r="I794" s="7"/>
      <c r="J794" s="8"/>
      <c r="K794" s="9"/>
      <c r="L794" s="10"/>
      <c r="M794" s="11"/>
      <c r="N794" s="29">
        <f t="shared" si="444"/>
        <v>3.5272718031942318E-6</v>
      </c>
      <c r="O794" s="47"/>
      <c r="P794" s="48"/>
      <c r="Q794" s="49"/>
      <c r="R794" s="51"/>
      <c r="S794" s="28"/>
      <c r="T794" s="29">
        <f t="shared" si="445"/>
        <v>0.99965080009148166</v>
      </c>
      <c r="U794" s="31">
        <f t="shared" si="446"/>
        <v>796</v>
      </c>
      <c r="V794" s="32">
        <f t="shared" si="447"/>
        <v>1982.5</v>
      </c>
      <c r="W794" s="33">
        <f t="shared" si="448"/>
        <v>3169</v>
      </c>
      <c r="X794" s="4"/>
      <c r="Y794" s="4"/>
      <c r="Z794" s="4"/>
      <c r="AA794" s="4"/>
      <c r="AB794" s="4"/>
      <c r="AC794" s="4"/>
      <c r="AD794" s="4"/>
      <c r="AE794" s="4"/>
      <c r="AF794" s="38"/>
      <c r="AG794" s="4"/>
      <c r="AH794" s="4"/>
      <c r="AI794" s="4"/>
      <c r="AJ794" s="4"/>
      <c r="AK794" s="7"/>
      <c r="AL794" s="8"/>
      <c r="AM794" s="9"/>
      <c r="AN794" s="10"/>
      <c r="AO794" s="4"/>
      <c r="AP794" s="4"/>
      <c r="AQ794" s="4"/>
      <c r="AR794" s="4"/>
      <c r="AS794" s="4"/>
      <c r="AT794" s="4"/>
      <c r="AU794" s="4"/>
      <c r="AV794" s="4"/>
      <c r="AW794" s="4"/>
      <c r="AX794" s="4"/>
      <c r="AY794" s="4"/>
      <c r="AZ794" s="38"/>
      <c r="BA794" s="7"/>
      <c r="BB794" s="46"/>
      <c r="BC794" s="9"/>
      <c r="BD794" s="10"/>
      <c r="BE794" s="4"/>
    </row>
    <row r="795" spans="1:57" ht="14" x14ac:dyDescent="0.35">
      <c r="A795" s="4"/>
      <c r="B795" s="4"/>
      <c r="C795" s="4"/>
      <c r="D795" s="4"/>
      <c r="E795" s="4"/>
      <c r="F795" s="4"/>
      <c r="G795" s="12"/>
      <c r="H795" s="54"/>
      <c r="I795" s="7"/>
      <c r="J795" s="8"/>
      <c r="K795" s="9"/>
      <c r="L795" s="10"/>
      <c r="M795" s="11"/>
      <c r="N795" s="29">
        <f t="shared" si="444"/>
        <v>3.4919990852255722E-6</v>
      </c>
      <c r="O795" s="47"/>
      <c r="P795" s="48"/>
      <c r="Q795" s="49"/>
      <c r="R795" s="51"/>
      <c r="S795" s="28"/>
      <c r="T795" s="29">
        <f t="shared" si="445"/>
        <v>0.99965429209056689</v>
      </c>
      <c r="U795" s="31">
        <f t="shared" si="446"/>
        <v>797</v>
      </c>
      <c r="V795" s="32">
        <f t="shared" si="447"/>
        <v>1985</v>
      </c>
      <c r="W795" s="33">
        <f t="shared" si="448"/>
        <v>3173</v>
      </c>
      <c r="X795" s="4"/>
      <c r="Y795" s="4"/>
      <c r="Z795" s="4"/>
      <c r="AA795" s="4"/>
      <c r="AB795" s="4"/>
      <c r="AC795" s="4"/>
      <c r="AD795" s="4"/>
      <c r="AE795" s="4"/>
      <c r="AF795" s="38"/>
      <c r="AG795" s="4"/>
      <c r="AH795" s="4"/>
      <c r="AI795" s="4"/>
      <c r="AJ795" s="4"/>
      <c r="AK795" s="7"/>
      <c r="AL795" s="8"/>
      <c r="AM795" s="9"/>
      <c r="AN795" s="10"/>
      <c r="AO795" s="4"/>
      <c r="AP795" s="4"/>
      <c r="AQ795" s="4"/>
      <c r="AR795" s="4"/>
      <c r="AS795" s="4"/>
      <c r="AT795" s="4"/>
      <c r="AU795" s="4"/>
      <c r="AV795" s="4"/>
      <c r="AW795" s="4"/>
      <c r="AX795" s="4"/>
      <c r="AY795" s="4"/>
      <c r="AZ795" s="38"/>
      <c r="BA795" s="7"/>
      <c r="BB795" s="46"/>
      <c r="BC795" s="9"/>
      <c r="BD795" s="10"/>
      <c r="BE795" s="4"/>
    </row>
    <row r="796" spans="1:57" ht="14" x14ac:dyDescent="0.35">
      <c r="A796" s="4"/>
      <c r="B796" s="4"/>
      <c r="C796" s="4"/>
      <c r="D796" s="4"/>
      <c r="E796" s="4"/>
      <c r="F796" s="4"/>
      <c r="G796" s="12"/>
      <c r="H796" s="54"/>
      <c r="I796" s="7"/>
      <c r="J796" s="8"/>
      <c r="K796" s="9"/>
      <c r="L796" s="10"/>
      <c r="M796" s="11"/>
      <c r="N796" s="29">
        <f t="shared" si="444"/>
        <v>3.4570790943266871E-6</v>
      </c>
      <c r="O796" s="47"/>
      <c r="P796" s="48"/>
      <c r="Q796" s="49"/>
      <c r="R796" s="51"/>
      <c r="S796" s="28"/>
      <c r="T796" s="29">
        <f t="shared" si="445"/>
        <v>0.99965774916966121</v>
      </c>
      <c r="U796" s="31">
        <f t="shared" si="446"/>
        <v>798</v>
      </c>
      <c r="V796" s="32">
        <f t="shared" si="447"/>
        <v>1987.5</v>
      </c>
      <c r="W796" s="33">
        <f t="shared" si="448"/>
        <v>3177</v>
      </c>
      <c r="X796" s="4"/>
      <c r="Y796" s="4"/>
      <c r="Z796" s="4"/>
      <c r="AA796" s="4"/>
      <c r="AB796" s="4"/>
      <c r="AC796" s="4"/>
      <c r="AD796" s="4"/>
      <c r="AE796" s="4"/>
      <c r="AF796" s="38"/>
      <c r="AG796" s="4"/>
      <c r="AH796" s="4"/>
      <c r="AI796" s="4"/>
      <c r="AJ796" s="4"/>
      <c r="AK796" s="7"/>
      <c r="AL796" s="8"/>
      <c r="AM796" s="9"/>
      <c r="AN796" s="10"/>
      <c r="AO796" s="4"/>
      <c r="AP796" s="4"/>
      <c r="AQ796" s="4"/>
      <c r="AR796" s="4"/>
      <c r="AS796" s="4"/>
      <c r="AT796" s="4"/>
      <c r="AU796" s="4"/>
      <c r="AV796" s="4"/>
      <c r="AW796" s="4"/>
      <c r="AX796" s="4"/>
      <c r="AY796" s="4"/>
      <c r="AZ796" s="38"/>
      <c r="BA796" s="7"/>
      <c r="BB796" s="46"/>
      <c r="BC796" s="9"/>
      <c r="BD796" s="10"/>
      <c r="BE796" s="4"/>
    </row>
    <row r="797" spans="1:57" ht="14" x14ac:dyDescent="0.35">
      <c r="A797" s="4"/>
      <c r="B797" s="4"/>
      <c r="C797" s="4"/>
      <c r="D797" s="4"/>
      <c r="E797" s="4"/>
      <c r="F797" s="4"/>
      <c r="G797" s="12"/>
      <c r="H797" s="54"/>
      <c r="I797" s="7"/>
      <c r="J797" s="8"/>
      <c r="K797" s="9"/>
      <c r="L797" s="10"/>
      <c r="M797" s="11"/>
      <c r="N797" s="29">
        <f t="shared" si="444"/>
        <v>3.4225083034300496E-6</v>
      </c>
      <c r="O797" s="47"/>
      <c r="P797" s="48"/>
      <c r="Q797" s="49"/>
      <c r="R797" s="51"/>
      <c r="S797" s="28"/>
      <c r="T797" s="29">
        <f t="shared" si="445"/>
        <v>0.99966117167796464</v>
      </c>
      <c r="U797" s="31">
        <f t="shared" si="446"/>
        <v>799</v>
      </c>
      <c r="V797" s="32">
        <f t="shared" si="447"/>
        <v>1990</v>
      </c>
      <c r="W797" s="33">
        <f t="shared" si="448"/>
        <v>3181</v>
      </c>
      <c r="X797" s="4"/>
      <c r="Y797" s="4"/>
      <c r="Z797" s="4"/>
      <c r="AA797" s="4"/>
      <c r="AB797" s="4"/>
      <c r="AC797" s="4"/>
      <c r="AD797" s="4"/>
      <c r="AE797" s="4"/>
      <c r="AF797" s="38"/>
      <c r="AG797" s="4"/>
      <c r="AH797" s="4"/>
      <c r="AI797" s="4"/>
      <c r="AJ797" s="4"/>
      <c r="AK797" s="7"/>
      <c r="AL797" s="8"/>
      <c r="AM797" s="9"/>
      <c r="AN797" s="10"/>
      <c r="AO797" s="4"/>
      <c r="AP797" s="4"/>
      <c r="AQ797" s="4"/>
      <c r="AR797" s="4"/>
      <c r="AS797" s="4"/>
      <c r="AT797" s="4"/>
      <c r="AU797" s="4"/>
      <c r="AV797" s="4"/>
      <c r="AW797" s="4"/>
      <c r="AX797" s="4"/>
      <c r="AY797" s="4"/>
      <c r="AZ797" s="38"/>
      <c r="BA797" s="7"/>
      <c r="BB797" s="46"/>
      <c r="BC797" s="9"/>
      <c r="BD797" s="10"/>
      <c r="BE797" s="4"/>
    </row>
    <row r="798" spans="1:57" ht="14" x14ac:dyDescent="0.35">
      <c r="A798" s="4"/>
      <c r="B798" s="4"/>
      <c r="C798" s="4"/>
      <c r="D798" s="4"/>
      <c r="E798" s="4"/>
      <c r="F798" s="4"/>
      <c r="G798" s="12"/>
      <c r="H798" s="54"/>
      <c r="I798" s="7"/>
      <c r="J798" s="8"/>
      <c r="K798" s="9"/>
      <c r="L798" s="10"/>
      <c r="M798" s="11"/>
      <c r="N798" s="29">
        <f t="shared" si="444"/>
        <v>3.3882832203291358E-6</v>
      </c>
      <c r="O798" s="47"/>
      <c r="P798" s="48"/>
      <c r="Q798" s="49"/>
      <c r="R798" s="51"/>
      <c r="S798" s="28"/>
      <c r="T798" s="29">
        <f t="shared" si="445"/>
        <v>0.99966455996118497</v>
      </c>
      <c r="U798" s="31">
        <f t="shared" si="446"/>
        <v>800</v>
      </c>
      <c r="V798" s="32">
        <f t="shared" si="447"/>
        <v>1992.5</v>
      </c>
      <c r="W798" s="33">
        <f t="shared" si="448"/>
        <v>3185</v>
      </c>
      <c r="X798" s="4"/>
      <c r="Y798" s="4"/>
      <c r="Z798" s="4"/>
      <c r="AA798" s="4"/>
      <c r="AB798" s="4"/>
      <c r="AC798" s="4"/>
      <c r="AD798" s="4"/>
      <c r="AE798" s="4"/>
      <c r="AF798" s="38"/>
      <c r="AG798" s="4"/>
      <c r="AH798" s="4"/>
      <c r="AI798" s="4"/>
      <c r="AJ798" s="4"/>
      <c r="AK798" s="7"/>
      <c r="AL798" s="8"/>
      <c r="AM798" s="9"/>
      <c r="AN798" s="10"/>
      <c r="AO798" s="4"/>
      <c r="AP798" s="4"/>
      <c r="AQ798" s="4"/>
      <c r="AR798" s="4"/>
      <c r="AS798" s="4"/>
      <c r="AT798" s="4"/>
      <c r="AU798" s="4"/>
      <c r="AV798" s="4"/>
      <c r="AW798" s="4"/>
      <c r="AX798" s="4"/>
      <c r="AY798" s="4"/>
      <c r="AZ798" s="38"/>
      <c r="BA798" s="7"/>
      <c r="BB798" s="46"/>
      <c r="BC798" s="9"/>
      <c r="BD798" s="10"/>
      <c r="BE798" s="4"/>
    </row>
    <row r="799" spans="1:57" ht="14" x14ac:dyDescent="0.35">
      <c r="A799" s="4"/>
      <c r="B799" s="4"/>
      <c r="C799" s="4"/>
      <c r="D799" s="4"/>
      <c r="E799" s="4"/>
      <c r="F799" s="4"/>
      <c r="G799" s="12"/>
      <c r="H799" s="54"/>
      <c r="I799" s="7"/>
      <c r="J799" s="8"/>
      <c r="K799" s="9"/>
      <c r="L799" s="10"/>
      <c r="M799" s="11"/>
      <c r="N799" s="29">
        <f t="shared" si="444"/>
        <v>3.3544003881225137E-6</v>
      </c>
      <c r="O799" s="47"/>
      <c r="P799" s="48"/>
      <c r="Q799" s="49"/>
      <c r="R799" s="51"/>
      <c r="S799" s="28"/>
      <c r="T799" s="29">
        <f t="shared" si="445"/>
        <v>0.9996679143615731</v>
      </c>
      <c r="U799" s="31">
        <f t="shared" si="446"/>
        <v>801</v>
      </c>
      <c r="V799" s="32">
        <f t="shared" si="447"/>
        <v>1995</v>
      </c>
      <c r="W799" s="33">
        <f t="shared" si="448"/>
        <v>3189</v>
      </c>
      <c r="X799" s="4"/>
      <c r="Y799" s="4"/>
      <c r="Z799" s="4"/>
      <c r="AA799" s="4"/>
      <c r="AB799" s="4"/>
      <c r="AC799" s="4"/>
      <c r="AD799" s="4"/>
      <c r="AE799" s="4"/>
      <c r="AF799" s="38"/>
      <c r="AG799" s="4"/>
      <c r="AH799" s="4"/>
      <c r="AI799" s="4"/>
      <c r="AJ799" s="4"/>
      <c r="AK799" s="7"/>
      <c r="AL799" s="8"/>
      <c r="AM799" s="9"/>
      <c r="AN799" s="10"/>
      <c r="AO799" s="4"/>
      <c r="AP799" s="4"/>
      <c r="AQ799" s="4"/>
      <c r="AR799" s="4"/>
      <c r="AS799" s="4"/>
      <c r="AT799" s="4"/>
      <c r="AU799" s="4"/>
      <c r="AV799" s="4"/>
      <c r="AW799" s="4"/>
      <c r="AX799" s="4"/>
      <c r="AY799" s="4"/>
      <c r="AZ799" s="38"/>
      <c r="BA799" s="7"/>
      <c r="BB799" s="46"/>
      <c r="BC799" s="9"/>
      <c r="BD799" s="10"/>
      <c r="BE799" s="4"/>
    </row>
    <row r="800" spans="1:57" ht="14" x14ac:dyDescent="0.35">
      <c r="A800" s="4"/>
      <c r="B800" s="4"/>
      <c r="C800" s="4"/>
      <c r="D800" s="4"/>
      <c r="E800" s="4"/>
      <c r="F800" s="4"/>
      <c r="G800" s="12"/>
      <c r="H800" s="54"/>
      <c r="I800" s="7"/>
      <c r="J800" s="8"/>
      <c r="K800" s="9"/>
      <c r="L800" s="10"/>
      <c r="M800" s="11"/>
      <c r="N800" s="29">
        <f t="shared" si="444"/>
        <v>3.3208563842146432E-6</v>
      </c>
      <c r="O800" s="47"/>
      <c r="P800" s="48"/>
      <c r="Q800" s="49"/>
      <c r="R800" s="51"/>
      <c r="S800" s="28"/>
      <c r="T800" s="29">
        <f t="shared" si="445"/>
        <v>0.99967123521795731</v>
      </c>
      <c r="U800" s="31">
        <f t="shared" si="446"/>
        <v>802</v>
      </c>
      <c r="V800" s="32">
        <f t="shared" si="447"/>
        <v>1997.5</v>
      </c>
      <c r="W800" s="33">
        <f t="shared" si="448"/>
        <v>3193</v>
      </c>
      <c r="X800" s="4"/>
      <c r="Y800" s="4"/>
      <c r="Z800" s="4"/>
      <c r="AA800" s="4"/>
      <c r="AB800" s="4"/>
      <c r="AC800" s="4"/>
      <c r="AD800" s="4"/>
      <c r="AE800" s="4"/>
      <c r="AF800" s="38"/>
      <c r="AG800" s="4"/>
      <c r="AH800" s="4"/>
      <c r="AI800" s="4"/>
      <c r="AJ800" s="4"/>
      <c r="AK800" s="7"/>
      <c r="AL800" s="8"/>
      <c r="AM800" s="9"/>
      <c r="AN800" s="10"/>
      <c r="AO800" s="4"/>
      <c r="AP800" s="4"/>
      <c r="AQ800" s="4"/>
      <c r="AR800" s="4"/>
      <c r="AS800" s="4"/>
      <c r="AT800" s="4"/>
      <c r="AU800" s="4"/>
      <c r="AV800" s="4"/>
      <c r="AW800" s="4"/>
      <c r="AX800" s="4"/>
      <c r="AY800" s="4"/>
      <c r="AZ800" s="38"/>
      <c r="BA800" s="7"/>
      <c r="BB800" s="46"/>
      <c r="BC800" s="9"/>
      <c r="BD800" s="10"/>
      <c r="BE800" s="4"/>
    </row>
    <row r="801" spans="1:57" ht="14" x14ac:dyDescent="0.35">
      <c r="A801" s="4"/>
      <c r="B801" s="4"/>
      <c r="C801" s="4"/>
      <c r="D801" s="4"/>
      <c r="E801" s="4"/>
      <c r="F801" s="4"/>
      <c r="G801" s="12"/>
      <c r="H801" s="54"/>
      <c r="I801" s="7"/>
      <c r="J801" s="8"/>
      <c r="K801" s="9"/>
      <c r="L801" s="10"/>
      <c r="M801" s="11"/>
      <c r="N801" s="29">
        <f t="shared" si="444"/>
        <v>3.2876478204268977E-6</v>
      </c>
      <c r="O801" s="47"/>
      <c r="P801" s="48"/>
      <c r="Q801" s="49"/>
      <c r="R801" s="51"/>
      <c r="S801" s="28"/>
      <c r="T801" s="29">
        <f t="shared" si="445"/>
        <v>0.99967452286577774</v>
      </c>
      <c r="U801" s="31">
        <f t="shared" si="446"/>
        <v>803</v>
      </c>
      <c r="V801" s="32">
        <f t="shared" si="447"/>
        <v>2000</v>
      </c>
      <c r="W801" s="33">
        <f t="shared" si="448"/>
        <v>3197</v>
      </c>
      <c r="X801" s="4"/>
      <c r="Y801" s="4"/>
      <c r="Z801" s="4"/>
      <c r="AA801" s="4"/>
      <c r="AB801" s="4"/>
      <c r="AC801" s="4"/>
      <c r="AD801" s="4"/>
      <c r="AE801" s="4"/>
      <c r="AF801" s="38"/>
      <c r="AG801" s="4"/>
      <c r="AH801" s="4"/>
      <c r="AI801" s="4"/>
      <c r="AJ801" s="4"/>
      <c r="AK801" s="7"/>
      <c r="AL801" s="8"/>
      <c r="AM801" s="9"/>
      <c r="AN801" s="10"/>
      <c r="AO801" s="4"/>
      <c r="AP801" s="4"/>
      <c r="AQ801" s="4"/>
      <c r="AR801" s="4"/>
      <c r="AS801" s="4"/>
      <c r="AT801" s="4"/>
      <c r="AU801" s="4"/>
      <c r="AV801" s="4"/>
      <c r="AW801" s="4"/>
      <c r="AX801" s="4"/>
      <c r="AY801" s="4"/>
      <c r="AZ801" s="38"/>
      <c r="BA801" s="7"/>
      <c r="BB801" s="46"/>
      <c r="BC801" s="9"/>
      <c r="BD801" s="10"/>
      <c r="BE801" s="4"/>
    </row>
    <row r="802" spans="1:57" ht="14" x14ac:dyDescent="0.35">
      <c r="A802" s="4"/>
      <c r="B802" s="4"/>
      <c r="C802" s="4"/>
      <c r="D802" s="4"/>
      <c r="E802" s="4"/>
      <c r="F802" s="4"/>
      <c r="G802" s="12"/>
      <c r="H802" s="54"/>
      <c r="I802" s="7"/>
      <c r="J802" s="8"/>
      <c r="K802" s="9"/>
      <c r="L802" s="10"/>
      <c r="M802" s="11"/>
      <c r="N802" s="29">
        <f t="shared" si="444"/>
        <v>3.2547713422204083E-6</v>
      </c>
      <c r="O802" s="47"/>
      <c r="P802" s="48"/>
      <c r="Q802" s="49"/>
      <c r="R802" s="51"/>
      <c r="S802" s="28"/>
      <c r="T802" s="29">
        <f t="shared" si="445"/>
        <v>0.99967777763711996</v>
      </c>
      <c r="U802" s="31">
        <f t="shared" si="446"/>
        <v>804</v>
      </c>
      <c r="V802" s="32">
        <f t="shared" si="447"/>
        <v>2002.5</v>
      </c>
      <c r="W802" s="33">
        <f t="shared" si="448"/>
        <v>3201</v>
      </c>
      <c r="X802" s="4"/>
      <c r="Y802" s="4"/>
      <c r="Z802" s="4"/>
      <c r="AA802" s="4"/>
      <c r="AB802" s="4"/>
      <c r="AC802" s="4"/>
      <c r="AD802" s="4"/>
      <c r="AE802" s="4"/>
      <c r="AF802" s="38"/>
      <c r="AG802" s="4"/>
      <c r="AH802" s="4"/>
      <c r="AI802" s="4"/>
      <c r="AJ802" s="4"/>
      <c r="AK802" s="7"/>
      <c r="AL802" s="8"/>
      <c r="AM802" s="9"/>
      <c r="AN802" s="10"/>
      <c r="AO802" s="4"/>
      <c r="AP802" s="4"/>
      <c r="AQ802" s="4"/>
      <c r="AR802" s="4"/>
      <c r="AS802" s="4"/>
      <c r="AT802" s="4"/>
      <c r="AU802" s="4"/>
      <c r="AV802" s="4"/>
      <c r="AW802" s="4"/>
      <c r="AX802" s="4"/>
      <c r="AY802" s="4"/>
      <c r="AZ802" s="38"/>
      <c r="BA802" s="7"/>
      <c r="BB802" s="46"/>
      <c r="BC802" s="9"/>
      <c r="BD802" s="10"/>
      <c r="BE802" s="4"/>
    </row>
    <row r="803" spans="1:57" ht="14" x14ac:dyDescent="0.35">
      <c r="A803" s="4"/>
      <c r="B803" s="4"/>
      <c r="C803" s="4"/>
      <c r="D803" s="4"/>
      <c r="E803" s="4"/>
      <c r="F803" s="4"/>
      <c r="G803" s="12"/>
      <c r="H803" s="54"/>
      <c r="I803" s="7"/>
      <c r="J803" s="8"/>
      <c r="K803" s="9"/>
      <c r="L803" s="10"/>
      <c r="M803" s="11"/>
      <c r="N803" s="29">
        <f t="shared" si="444"/>
        <v>3.222223628807086E-6</v>
      </c>
      <c r="O803" s="47"/>
      <c r="P803" s="48"/>
      <c r="Q803" s="49"/>
      <c r="R803" s="51"/>
      <c r="S803" s="28"/>
      <c r="T803" s="29">
        <f t="shared" si="445"/>
        <v>0.99968099986074876</v>
      </c>
      <c r="U803" s="31">
        <f t="shared" si="446"/>
        <v>805</v>
      </c>
      <c r="V803" s="32">
        <f t="shared" si="447"/>
        <v>2005</v>
      </c>
      <c r="W803" s="33">
        <f t="shared" si="448"/>
        <v>3205</v>
      </c>
      <c r="X803" s="4"/>
      <c r="Y803" s="4"/>
      <c r="Z803" s="4"/>
      <c r="AA803" s="4"/>
      <c r="AB803" s="4"/>
      <c r="AC803" s="4"/>
      <c r="AD803" s="4"/>
      <c r="AE803" s="4"/>
      <c r="AF803" s="38"/>
      <c r="AG803" s="4"/>
      <c r="AH803" s="4"/>
      <c r="AI803" s="4"/>
      <c r="AJ803" s="4"/>
      <c r="AK803" s="7"/>
      <c r="AL803" s="8"/>
      <c r="AM803" s="9"/>
      <c r="AN803" s="10"/>
      <c r="AO803" s="4"/>
      <c r="AP803" s="4"/>
      <c r="AQ803" s="4"/>
      <c r="AR803" s="4"/>
      <c r="AS803" s="4"/>
      <c r="AT803" s="4"/>
      <c r="AU803" s="4"/>
      <c r="AV803" s="4"/>
      <c r="AW803" s="4"/>
      <c r="AX803" s="4"/>
      <c r="AY803" s="4"/>
      <c r="AZ803" s="38"/>
      <c r="BA803" s="7"/>
      <c r="BB803" s="46"/>
      <c r="BC803" s="9"/>
      <c r="BD803" s="10"/>
      <c r="BE803" s="4"/>
    </row>
    <row r="804" spans="1:57" ht="14" x14ac:dyDescent="0.35">
      <c r="A804" s="4"/>
      <c r="B804" s="4"/>
      <c r="C804" s="4"/>
      <c r="D804" s="4"/>
      <c r="E804" s="4"/>
      <c r="F804" s="4"/>
      <c r="G804" s="12"/>
      <c r="H804" s="54"/>
      <c r="I804" s="7"/>
      <c r="J804" s="8"/>
      <c r="K804" s="9"/>
      <c r="L804" s="10"/>
      <c r="M804" s="11"/>
      <c r="N804" s="29">
        <f t="shared" si="444"/>
        <v>3.190001392483488E-6</v>
      </c>
      <c r="O804" s="47"/>
      <c r="P804" s="48"/>
      <c r="Q804" s="49"/>
      <c r="R804" s="51"/>
      <c r="S804" s="28"/>
      <c r="T804" s="29">
        <f t="shared" si="445"/>
        <v>0.99968418986214125</v>
      </c>
      <c r="U804" s="31">
        <f t="shared" si="446"/>
        <v>806</v>
      </c>
      <c r="V804" s="32">
        <f t="shared" si="447"/>
        <v>2007.5</v>
      </c>
      <c r="W804" s="33">
        <f t="shared" si="448"/>
        <v>3209</v>
      </c>
      <c r="X804" s="4"/>
      <c r="Y804" s="4"/>
      <c r="Z804" s="4"/>
      <c r="AA804" s="4"/>
      <c r="AB804" s="4"/>
      <c r="AC804" s="4"/>
      <c r="AD804" s="4"/>
      <c r="AE804" s="4"/>
      <c r="AF804" s="38"/>
      <c r="AG804" s="4"/>
      <c r="AH804" s="4"/>
      <c r="AI804" s="4"/>
      <c r="AJ804" s="4"/>
      <c r="AK804" s="7"/>
      <c r="AL804" s="8"/>
      <c r="AM804" s="9"/>
      <c r="AN804" s="10"/>
      <c r="AO804" s="4"/>
      <c r="AP804" s="4"/>
      <c r="AQ804" s="4"/>
      <c r="AR804" s="4"/>
      <c r="AS804" s="4"/>
      <c r="AT804" s="4"/>
      <c r="AU804" s="4"/>
      <c r="AV804" s="4"/>
      <c r="AW804" s="4"/>
      <c r="AX804" s="4"/>
      <c r="AY804" s="4"/>
      <c r="AZ804" s="38"/>
      <c r="BA804" s="7"/>
      <c r="BB804" s="46"/>
      <c r="BC804" s="9"/>
      <c r="BD804" s="10"/>
      <c r="BE804" s="4"/>
    </row>
    <row r="805" spans="1:57" ht="14" x14ac:dyDescent="0.35">
      <c r="A805" s="4"/>
      <c r="B805" s="4"/>
      <c r="C805" s="4"/>
      <c r="D805" s="4"/>
      <c r="E805" s="4"/>
      <c r="F805" s="4"/>
      <c r="G805" s="12"/>
      <c r="H805" s="54"/>
      <c r="I805" s="7"/>
      <c r="J805" s="8"/>
      <c r="K805" s="9"/>
      <c r="L805" s="10"/>
      <c r="M805" s="11"/>
      <c r="N805" s="29">
        <f t="shared" si="444"/>
        <v>3.1581013786308176E-6</v>
      </c>
      <c r="O805" s="47"/>
      <c r="P805" s="48"/>
      <c r="Q805" s="49"/>
      <c r="R805" s="51"/>
      <c r="S805" s="28"/>
      <c r="T805" s="29">
        <f t="shared" si="445"/>
        <v>0.99968734796351988</v>
      </c>
      <c r="U805" s="31">
        <f t="shared" si="446"/>
        <v>807</v>
      </c>
      <c r="V805" s="32">
        <f t="shared" si="447"/>
        <v>2010</v>
      </c>
      <c r="W805" s="33">
        <f t="shared" si="448"/>
        <v>3213</v>
      </c>
      <c r="X805" s="4"/>
      <c r="Y805" s="4"/>
      <c r="Z805" s="4"/>
      <c r="AA805" s="4"/>
      <c r="AB805" s="4"/>
      <c r="AC805" s="4"/>
      <c r="AD805" s="4"/>
      <c r="AE805" s="4"/>
      <c r="AF805" s="38"/>
      <c r="AG805" s="4"/>
      <c r="AH805" s="4"/>
      <c r="AI805" s="4"/>
      <c r="AJ805" s="4"/>
      <c r="AK805" s="7"/>
      <c r="AL805" s="8"/>
      <c r="AM805" s="9"/>
      <c r="AN805" s="10"/>
      <c r="AO805" s="4"/>
      <c r="AP805" s="4"/>
      <c r="AQ805" s="4"/>
      <c r="AR805" s="4"/>
      <c r="AS805" s="4"/>
      <c r="AT805" s="4"/>
      <c r="AU805" s="4"/>
      <c r="AV805" s="4"/>
      <c r="AW805" s="4"/>
      <c r="AX805" s="4"/>
      <c r="AY805" s="4"/>
      <c r="AZ805" s="38"/>
      <c r="BA805" s="7"/>
      <c r="BB805" s="46"/>
      <c r="BC805" s="9"/>
      <c r="BD805" s="10"/>
      <c r="BE805" s="4"/>
    </row>
    <row r="806" spans="1:57" ht="14" x14ac:dyDescent="0.35">
      <c r="A806" s="4"/>
      <c r="B806" s="4"/>
      <c r="C806" s="4"/>
      <c r="D806" s="4"/>
      <c r="E806" s="4"/>
      <c r="F806" s="4"/>
      <c r="G806" s="12"/>
      <c r="H806" s="54"/>
      <c r="I806" s="7"/>
      <c r="J806" s="8"/>
      <c r="K806" s="9"/>
      <c r="L806" s="10"/>
      <c r="M806" s="11"/>
      <c r="N806" s="29">
        <f t="shared" si="444"/>
        <v>3.1265203648267459E-6</v>
      </c>
      <c r="O806" s="47"/>
      <c r="P806" s="48"/>
      <c r="Q806" s="49"/>
      <c r="R806" s="51"/>
      <c r="S806" s="28"/>
      <c r="T806" s="29">
        <f t="shared" si="445"/>
        <v>0.99969047448388471</v>
      </c>
      <c r="U806" s="31">
        <f t="shared" si="446"/>
        <v>808</v>
      </c>
      <c r="V806" s="32">
        <f t="shared" si="447"/>
        <v>2012.5</v>
      </c>
      <c r="W806" s="33">
        <f t="shared" si="448"/>
        <v>3217</v>
      </c>
      <c r="X806" s="4"/>
      <c r="Y806" s="4"/>
      <c r="Z806" s="4"/>
      <c r="AA806" s="4"/>
      <c r="AB806" s="4"/>
      <c r="AC806" s="4"/>
      <c r="AD806" s="4"/>
      <c r="AE806" s="4"/>
      <c r="AF806" s="38"/>
      <c r="AG806" s="4"/>
      <c r="AH806" s="4"/>
      <c r="AI806" s="4"/>
      <c r="AJ806" s="4"/>
      <c r="AK806" s="7"/>
      <c r="AL806" s="8"/>
      <c r="AM806" s="9"/>
      <c r="AN806" s="10"/>
      <c r="AO806" s="4"/>
      <c r="AP806" s="4"/>
      <c r="AQ806" s="4"/>
      <c r="AR806" s="4"/>
      <c r="AS806" s="4"/>
      <c r="AT806" s="4"/>
      <c r="AU806" s="4"/>
      <c r="AV806" s="4"/>
      <c r="AW806" s="4"/>
      <c r="AX806" s="4"/>
      <c r="AY806" s="4"/>
      <c r="AZ806" s="38"/>
      <c r="BA806" s="7"/>
      <c r="BB806" s="46"/>
      <c r="BC806" s="9"/>
      <c r="BD806" s="10"/>
      <c r="BE806" s="4"/>
    </row>
    <row r="807" spans="1:57" ht="14" x14ac:dyDescent="0.35">
      <c r="A807" s="4"/>
      <c r="B807" s="4"/>
      <c r="C807" s="4"/>
      <c r="D807" s="4"/>
      <c r="E807" s="4"/>
      <c r="F807" s="4"/>
      <c r="G807" s="12"/>
      <c r="H807" s="54"/>
      <c r="I807" s="7"/>
      <c r="J807" s="8"/>
      <c r="K807" s="9"/>
      <c r="L807" s="10"/>
      <c r="M807" s="11"/>
      <c r="N807" s="29">
        <f t="shared" si="444"/>
        <v>3.0952551611784784E-6</v>
      </c>
      <c r="O807" s="47"/>
      <c r="P807" s="48"/>
      <c r="Q807" s="49"/>
      <c r="R807" s="51"/>
      <c r="S807" s="28"/>
      <c r="T807" s="29">
        <f t="shared" si="445"/>
        <v>0.99969356973904588</v>
      </c>
      <c r="U807" s="31">
        <f t="shared" si="446"/>
        <v>809</v>
      </c>
      <c r="V807" s="32">
        <f t="shared" si="447"/>
        <v>2015</v>
      </c>
      <c r="W807" s="33">
        <f t="shared" si="448"/>
        <v>3221</v>
      </c>
      <c r="X807" s="4"/>
      <c r="Y807" s="4"/>
      <c r="Z807" s="4"/>
      <c r="AA807" s="4"/>
      <c r="AB807" s="4"/>
      <c r="AC807" s="4"/>
      <c r="AD807" s="4"/>
      <c r="AE807" s="4"/>
      <c r="AF807" s="38"/>
      <c r="AG807" s="4"/>
      <c r="AH807" s="4"/>
      <c r="AI807" s="4"/>
      <c r="AJ807" s="4"/>
      <c r="AK807" s="7"/>
      <c r="AL807" s="8"/>
      <c r="AM807" s="9"/>
      <c r="AN807" s="10"/>
      <c r="AO807" s="4"/>
      <c r="AP807" s="4"/>
      <c r="AQ807" s="4"/>
      <c r="AR807" s="4"/>
      <c r="AS807" s="4"/>
      <c r="AT807" s="4"/>
      <c r="AU807" s="4"/>
      <c r="AV807" s="4"/>
      <c r="AW807" s="4"/>
      <c r="AX807" s="4"/>
      <c r="AY807" s="4"/>
      <c r="AZ807" s="38"/>
      <c r="BA807" s="7"/>
      <c r="BB807" s="46"/>
      <c r="BC807" s="9"/>
      <c r="BD807" s="10"/>
      <c r="BE807" s="4"/>
    </row>
    <row r="808" spans="1:57" ht="14" x14ac:dyDescent="0.35">
      <c r="A808" s="4"/>
      <c r="B808" s="4"/>
      <c r="C808" s="4"/>
      <c r="D808" s="4"/>
      <c r="E808" s="4"/>
      <c r="F808" s="4"/>
      <c r="G808" s="12"/>
      <c r="H808" s="54"/>
      <c r="I808" s="7"/>
      <c r="J808" s="8"/>
      <c r="K808" s="9"/>
      <c r="L808" s="10"/>
      <c r="M808" s="11"/>
      <c r="N808" s="29">
        <f t="shared" si="444"/>
        <v>3.0643026095455994E-6</v>
      </c>
      <c r="O808" s="47"/>
      <c r="P808" s="48"/>
      <c r="Q808" s="49"/>
      <c r="R808" s="51"/>
      <c r="S808" s="28"/>
      <c r="T808" s="29">
        <f t="shared" si="445"/>
        <v>0.99969663404165543</v>
      </c>
      <c r="U808" s="31">
        <f t="shared" si="446"/>
        <v>810</v>
      </c>
      <c r="V808" s="32">
        <f t="shared" si="447"/>
        <v>2017.5</v>
      </c>
      <c r="W808" s="33">
        <f t="shared" si="448"/>
        <v>3225</v>
      </c>
      <c r="X808" s="4"/>
      <c r="Y808" s="4"/>
      <c r="Z808" s="4"/>
      <c r="AA808" s="4"/>
      <c r="AB808" s="4"/>
      <c r="AC808" s="4"/>
      <c r="AD808" s="4"/>
      <c r="AE808" s="4"/>
      <c r="AF808" s="38"/>
      <c r="AG808" s="4"/>
      <c r="AH808" s="4"/>
      <c r="AI808" s="4"/>
      <c r="AJ808" s="4"/>
      <c r="AK808" s="7"/>
      <c r="AL808" s="8"/>
      <c r="AM808" s="9"/>
      <c r="AN808" s="10"/>
      <c r="AO808" s="4"/>
      <c r="AP808" s="4"/>
      <c r="AQ808" s="4"/>
      <c r="AR808" s="4"/>
      <c r="AS808" s="4"/>
      <c r="AT808" s="4"/>
      <c r="AU808" s="4"/>
      <c r="AV808" s="4"/>
      <c r="AW808" s="4"/>
      <c r="AX808" s="4"/>
      <c r="AY808" s="4"/>
      <c r="AZ808" s="38"/>
      <c r="BA808" s="7"/>
      <c r="BB808" s="46"/>
      <c r="BC808" s="9"/>
      <c r="BD808" s="10"/>
      <c r="BE808" s="4"/>
    </row>
    <row r="809" spans="1:57" ht="14" x14ac:dyDescent="0.35">
      <c r="A809" s="4"/>
      <c r="B809" s="4"/>
      <c r="C809" s="4"/>
      <c r="D809" s="4"/>
      <c r="E809" s="4"/>
      <c r="F809" s="4"/>
      <c r="G809" s="12"/>
      <c r="H809" s="54"/>
      <c r="I809" s="7"/>
      <c r="J809" s="8"/>
      <c r="K809" s="9"/>
      <c r="L809" s="10"/>
      <c r="M809" s="11"/>
      <c r="N809" s="29">
        <f t="shared" si="444"/>
        <v>3.0336595834290492E-6</v>
      </c>
      <c r="O809" s="47"/>
      <c r="P809" s="48"/>
      <c r="Q809" s="49"/>
      <c r="R809" s="51"/>
      <c r="S809" s="28"/>
      <c r="T809" s="29">
        <f t="shared" si="445"/>
        <v>0.99969966770123886</v>
      </c>
      <c r="U809" s="31">
        <f t="shared" si="446"/>
        <v>811</v>
      </c>
      <c r="V809" s="32">
        <f t="shared" si="447"/>
        <v>2020</v>
      </c>
      <c r="W809" s="33">
        <f t="shared" si="448"/>
        <v>3229</v>
      </c>
      <c r="X809" s="4"/>
      <c r="Y809" s="4"/>
      <c r="Z809" s="4"/>
      <c r="AA809" s="4"/>
      <c r="AB809" s="4"/>
      <c r="AC809" s="4"/>
      <c r="AD809" s="4"/>
      <c r="AE809" s="4"/>
      <c r="AF809" s="38"/>
      <c r="AG809" s="4"/>
      <c r="AH809" s="4"/>
      <c r="AI809" s="4"/>
      <c r="AJ809" s="4"/>
      <c r="AK809" s="7"/>
      <c r="AL809" s="8"/>
      <c r="AM809" s="9"/>
      <c r="AN809" s="10"/>
      <c r="AO809" s="4"/>
      <c r="AP809" s="4"/>
      <c r="AQ809" s="4"/>
      <c r="AR809" s="4"/>
      <c r="AS809" s="4"/>
      <c r="AT809" s="4"/>
      <c r="AU809" s="4"/>
      <c r="AV809" s="4"/>
      <c r="AW809" s="4"/>
      <c r="AX809" s="4"/>
      <c r="AY809" s="4"/>
      <c r="AZ809" s="38"/>
      <c r="BA809" s="7"/>
      <c r="BB809" s="46"/>
      <c r="BC809" s="9"/>
      <c r="BD809" s="10"/>
      <c r="BE809" s="4"/>
    </row>
    <row r="810" spans="1:57" ht="14" x14ac:dyDescent="0.35">
      <c r="A810" s="4"/>
      <c r="B810" s="4"/>
      <c r="C810" s="4"/>
      <c r="D810" s="4"/>
      <c r="E810" s="4"/>
      <c r="F810" s="4"/>
      <c r="G810" s="12"/>
      <c r="H810" s="54"/>
      <c r="I810" s="7"/>
      <c r="J810" s="8"/>
      <c r="K810" s="9"/>
      <c r="L810" s="10"/>
      <c r="M810" s="11"/>
      <c r="N810" s="29">
        <f t="shared" si="444"/>
        <v>3.0033229876380574E-6</v>
      </c>
      <c r="O810" s="47"/>
      <c r="P810" s="48"/>
      <c r="Q810" s="49"/>
      <c r="R810" s="51"/>
      <c r="S810" s="28"/>
      <c r="T810" s="29">
        <f t="shared" si="445"/>
        <v>0.9997026710242265</v>
      </c>
      <c r="U810" s="31">
        <f t="shared" si="446"/>
        <v>812</v>
      </c>
      <c r="V810" s="32">
        <f t="shared" si="447"/>
        <v>2022.5</v>
      </c>
      <c r="W810" s="33">
        <f t="shared" si="448"/>
        <v>3233</v>
      </c>
      <c r="X810" s="4"/>
      <c r="Y810" s="4"/>
      <c r="Z810" s="4"/>
      <c r="AA810" s="4"/>
      <c r="AB810" s="4"/>
      <c r="AC810" s="4"/>
      <c r="AD810" s="4"/>
      <c r="AE810" s="4"/>
      <c r="AF810" s="38"/>
      <c r="AG810" s="4"/>
      <c r="AH810" s="4"/>
      <c r="AI810" s="4"/>
      <c r="AJ810" s="4"/>
      <c r="AK810" s="7"/>
      <c r="AL810" s="8"/>
      <c r="AM810" s="9"/>
      <c r="AN810" s="10"/>
      <c r="AO810" s="4"/>
      <c r="AP810" s="4"/>
      <c r="AQ810" s="4"/>
      <c r="AR810" s="4"/>
      <c r="AS810" s="4"/>
      <c r="AT810" s="4"/>
      <c r="AU810" s="4"/>
      <c r="AV810" s="4"/>
      <c r="AW810" s="4"/>
      <c r="AX810" s="4"/>
      <c r="AY810" s="4"/>
      <c r="AZ810" s="38"/>
      <c r="BA810" s="7"/>
      <c r="BB810" s="46"/>
      <c r="BC810" s="9"/>
      <c r="BD810" s="10"/>
      <c r="BE810" s="4"/>
    </row>
    <row r="811" spans="1:57" ht="14" x14ac:dyDescent="0.35">
      <c r="A811" s="4"/>
      <c r="B811" s="4"/>
      <c r="C811" s="4"/>
      <c r="D811" s="4"/>
      <c r="E811" s="4"/>
      <c r="F811" s="4"/>
      <c r="G811" s="12"/>
      <c r="H811" s="54"/>
      <c r="I811" s="7"/>
      <c r="J811" s="8"/>
      <c r="K811" s="9"/>
      <c r="L811" s="10"/>
      <c r="M811" s="11"/>
      <c r="N811" s="29">
        <f t="shared" si="444"/>
        <v>2.9732897577350315E-6</v>
      </c>
      <c r="O811" s="47"/>
      <c r="P811" s="48"/>
      <c r="Q811" s="49"/>
      <c r="R811" s="51"/>
      <c r="S811" s="28"/>
      <c r="T811" s="29">
        <f t="shared" si="445"/>
        <v>0.99970564431398423</v>
      </c>
      <c r="U811" s="31">
        <f t="shared" si="446"/>
        <v>813</v>
      </c>
      <c r="V811" s="32">
        <f t="shared" si="447"/>
        <v>2025</v>
      </c>
      <c r="W811" s="33">
        <f t="shared" si="448"/>
        <v>3237</v>
      </c>
      <c r="X811" s="4"/>
      <c r="Y811" s="4"/>
      <c r="Z811" s="4"/>
      <c r="AA811" s="4"/>
      <c r="AB811" s="4"/>
      <c r="AC811" s="4"/>
      <c r="AD811" s="4"/>
      <c r="AE811" s="4"/>
      <c r="AF811" s="38"/>
      <c r="AG811" s="4"/>
      <c r="AH811" s="4"/>
      <c r="AI811" s="4"/>
      <c r="AJ811" s="4"/>
      <c r="AK811" s="7"/>
      <c r="AL811" s="8"/>
      <c r="AM811" s="9"/>
      <c r="AN811" s="10"/>
      <c r="AO811" s="4"/>
      <c r="AP811" s="4"/>
      <c r="AQ811" s="4"/>
      <c r="AR811" s="4"/>
      <c r="AS811" s="4"/>
      <c r="AT811" s="4"/>
      <c r="AU811" s="4"/>
      <c r="AV811" s="4"/>
      <c r="AW811" s="4"/>
      <c r="AX811" s="4"/>
      <c r="AY811" s="4"/>
      <c r="AZ811" s="38"/>
      <c r="BA811" s="7"/>
      <c r="BB811" s="46"/>
      <c r="BC811" s="9"/>
      <c r="BD811" s="10"/>
      <c r="BE811" s="4"/>
    </row>
    <row r="812" spans="1:57" ht="14" x14ac:dyDescent="0.35">
      <c r="A812" s="4"/>
      <c r="B812" s="4"/>
      <c r="C812" s="4"/>
      <c r="D812" s="4"/>
      <c r="E812" s="4"/>
      <c r="F812" s="4"/>
      <c r="G812" s="12"/>
      <c r="H812" s="54"/>
      <c r="I812" s="7"/>
      <c r="J812" s="8"/>
      <c r="K812" s="9"/>
      <c r="L812" s="10"/>
      <c r="M812" s="11"/>
      <c r="N812" s="29">
        <f t="shared" si="444"/>
        <v>2.9435568601465789E-6</v>
      </c>
      <c r="O812" s="47"/>
      <c r="P812" s="48"/>
      <c r="Q812" s="49"/>
      <c r="R812" s="51"/>
      <c r="S812" s="28"/>
      <c r="T812" s="29">
        <f t="shared" si="445"/>
        <v>0.99970858787084438</v>
      </c>
      <c r="U812" s="31">
        <f t="shared" si="446"/>
        <v>814</v>
      </c>
      <c r="V812" s="32">
        <f t="shared" si="447"/>
        <v>2027.5</v>
      </c>
      <c r="W812" s="33">
        <f t="shared" si="448"/>
        <v>3241</v>
      </c>
      <c r="X812" s="4"/>
      <c r="Y812" s="4"/>
      <c r="Z812" s="4"/>
      <c r="AA812" s="4"/>
      <c r="AB812" s="4"/>
      <c r="AC812" s="4"/>
      <c r="AD812" s="4"/>
      <c r="AE812" s="4"/>
      <c r="AF812" s="38"/>
      <c r="AG812" s="4"/>
      <c r="AH812" s="4"/>
      <c r="AI812" s="4"/>
      <c r="AJ812" s="4"/>
      <c r="AK812" s="7"/>
      <c r="AL812" s="8"/>
      <c r="AM812" s="9"/>
      <c r="AN812" s="10"/>
      <c r="AO812" s="4"/>
      <c r="AP812" s="4"/>
      <c r="AQ812" s="4"/>
      <c r="AR812" s="4"/>
      <c r="AS812" s="4"/>
      <c r="AT812" s="4"/>
      <c r="AU812" s="4"/>
      <c r="AV812" s="4"/>
      <c r="AW812" s="4"/>
      <c r="AX812" s="4"/>
      <c r="AY812" s="4"/>
      <c r="AZ812" s="38"/>
      <c r="BA812" s="7"/>
      <c r="BB812" s="46"/>
      <c r="BC812" s="9"/>
      <c r="BD812" s="10"/>
      <c r="BE812" s="4"/>
    </row>
    <row r="813" spans="1:57" ht="14" x14ac:dyDescent="0.35">
      <c r="A813" s="4"/>
      <c r="B813" s="4"/>
      <c r="C813" s="4"/>
      <c r="D813" s="4"/>
      <c r="E813" s="4"/>
      <c r="F813" s="4"/>
      <c r="G813" s="12"/>
      <c r="H813" s="54"/>
      <c r="I813" s="7"/>
      <c r="J813" s="8"/>
      <c r="K813" s="9"/>
      <c r="L813" s="10"/>
      <c r="M813" s="11"/>
      <c r="N813" s="29">
        <f t="shared" si="444"/>
        <v>2.9141212916083958E-6</v>
      </c>
      <c r="O813" s="47"/>
      <c r="P813" s="48"/>
      <c r="Q813" s="49"/>
      <c r="R813" s="51"/>
      <c r="S813" s="28"/>
      <c r="T813" s="29">
        <f t="shared" si="445"/>
        <v>0.99971150199213599</v>
      </c>
      <c r="U813" s="31">
        <f t="shared" si="446"/>
        <v>815</v>
      </c>
      <c r="V813" s="32">
        <f t="shared" si="447"/>
        <v>2030</v>
      </c>
      <c r="W813" s="33">
        <f t="shared" si="448"/>
        <v>3245</v>
      </c>
      <c r="X813" s="4"/>
      <c r="Y813" s="4"/>
      <c r="Z813" s="4"/>
      <c r="AA813" s="4"/>
      <c r="AB813" s="4"/>
      <c r="AC813" s="4"/>
      <c r="AD813" s="4"/>
      <c r="AE813" s="4"/>
      <c r="AF813" s="38"/>
      <c r="AG813" s="4"/>
      <c r="AH813" s="4"/>
      <c r="AI813" s="4"/>
      <c r="AJ813" s="4"/>
      <c r="AK813" s="7"/>
      <c r="AL813" s="8"/>
      <c r="AM813" s="9"/>
      <c r="AN813" s="10"/>
      <c r="AO813" s="4"/>
      <c r="AP813" s="4"/>
      <c r="AQ813" s="4"/>
      <c r="AR813" s="4"/>
      <c r="AS813" s="4"/>
      <c r="AT813" s="4"/>
      <c r="AU813" s="4"/>
      <c r="AV813" s="4"/>
      <c r="AW813" s="4"/>
      <c r="AX813" s="4"/>
      <c r="AY813" s="4"/>
      <c r="AZ813" s="38"/>
      <c r="BA813" s="7"/>
      <c r="BB813" s="46"/>
      <c r="BC813" s="9"/>
      <c r="BD813" s="10"/>
      <c r="BE813" s="4"/>
    </row>
    <row r="814" spans="1:57" ht="14" x14ac:dyDescent="0.35">
      <c r="A814" s="4"/>
      <c r="B814" s="4"/>
      <c r="C814" s="4"/>
      <c r="D814" s="4"/>
      <c r="E814" s="4"/>
      <c r="F814" s="4"/>
      <c r="G814" s="12"/>
      <c r="H814" s="54"/>
      <c r="I814" s="7"/>
      <c r="J814" s="8"/>
      <c r="K814" s="9"/>
      <c r="L814" s="10"/>
      <c r="M814" s="11"/>
      <c r="N814" s="29">
        <f t="shared" si="444"/>
        <v>2.8849800786101554E-6</v>
      </c>
      <c r="O814" s="47"/>
      <c r="P814" s="48"/>
      <c r="Q814" s="49"/>
      <c r="R814" s="51"/>
      <c r="S814" s="28"/>
      <c r="T814" s="29">
        <f t="shared" si="445"/>
        <v>0.9997143869722146</v>
      </c>
      <c r="U814" s="31">
        <f t="shared" si="446"/>
        <v>816</v>
      </c>
      <c r="V814" s="32">
        <f t="shared" si="447"/>
        <v>2032.5</v>
      </c>
      <c r="W814" s="33">
        <f t="shared" si="448"/>
        <v>3249</v>
      </c>
      <c r="X814" s="4"/>
      <c r="Y814" s="4"/>
      <c r="Z814" s="4"/>
      <c r="AA814" s="4"/>
      <c r="AB814" s="4"/>
      <c r="AC814" s="4"/>
      <c r="AD814" s="4"/>
      <c r="AE814" s="4"/>
      <c r="AF814" s="38"/>
      <c r="AG814" s="4"/>
      <c r="AH814" s="4"/>
      <c r="AI814" s="4"/>
      <c r="AJ814" s="4"/>
      <c r="AK814" s="7"/>
      <c r="AL814" s="8"/>
      <c r="AM814" s="9"/>
      <c r="AN814" s="10"/>
      <c r="AO814" s="4"/>
      <c r="AP814" s="4"/>
      <c r="AQ814" s="4"/>
      <c r="AR814" s="4"/>
      <c r="AS814" s="4"/>
      <c r="AT814" s="4"/>
      <c r="AU814" s="4"/>
      <c r="AV814" s="4"/>
      <c r="AW814" s="4"/>
      <c r="AX814" s="4"/>
      <c r="AY814" s="4"/>
      <c r="AZ814" s="38"/>
      <c r="BA814" s="7"/>
      <c r="BB814" s="46"/>
      <c r="BC814" s="9"/>
      <c r="BD814" s="10"/>
      <c r="BE814" s="4"/>
    </row>
    <row r="815" spans="1:57" ht="14" x14ac:dyDescent="0.35">
      <c r="A815" s="4"/>
      <c r="B815" s="4"/>
      <c r="C815" s="4"/>
      <c r="D815" s="4"/>
      <c r="E815" s="4"/>
      <c r="F815" s="4"/>
      <c r="G815" s="12"/>
      <c r="H815" s="54"/>
      <c r="I815" s="7"/>
      <c r="J815" s="8"/>
      <c r="K815" s="9"/>
      <c r="L815" s="10"/>
      <c r="M815" s="11"/>
      <c r="N815" s="29">
        <f t="shared" si="444"/>
        <v>2.8561302778395969E-6</v>
      </c>
      <c r="O815" s="47"/>
      <c r="P815" s="48"/>
      <c r="Q815" s="49"/>
      <c r="R815" s="51"/>
      <c r="S815" s="28"/>
      <c r="T815" s="29">
        <f t="shared" si="445"/>
        <v>0.99971724310249244</v>
      </c>
      <c r="U815" s="31">
        <f t="shared" si="446"/>
        <v>817</v>
      </c>
      <c r="V815" s="32">
        <f t="shared" si="447"/>
        <v>2035</v>
      </c>
      <c r="W815" s="33">
        <f t="shared" si="448"/>
        <v>3253</v>
      </c>
      <c r="X815" s="4"/>
      <c r="Y815" s="4"/>
      <c r="Z815" s="4"/>
      <c r="AA815" s="4"/>
      <c r="AB815" s="4"/>
      <c r="AC815" s="4"/>
      <c r="AD815" s="4"/>
      <c r="AE815" s="4"/>
      <c r="AF815" s="38"/>
      <c r="AG815" s="4"/>
      <c r="AH815" s="4"/>
      <c r="AI815" s="4"/>
      <c r="AJ815" s="4"/>
      <c r="AK815" s="7"/>
      <c r="AL815" s="8"/>
      <c r="AM815" s="9"/>
      <c r="AN815" s="10"/>
      <c r="AO815" s="4"/>
      <c r="AP815" s="4"/>
      <c r="AQ815" s="4"/>
      <c r="AR815" s="4"/>
      <c r="AS815" s="4"/>
      <c r="AT815" s="4"/>
      <c r="AU815" s="4"/>
      <c r="AV815" s="4"/>
      <c r="AW815" s="4"/>
      <c r="AX815" s="4"/>
      <c r="AY815" s="4"/>
      <c r="AZ815" s="38"/>
      <c r="BA815" s="7"/>
      <c r="BB815" s="46"/>
      <c r="BC815" s="9"/>
      <c r="BD815" s="10"/>
      <c r="BE815" s="4"/>
    </row>
    <row r="816" spans="1:57" ht="14" x14ac:dyDescent="0.35">
      <c r="A816" s="4"/>
      <c r="B816" s="4"/>
      <c r="C816" s="4"/>
      <c r="D816" s="4"/>
      <c r="E816" s="4"/>
      <c r="F816" s="4"/>
      <c r="G816" s="12"/>
      <c r="H816" s="54"/>
      <c r="I816" s="7"/>
      <c r="J816" s="8"/>
      <c r="K816" s="9"/>
      <c r="L816" s="10"/>
      <c r="M816" s="11"/>
      <c r="N816" s="29">
        <f t="shared" si="444"/>
        <v>2.8275689750723032E-6</v>
      </c>
      <c r="O816" s="47"/>
      <c r="P816" s="48"/>
      <c r="Q816" s="49"/>
      <c r="R816" s="51"/>
      <c r="S816" s="28"/>
      <c r="T816" s="29">
        <f t="shared" si="445"/>
        <v>0.99972007067146751</v>
      </c>
      <c r="U816" s="31">
        <f t="shared" si="446"/>
        <v>818</v>
      </c>
      <c r="V816" s="32">
        <f t="shared" si="447"/>
        <v>2037.5</v>
      </c>
      <c r="W816" s="33">
        <f t="shared" si="448"/>
        <v>3257</v>
      </c>
      <c r="X816" s="4"/>
      <c r="Y816" s="4"/>
      <c r="Z816" s="4"/>
      <c r="AA816" s="4"/>
      <c r="AB816" s="4"/>
      <c r="AC816" s="4"/>
      <c r="AD816" s="4"/>
      <c r="AE816" s="4"/>
      <c r="AF816" s="38"/>
      <c r="AG816" s="4"/>
      <c r="AH816" s="4"/>
      <c r="AI816" s="4"/>
      <c r="AJ816" s="4"/>
      <c r="AK816" s="7"/>
      <c r="AL816" s="8"/>
      <c r="AM816" s="9"/>
      <c r="AN816" s="10"/>
      <c r="AO816" s="4"/>
      <c r="AP816" s="4"/>
      <c r="AQ816" s="4"/>
      <c r="AR816" s="4"/>
      <c r="AS816" s="4"/>
      <c r="AT816" s="4"/>
      <c r="AU816" s="4"/>
      <c r="AV816" s="4"/>
      <c r="AW816" s="4"/>
      <c r="AX816" s="4"/>
      <c r="AY816" s="4"/>
      <c r="AZ816" s="38"/>
      <c r="BA816" s="7"/>
      <c r="BB816" s="46"/>
      <c r="BC816" s="9"/>
      <c r="BD816" s="10"/>
      <c r="BE816" s="4"/>
    </row>
    <row r="817" spans="1:57" ht="14" x14ac:dyDescent="0.35">
      <c r="A817" s="4"/>
      <c r="B817" s="4"/>
      <c r="C817" s="4"/>
      <c r="D817" s="4"/>
      <c r="E817" s="4"/>
      <c r="F817" s="4"/>
      <c r="G817" s="12"/>
      <c r="H817" s="54"/>
      <c r="I817" s="7"/>
      <c r="J817" s="8"/>
      <c r="K817" s="9"/>
      <c r="L817" s="10"/>
      <c r="M817" s="11"/>
      <c r="N817" s="29">
        <f t="shared" si="444"/>
        <v>2.7992932852827224E-6</v>
      </c>
      <c r="O817" s="47"/>
      <c r="P817" s="48"/>
      <c r="Q817" s="49"/>
      <c r="R817" s="51"/>
      <c r="S817" s="28"/>
      <c r="T817" s="29">
        <f t="shared" si="445"/>
        <v>0.99972286996475279</v>
      </c>
      <c r="U817" s="31">
        <f t="shared" si="446"/>
        <v>819</v>
      </c>
      <c r="V817" s="32">
        <f t="shared" si="447"/>
        <v>2040</v>
      </c>
      <c r="W817" s="33">
        <f t="shared" si="448"/>
        <v>3261</v>
      </c>
      <c r="X817" s="4"/>
      <c r="Y817" s="4"/>
      <c r="Z817" s="4"/>
      <c r="AA817" s="4"/>
      <c r="AB817" s="4"/>
      <c r="AC817" s="4"/>
      <c r="AD817" s="4"/>
      <c r="AE817" s="4"/>
      <c r="AF817" s="38"/>
      <c r="AG817" s="4"/>
      <c r="AH817" s="4"/>
      <c r="AI817" s="4"/>
      <c r="AJ817" s="4"/>
      <c r="AK817" s="7"/>
      <c r="AL817" s="8"/>
      <c r="AM817" s="9"/>
      <c r="AN817" s="10"/>
      <c r="AO817" s="4"/>
      <c r="AP817" s="4"/>
      <c r="AQ817" s="4"/>
      <c r="AR817" s="4"/>
      <c r="AS817" s="4"/>
      <c r="AT817" s="4"/>
      <c r="AU817" s="4"/>
      <c r="AV817" s="4"/>
      <c r="AW817" s="4"/>
      <c r="AX817" s="4"/>
      <c r="AY817" s="4"/>
      <c r="AZ817" s="38"/>
      <c r="BA817" s="7"/>
      <c r="BB817" s="46"/>
      <c r="BC817" s="9"/>
      <c r="BD817" s="10"/>
      <c r="BE817" s="4"/>
    </row>
    <row r="818" spans="1:57" ht="14" x14ac:dyDescent="0.35">
      <c r="A818" s="4"/>
      <c r="B818" s="4"/>
      <c r="C818" s="4"/>
      <c r="D818" s="4"/>
      <c r="E818" s="4"/>
      <c r="F818" s="4"/>
      <c r="G818" s="12"/>
      <c r="H818" s="54"/>
      <c r="I818" s="7"/>
      <c r="J818" s="8"/>
      <c r="K818" s="9"/>
      <c r="L818" s="10"/>
      <c r="M818" s="11"/>
      <c r="N818" s="29">
        <f t="shared" si="444"/>
        <v>2.7713003524221236E-6</v>
      </c>
      <c r="O818" s="47"/>
      <c r="P818" s="48"/>
      <c r="Q818" s="49"/>
      <c r="R818" s="51"/>
      <c r="S818" s="28"/>
      <c r="T818" s="29">
        <f t="shared" si="445"/>
        <v>0.99972564126510521</v>
      </c>
      <c r="U818" s="31">
        <f t="shared" si="446"/>
        <v>820</v>
      </c>
      <c r="V818" s="32">
        <f t="shared" si="447"/>
        <v>2042.5</v>
      </c>
      <c r="W818" s="33">
        <f t="shared" si="448"/>
        <v>3265</v>
      </c>
      <c r="X818" s="4"/>
      <c r="Y818" s="4"/>
      <c r="Z818" s="4"/>
      <c r="AA818" s="4"/>
      <c r="AB818" s="4"/>
      <c r="AC818" s="4"/>
      <c r="AD818" s="4"/>
      <c r="AE818" s="4"/>
      <c r="AF818" s="38"/>
      <c r="AG818" s="4"/>
      <c r="AH818" s="4"/>
      <c r="AI818" s="4"/>
      <c r="AJ818" s="4"/>
      <c r="AK818" s="7"/>
      <c r="AL818" s="8"/>
      <c r="AM818" s="9"/>
      <c r="AN818" s="10"/>
      <c r="AO818" s="4"/>
      <c r="AP818" s="4"/>
      <c r="AQ818" s="4"/>
      <c r="AR818" s="4"/>
      <c r="AS818" s="4"/>
      <c r="AT818" s="4"/>
      <c r="AU818" s="4"/>
      <c r="AV818" s="4"/>
      <c r="AW818" s="4"/>
      <c r="AX818" s="4"/>
      <c r="AY818" s="4"/>
      <c r="AZ818" s="38"/>
      <c r="BA818" s="7"/>
      <c r="BB818" s="46"/>
      <c r="BC818" s="9"/>
      <c r="BD818" s="10"/>
      <c r="BE818" s="4"/>
    </row>
    <row r="819" spans="1:57" ht="14" x14ac:dyDescent="0.35">
      <c r="A819" s="4"/>
      <c r="B819" s="4"/>
      <c r="C819" s="4"/>
      <c r="D819" s="4"/>
      <c r="E819" s="4"/>
      <c r="F819" s="4"/>
      <c r="G819" s="12"/>
      <c r="H819" s="54"/>
      <c r="I819" s="7"/>
      <c r="J819" s="8"/>
      <c r="K819" s="9"/>
      <c r="L819" s="10"/>
      <c r="M819" s="11"/>
      <c r="N819" s="29">
        <f t="shared" si="444"/>
        <v>2.7435873489745077E-6</v>
      </c>
      <c r="O819" s="47"/>
      <c r="P819" s="48"/>
      <c r="Q819" s="49"/>
      <c r="R819" s="51"/>
      <c r="S819" s="28"/>
      <c r="T819" s="29">
        <f t="shared" si="445"/>
        <v>0.99972838485245419</v>
      </c>
      <c r="U819" s="31">
        <f t="shared" si="446"/>
        <v>821</v>
      </c>
      <c r="V819" s="32">
        <f t="shared" si="447"/>
        <v>2045</v>
      </c>
      <c r="W819" s="33">
        <f t="shared" si="448"/>
        <v>3269</v>
      </c>
      <c r="X819" s="4"/>
      <c r="Y819" s="4"/>
      <c r="Z819" s="4"/>
      <c r="AA819" s="4"/>
      <c r="AB819" s="4"/>
      <c r="AC819" s="4"/>
      <c r="AD819" s="4"/>
      <c r="AE819" s="4"/>
      <c r="AF819" s="38"/>
      <c r="AG819" s="4"/>
      <c r="AH819" s="4"/>
      <c r="AI819" s="4"/>
      <c r="AJ819" s="4"/>
      <c r="AK819" s="7"/>
      <c r="AL819" s="8"/>
      <c r="AM819" s="9"/>
      <c r="AN819" s="10"/>
      <c r="AO819" s="4"/>
      <c r="AP819" s="4"/>
      <c r="AQ819" s="4"/>
      <c r="AR819" s="4"/>
      <c r="AS819" s="4"/>
      <c r="AT819" s="4"/>
      <c r="AU819" s="4"/>
      <c r="AV819" s="4"/>
      <c r="AW819" s="4"/>
      <c r="AX819" s="4"/>
      <c r="AY819" s="4"/>
      <c r="AZ819" s="38"/>
      <c r="BA819" s="7"/>
      <c r="BB819" s="46"/>
      <c r="BC819" s="9"/>
      <c r="BD819" s="10"/>
      <c r="BE819" s="4"/>
    </row>
    <row r="820" spans="1:57" ht="14" x14ac:dyDescent="0.35">
      <c r="A820" s="4"/>
      <c r="B820" s="4"/>
      <c r="C820" s="4"/>
      <c r="D820" s="4"/>
      <c r="E820" s="4"/>
      <c r="F820" s="4"/>
      <c r="G820" s="12"/>
      <c r="H820" s="54"/>
      <c r="I820" s="7"/>
      <c r="J820" s="8"/>
      <c r="K820" s="9"/>
      <c r="L820" s="10"/>
      <c r="M820" s="11"/>
      <c r="N820" s="29">
        <f t="shared" si="444"/>
        <v>2.7161514755125182E-6</v>
      </c>
      <c r="O820" s="47"/>
      <c r="P820" s="48"/>
      <c r="Q820" s="49"/>
      <c r="R820" s="51"/>
      <c r="S820" s="28"/>
      <c r="T820" s="29">
        <f t="shared" si="445"/>
        <v>0.9997311010039297</v>
      </c>
      <c r="U820" s="31">
        <f t="shared" si="446"/>
        <v>822</v>
      </c>
      <c r="V820" s="32">
        <f t="shared" si="447"/>
        <v>2047.5</v>
      </c>
      <c r="W820" s="33">
        <f t="shared" si="448"/>
        <v>3273</v>
      </c>
      <c r="X820" s="4"/>
      <c r="Y820" s="4"/>
      <c r="Z820" s="4"/>
      <c r="AA820" s="4"/>
      <c r="AB820" s="4"/>
      <c r="AC820" s="4"/>
      <c r="AD820" s="4"/>
      <c r="AE820" s="4"/>
      <c r="AF820" s="38"/>
      <c r="AG820" s="4"/>
      <c r="AH820" s="4"/>
      <c r="AI820" s="4"/>
      <c r="AJ820" s="4"/>
      <c r="AK820" s="7"/>
      <c r="AL820" s="8"/>
      <c r="AM820" s="9"/>
      <c r="AN820" s="10"/>
      <c r="AO820" s="4"/>
      <c r="AP820" s="4"/>
      <c r="AQ820" s="4"/>
      <c r="AR820" s="4"/>
      <c r="AS820" s="4"/>
      <c r="AT820" s="4"/>
      <c r="AU820" s="4"/>
      <c r="AV820" s="4"/>
      <c r="AW820" s="4"/>
      <c r="AX820" s="4"/>
      <c r="AY820" s="4"/>
      <c r="AZ820" s="38"/>
      <c r="BA820" s="7"/>
      <c r="BB820" s="46"/>
      <c r="BC820" s="9"/>
      <c r="BD820" s="10"/>
      <c r="BE820" s="4"/>
    </row>
    <row r="821" spans="1:57" ht="14" x14ac:dyDescent="0.35">
      <c r="A821" s="4"/>
      <c r="B821" s="4"/>
      <c r="C821" s="4"/>
      <c r="D821" s="4"/>
      <c r="E821" s="4"/>
      <c r="F821" s="4"/>
      <c r="G821" s="12"/>
      <c r="H821" s="54"/>
      <c r="I821" s="7"/>
      <c r="J821" s="8"/>
      <c r="K821" s="9"/>
      <c r="L821" s="10"/>
      <c r="M821" s="11"/>
      <c r="N821" s="29">
        <f t="shared" si="444"/>
        <v>2.688989960697441E-6</v>
      </c>
      <c r="O821" s="47"/>
      <c r="P821" s="48"/>
      <c r="Q821" s="49"/>
      <c r="R821" s="51"/>
      <c r="S821" s="28"/>
      <c r="T821" s="29">
        <f t="shared" si="445"/>
        <v>0.9997337899938904</v>
      </c>
      <c r="U821" s="31">
        <f t="shared" si="446"/>
        <v>823</v>
      </c>
      <c r="V821" s="32">
        <f t="shared" si="447"/>
        <v>2050</v>
      </c>
      <c r="W821" s="33">
        <f t="shared" si="448"/>
        <v>3277</v>
      </c>
      <c r="X821" s="4"/>
      <c r="Y821" s="4"/>
      <c r="Z821" s="4"/>
      <c r="AA821" s="4"/>
      <c r="AB821" s="4"/>
      <c r="AC821" s="4"/>
      <c r="AD821" s="4"/>
      <c r="AE821" s="4"/>
      <c r="AF821" s="38"/>
      <c r="AG821" s="4"/>
      <c r="AH821" s="4"/>
      <c r="AI821" s="4"/>
      <c r="AJ821" s="4"/>
      <c r="AK821" s="7"/>
      <c r="AL821" s="8"/>
      <c r="AM821" s="9"/>
      <c r="AN821" s="10"/>
      <c r="AO821" s="4"/>
      <c r="AP821" s="4"/>
      <c r="AQ821" s="4"/>
      <c r="AR821" s="4"/>
      <c r="AS821" s="4"/>
      <c r="AT821" s="4"/>
      <c r="AU821" s="4"/>
      <c r="AV821" s="4"/>
      <c r="AW821" s="4"/>
      <c r="AX821" s="4"/>
      <c r="AY821" s="4"/>
      <c r="AZ821" s="38"/>
      <c r="BA821" s="7"/>
      <c r="BB821" s="46"/>
      <c r="BC821" s="9"/>
      <c r="BD821" s="10"/>
      <c r="BE821" s="4"/>
    </row>
    <row r="822" spans="1:57" ht="14" x14ac:dyDescent="0.35">
      <c r="A822" s="4"/>
      <c r="B822" s="4"/>
      <c r="C822" s="4"/>
      <c r="D822" s="4"/>
      <c r="E822" s="4"/>
      <c r="F822" s="4"/>
      <c r="G822" s="12"/>
      <c r="H822" s="54"/>
      <c r="I822" s="7"/>
      <c r="J822" s="8"/>
      <c r="K822" s="9"/>
      <c r="L822" s="10"/>
      <c r="M822" s="11"/>
      <c r="N822" s="29">
        <f t="shared" si="444"/>
        <v>2.6621000610571599E-6</v>
      </c>
      <c r="O822" s="47"/>
      <c r="P822" s="48"/>
      <c r="Q822" s="49"/>
      <c r="R822" s="51"/>
      <c r="S822" s="28"/>
      <c r="T822" s="29">
        <f t="shared" si="445"/>
        <v>0.99973645209395146</v>
      </c>
      <c r="U822" s="31">
        <f t="shared" si="446"/>
        <v>824</v>
      </c>
      <c r="V822" s="32">
        <f t="shared" si="447"/>
        <v>2052.5</v>
      </c>
      <c r="W822" s="33">
        <f t="shared" si="448"/>
        <v>3281</v>
      </c>
      <c r="X822" s="4"/>
      <c r="Y822" s="4"/>
      <c r="Z822" s="4"/>
      <c r="AA822" s="4"/>
      <c r="AB822" s="4"/>
      <c r="AC822" s="4"/>
      <c r="AD822" s="4"/>
      <c r="AE822" s="4"/>
      <c r="AF822" s="38"/>
      <c r="AG822" s="4"/>
      <c r="AH822" s="4"/>
      <c r="AI822" s="4"/>
      <c r="AJ822" s="4"/>
      <c r="AK822" s="7"/>
      <c r="AL822" s="8"/>
      <c r="AM822" s="9"/>
      <c r="AN822" s="10"/>
      <c r="AO822" s="4"/>
      <c r="AP822" s="4"/>
      <c r="AQ822" s="4"/>
      <c r="AR822" s="4"/>
      <c r="AS822" s="4"/>
      <c r="AT822" s="4"/>
      <c r="AU822" s="4"/>
      <c r="AV822" s="4"/>
      <c r="AW822" s="4"/>
      <c r="AX822" s="4"/>
      <c r="AY822" s="4"/>
      <c r="AZ822" s="38"/>
      <c r="BA822" s="7"/>
      <c r="BB822" s="46"/>
      <c r="BC822" s="9"/>
      <c r="BD822" s="10"/>
      <c r="BE822" s="4"/>
    </row>
    <row r="823" spans="1:57" ht="14" x14ac:dyDescent="0.35">
      <c r="A823" s="4"/>
      <c r="B823" s="4"/>
      <c r="C823" s="4"/>
      <c r="D823" s="4"/>
      <c r="E823" s="4"/>
      <c r="F823" s="4"/>
      <c r="G823" s="12"/>
      <c r="H823" s="54"/>
      <c r="I823" s="7"/>
      <c r="J823" s="8"/>
      <c r="K823" s="9"/>
      <c r="L823" s="10"/>
      <c r="M823" s="11"/>
      <c r="N823" s="29">
        <f t="shared" si="444"/>
        <v>2.6354790604310452E-6</v>
      </c>
      <c r="O823" s="47"/>
      <c r="P823" s="48"/>
      <c r="Q823" s="49"/>
      <c r="R823" s="51"/>
      <c r="S823" s="28"/>
      <c r="T823" s="29">
        <f t="shared" si="445"/>
        <v>0.99973908757301189</v>
      </c>
      <c r="U823" s="31">
        <f t="shared" si="446"/>
        <v>825</v>
      </c>
      <c r="V823" s="32">
        <f t="shared" si="447"/>
        <v>2055</v>
      </c>
      <c r="W823" s="33">
        <f t="shared" si="448"/>
        <v>3285</v>
      </c>
      <c r="X823" s="4"/>
      <c r="Y823" s="4"/>
      <c r="Z823" s="4"/>
      <c r="AA823" s="4"/>
      <c r="AB823" s="4"/>
      <c r="AC823" s="4"/>
      <c r="AD823" s="4"/>
      <c r="AE823" s="4"/>
      <c r="AF823" s="38"/>
      <c r="AG823" s="4"/>
      <c r="AH823" s="4"/>
      <c r="AI823" s="4"/>
      <c r="AJ823" s="4"/>
      <c r="AK823" s="7"/>
      <c r="AL823" s="8"/>
      <c r="AM823" s="9"/>
      <c r="AN823" s="10"/>
      <c r="AO823" s="4"/>
      <c r="AP823" s="4"/>
      <c r="AQ823" s="4"/>
      <c r="AR823" s="4"/>
      <c r="AS823" s="4"/>
      <c r="AT823" s="4"/>
      <c r="AU823" s="4"/>
      <c r="AV823" s="4"/>
      <c r="AW823" s="4"/>
      <c r="AX823" s="4"/>
      <c r="AY823" s="4"/>
      <c r="AZ823" s="38"/>
      <c r="BA823" s="7"/>
      <c r="BB823" s="46"/>
      <c r="BC823" s="9"/>
      <c r="BD823" s="10"/>
      <c r="BE823" s="4"/>
    </row>
    <row r="824" spans="1:57" ht="14" x14ac:dyDescent="0.35">
      <c r="A824" s="4"/>
      <c r="B824" s="4"/>
      <c r="C824" s="4"/>
      <c r="D824" s="4"/>
      <c r="E824" s="4"/>
      <c r="F824" s="4"/>
      <c r="G824" s="12"/>
      <c r="H824" s="54"/>
      <c r="I824" s="7"/>
      <c r="J824" s="8"/>
      <c r="K824" s="9"/>
      <c r="L824" s="10"/>
      <c r="M824" s="11"/>
      <c r="N824" s="29">
        <f t="shared" si="444"/>
        <v>2.6091242698589312E-6</v>
      </c>
      <c r="O824" s="47"/>
      <c r="P824" s="48"/>
      <c r="Q824" s="49"/>
      <c r="R824" s="51"/>
      <c r="S824" s="28"/>
      <c r="T824" s="29">
        <f t="shared" si="445"/>
        <v>0.99974169669728175</v>
      </c>
      <c r="U824" s="31">
        <f t="shared" si="446"/>
        <v>826</v>
      </c>
      <c r="V824" s="32">
        <f t="shared" si="447"/>
        <v>2057.5</v>
      </c>
      <c r="W824" s="33">
        <f t="shared" si="448"/>
        <v>3289</v>
      </c>
      <c r="X824" s="4"/>
      <c r="Y824" s="4"/>
      <c r="Z824" s="4"/>
      <c r="AA824" s="4"/>
      <c r="AB824" s="4"/>
      <c r="AC824" s="4"/>
      <c r="AD824" s="4"/>
      <c r="AE824" s="4"/>
      <c r="AF824" s="38"/>
      <c r="AG824" s="4"/>
      <c r="AH824" s="4"/>
      <c r="AI824" s="4"/>
      <c r="AJ824" s="4"/>
      <c r="AK824" s="7"/>
      <c r="AL824" s="8"/>
      <c r="AM824" s="9"/>
      <c r="AN824" s="10"/>
      <c r="AO824" s="4"/>
      <c r="AP824" s="4"/>
      <c r="AQ824" s="4"/>
      <c r="AR824" s="4"/>
      <c r="AS824" s="4"/>
      <c r="AT824" s="4"/>
      <c r="AU824" s="4"/>
      <c r="AV824" s="4"/>
      <c r="AW824" s="4"/>
      <c r="AX824" s="4"/>
      <c r="AY824" s="4"/>
      <c r="AZ824" s="38"/>
      <c r="BA824" s="7"/>
      <c r="BB824" s="46"/>
      <c r="BC824" s="9"/>
      <c r="BD824" s="10"/>
      <c r="BE824" s="4"/>
    </row>
    <row r="825" spans="1:57" ht="14" x14ac:dyDescent="0.35">
      <c r="A825" s="4"/>
      <c r="B825" s="4"/>
      <c r="C825" s="4"/>
      <c r="D825" s="4"/>
      <c r="E825" s="4"/>
      <c r="F825" s="4"/>
      <c r="G825" s="12"/>
      <c r="H825" s="54"/>
      <c r="I825" s="7"/>
      <c r="J825" s="8"/>
      <c r="K825" s="9"/>
      <c r="L825" s="10"/>
      <c r="M825" s="11"/>
      <c r="N825" s="29">
        <f t="shared" si="444"/>
        <v>2.5830330271370272E-6</v>
      </c>
      <c r="O825" s="47"/>
      <c r="P825" s="48"/>
      <c r="Q825" s="49"/>
      <c r="R825" s="51"/>
      <c r="S825" s="28"/>
      <c r="T825" s="29">
        <f t="shared" si="445"/>
        <v>0.99974427973030888</v>
      </c>
      <c r="U825" s="31">
        <f t="shared" si="446"/>
        <v>827</v>
      </c>
      <c r="V825" s="32">
        <f t="shared" si="447"/>
        <v>2060</v>
      </c>
      <c r="W825" s="33">
        <f t="shared" si="448"/>
        <v>3293</v>
      </c>
      <c r="X825" s="4"/>
      <c r="Y825" s="4"/>
      <c r="Z825" s="4"/>
      <c r="AA825" s="4"/>
      <c r="AB825" s="4"/>
      <c r="AC825" s="4"/>
      <c r="AD825" s="4"/>
      <c r="AE825" s="4"/>
      <c r="AF825" s="38"/>
      <c r="AG825" s="4"/>
      <c r="AH825" s="4"/>
      <c r="AI825" s="4"/>
      <c r="AJ825" s="4"/>
      <c r="AK825" s="7"/>
      <c r="AL825" s="8"/>
      <c r="AM825" s="9"/>
      <c r="AN825" s="10"/>
      <c r="AO825" s="4"/>
      <c r="AP825" s="4"/>
      <c r="AQ825" s="4"/>
      <c r="AR825" s="4"/>
      <c r="AS825" s="4"/>
      <c r="AT825" s="4"/>
      <c r="AU825" s="4"/>
      <c r="AV825" s="4"/>
      <c r="AW825" s="4"/>
      <c r="AX825" s="4"/>
      <c r="AY825" s="4"/>
      <c r="AZ825" s="38"/>
      <c r="BA825" s="7"/>
      <c r="BB825" s="46"/>
      <c r="BC825" s="9"/>
      <c r="BD825" s="10"/>
      <c r="BE825" s="4"/>
    </row>
    <row r="826" spans="1:57" ht="14" x14ac:dyDescent="0.35">
      <c r="A826" s="4"/>
      <c r="B826" s="4"/>
      <c r="C826" s="4"/>
      <c r="D826" s="4"/>
      <c r="E826" s="4"/>
      <c r="F826" s="4"/>
      <c r="G826" s="12"/>
      <c r="H826" s="54"/>
      <c r="I826" s="7"/>
      <c r="J826" s="8"/>
      <c r="K826" s="9"/>
      <c r="L826" s="10"/>
      <c r="M826" s="11"/>
      <c r="N826" s="29">
        <f t="shared" si="444"/>
        <v>2.5572026969289396E-6</v>
      </c>
      <c r="O826" s="47"/>
      <c r="P826" s="48"/>
      <c r="Q826" s="49"/>
      <c r="R826" s="51"/>
      <c r="S826" s="28"/>
      <c r="T826" s="29">
        <f t="shared" si="445"/>
        <v>0.99974683693300581</v>
      </c>
      <c r="U826" s="31">
        <f t="shared" si="446"/>
        <v>828</v>
      </c>
      <c r="V826" s="32">
        <f t="shared" si="447"/>
        <v>2062.5</v>
      </c>
      <c r="W826" s="33">
        <f t="shared" si="448"/>
        <v>3297</v>
      </c>
      <c r="X826" s="4"/>
      <c r="Y826" s="4"/>
      <c r="Z826" s="4"/>
      <c r="AA826" s="4"/>
      <c r="AB826" s="4"/>
      <c r="AC826" s="4"/>
      <c r="AD826" s="4"/>
      <c r="AE826" s="4"/>
      <c r="AF826" s="38"/>
      <c r="AG826" s="4"/>
      <c r="AH826" s="4"/>
      <c r="AI826" s="4"/>
      <c r="AJ826" s="4"/>
      <c r="AK826" s="7"/>
      <c r="AL826" s="8"/>
      <c r="AM826" s="9"/>
      <c r="AN826" s="10"/>
      <c r="AO826" s="4"/>
      <c r="AP826" s="4"/>
      <c r="AQ826" s="4"/>
      <c r="AR826" s="4"/>
      <c r="AS826" s="4"/>
      <c r="AT826" s="4"/>
      <c r="AU826" s="4"/>
      <c r="AV826" s="4"/>
      <c r="AW826" s="4"/>
      <c r="AX826" s="4"/>
      <c r="AY826" s="4"/>
      <c r="AZ826" s="38"/>
      <c r="BA826" s="7"/>
      <c r="BB826" s="46"/>
      <c r="BC826" s="9"/>
      <c r="BD826" s="10"/>
      <c r="BE826" s="4"/>
    </row>
    <row r="827" spans="1:57" ht="14" x14ac:dyDescent="0.35">
      <c r="A827" s="4"/>
      <c r="B827" s="4"/>
      <c r="C827" s="4"/>
      <c r="D827" s="4"/>
      <c r="E827" s="4"/>
      <c r="F827" s="4"/>
      <c r="G827" s="12"/>
      <c r="H827" s="54"/>
      <c r="I827" s="7"/>
      <c r="J827" s="8"/>
      <c r="K827" s="9"/>
      <c r="L827" s="10"/>
      <c r="M827" s="11"/>
      <c r="N827" s="29">
        <f t="shared" si="444"/>
        <v>2.531630669988516E-6</v>
      </c>
      <c r="O827" s="47"/>
      <c r="P827" s="48"/>
      <c r="Q827" s="49"/>
      <c r="R827" s="51"/>
      <c r="S827" s="28"/>
      <c r="T827" s="29">
        <f t="shared" si="445"/>
        <v>0.9997493685636758</v>
      </c>
      <c r="U827" s="31">
        <f t="shared" si="446"/>
        <v>829</v>
      </c>
      <c r="V827" s="32">
        <f t="shared" si="447"/>
        <v>2065</v>
      </c>
      <c r="W827" s="33">
        <f t="shared" si="448"/>
        <v>3301</v>
      </c>
      <c r="X827" s="4"/>
      <c r="Y827" s="4"/>
      <c r="Z827" s="4"/>
      <c r="AA827" s="4"/>
      <c r="AB827" s="4"/>
      <c r="AC827" s="4"/>
      <c r="AD827" s="4"/>
      <c r="AE827" s="4"/>
      <c r="AF827" s="38"/>
      <c r="AG827" s="4"/>
      <c r="AH827" s="4"/>
      <c r="AI827" s="4"/>
      <c r="AJ827" s="4"/>
      <c r="AK827" s="7"/>
      <c r="AL827" s="8"/>
      <c r="AM827" s="9"/>
      <c r="AN827" s="10"/>
      <c r="AO827" s="4"/>
      <c r="AP827" s="4"/>
      <c r="AQ827" s="4"/>
      <c r="AR827" s="4"/>
      <c r="AS827" s="4"/>
      <c r="AT827" s="4"/>
      <c r="AU827" s="4"/>
      <c r="AV827" s="4"/>
      <c r="AW827" s="4"/>
      <c r="AX827" s="4"/>
      <c r="AY827" s="4"/>
      <c r="AZ827" s="38"/>
      <c r="BA827" s="7"/>
      <c r="BB827" s="46"/>
      <c r="BC827" s="9"/>
      <c r="BD827" s="10"/>
      <c r="BE827" s="4"/>
    </row>
    <row r="828" spans="1:57" ht="14" x14ac:dyDescent="0.35">
      <c r="A828" s="4"/>
      <c r="B828" s="4"/>
      <c r="C828" s="4"/>
      <c r="D828" s="4"/>
      <c r="E828" s="4"/>
      <c r="F828" s="4"/>
      <c r="G828" s="12"/>
      <c r="H828" s="54"/>
      <c r="I828" s="7"/>
      <c r="J828" s="8"/>
      <c r="K828" s="9"/>
      <c r="L828" s="10"/>
      <c r="M828" s="11"/>
      <c r="N828" s="29">
        <f t="shared" si="444"/>
        <v>2.5063143632708673E-6</v>
      </c>
      <c r="O828" s="47"/>
      <c r="P828" s="48"/>
      <c r="Q828" s="49"/>
      <c r="R828" s="51"/>
      <c r="S828" s="28"/>
      <c r="T828" s="29">
        <f t="shared" si="445"/>
        <v>0.99975187487803907</v>
      </c>
      <c r="U828" s="31">
        <f t="shared" si="446"/>
        <v>830</v>
      </c>
      <c r="V828" s="32">
        <f t="shared" si="447"/>
        <v>2067.5</v>
      </c>
      <c r="W828" s="33">
        <f t="shared" si="448"/>
        <v>3305</v>
      </c>
      <c r="X828" s="4"/>
      <c r="Y828" s="4"/>
      <c r="Z828" s="4"/>
      <c r="AA828" s="4"/>
      <c r="AB828" s="4"/>
      <c r="AC828" s="4"/>
      <c r="AD828" s="4"/>
      <c r="AE828" s="4"/>
      <c r="AF828" s="38"/>
      <c r="AG828" s="4"/>
      <c r="AH828" s="4"/>
      <c r="AI828" s="4"/>
      <c r="AJ828" s="4"/>
      <c r="AK828" s="7"/>
      <c r="AL828" s="8"/>
      <c r="AM828" s="9"/>
      <c r="AN828" s="10"/>
      <c r="AO828" s="4"/>
      <c r="AP828" s="4"/>
      <c r="AQ828" s="4"/>
      <c r="AR828" s="4"/>
      <c r="AS828" s="4"/>
      <c r="AT828" s="4"/>
      <c r="AU828" s="4"/>
      <c r="AV828" s="4"/>
      <c r="AW828" s="4"/>
      <c r="AX828" s="4"/>
      <c r="AY828" s="4"/>
      <c r="AZ828" s="38"/>
      <c r="BA828" s="7"/>
      <c r="BB828" s="46"/>
      <c r="BC828" s="9"/>
      <c r="BD828" s="10"/>
      <c r="BE828" s="4"/>
    </row>
    <row r="829" spans="1:57" ht="14" x14ac:dyDescent="0.35">
      <c r="A829" s="4"/>
      <c r="B829" s="4"/>
      <c r="C829" s="4"/>
      <c r="D829" s="4"/>
      <c r="E829" s="4"/>
      <c r="F829" s="4"/>
      <c r="G829" s="12"/>
      <c r="H829" s="54"/>
      <c r="I829" s="7"/>
      <c r="J829" s="8"/>
      <c r="K829" s="9"/>
      <c r="L829" s="10"/>
      <c r="M829" s="11"/>
      <c r="N829" s="29">
        <f t="shared" si="444"/>
        <v>2.4812512195993008E-6</v>
      </c>
      <c r="O829" s="47"/>
      <c r="P829" s="48"/>
      <c r="Q829" s="49"/>
      <c r="R829" s="51"/>
      <c r="S829" s="28"/>
      <c r="T829" s="29">
        <f t="shared" si="445"/>
        <v>0.99975435612925867</v>
      </c>
      <c r="U829" s="31">
        <f t="shared" si="446"/>
        <v>831</v>
      </c>
      <c r="V829" s="32">
        <f t="shared" si="447"/>
        <v>2070</v>
      </c>
      <c r="W829" s="33">
        <f t="shared" si="448"/>
        <v>3309</v>
      </c>
      <c r="X829" s="4"/>
      <c r="Y829" s="4"/>
      <c r="Z829" s="4"/>
      <c r="AA829" s="4"/>
      <c r="AB829" s="4"/>
      <c r="AC829" s="4"/>
      <c r="AD829" s="4"/>
      <c r="AE829" s="4"/>
      <c r="AF829" s="38"/>
      <c r="AG829" s="4"/>
      <c r="AH829" s="4"/>
      <c r="AI829" s="4"/>
      <c r="AJ829" s="4"/>
      <c r="AK829" s="7"/>
      <c r="AL829" s="8"/>
      <c r="AM829" s="9"/>
      <c r="AN829" s="10"/>
      <c r="AO829" s="4"/>
      <c r="AP829" s="4"/>
      <c r="AQ829" s="4"/>
      <c r="AR829" s="4"/>
      <c r="AS829" s="4"/>
      <c r="AT829" s="4"/>
      <c r="AU829" s="4"/>
      <c r="AV829" s="4"/>
      <c r="AW829" s="4"/>
      <c r="AX829" s="4"/>
      <c r="AY829" s="4"/>
      <c r="AZ829" s="38"/>
      <c r="BA829" s="7"/>
      <c r="BB829" s="46"/>
      <c r="BC829" s="9"/>
      <c r="BD829" s="10"/>
      <c r="BE829" s="4"/>
    </row>
    <row r="830" spans="1:57" ht="14" x14ac:dyDescent="0.35">
      <c r="A830" s="4"/>
      <c r="B830" s="4"/>
      <c r="C830" s="4"/>
      <c r="D830" s="4"/>
      <c r="E830" s="4"/>
      <c r="F830" s="4"/>
      <c r="G830" s="12"/>
      <c r="H830" s="54"/>
      <c r="I830" s="7"/>
      <c r="J830" s="8"/>
      <c r="K830" s="9"/>
      <c r="L830" s="10"/>
      <c r="M830" s="11"/>
      <c r="N830" s="29">
        <f t="shared" si="444"/>
        <v>2.4564387074432759E-6</v>
      </c>
      <c r="O830" s="47"/>
      <c r="P830" s="48"/>
      <c r="Q830" s="49"/>
      <c r="R830" s="51"/>
      <c r="S830" s="28"/>
      <c r="T830" s="29">
        <f t="shared" si="445"/>
        <v>0.99975681256796611</v>
      </c>
      <c r="U830" s="31">
        <f t="shared" si="446"/>
        <v>832</v>
      </c>
      <c r="V830" s="32">
        <f t="shared" si="447"/>
        <v>2072.5</v>
      </c>
      <c r="W830" s="33">
        <f t="shared" si="448"/>
        <v>3313</v>
      </c>
      <c r="X830" s="4"/>
      <c r="Y830" s="4"/>
      <c r="Z830" s="4"/>
      <c r="AA830" s="4"/>
      <c r="AB830" s="4"/>
      <c r="AC830" s="4"/>
      <c r="AD830" s="4"/>
      <c r="AE830" s="4"/>
      <c r="AF830" s="38"/>
      <c r="AG830" s="4"/>
      <c r="AH830" s="4"/>
      <c r="AI830" s="4"/>
      <c r="AJ830" s="4"/>
      <c r="AK830" s="7"/>
      <c r="AL830" s="8"/>
      <c r="AM830" s="9"/>
      <c r="AN830" s="10"/>
      <c r="AO830" s="4"/>
      <c r="AP830" s="4"/>
      <c r="AQ830" s="4"/>
      <c r="AR830" s="4"/>
      <c r="AS830" s="4"/>
      <c r="AT830" s="4"/>
      <c r="AU830" s="4"/>
      <c r="AV830" s="4"/>
      <c r="AW830" s="4"/>
      <c r="AX830" s="4"/>
      <c r="AY830" s="4"/>
      <c r="AZ830" s="38"/>
      <c r="BA830" s="7"/>
      <c r="BB830" s="46"/>
      <c r="BC830" s="9"/>
      <c r="BD830" s="10"/>
      <c r="BE830" s="4"/>
    </row>
    <row r="831" spans="1:57" ht="14" x14ac:dyDescent="0.35">
      <c r="A831" s="4"/>
      <c r="B831" s="4"/>
      <c r="C831" s="4"/>
      <c r="D831" s="4"/>
      <c r="E831" s="4"/>
      <c r="F831" s="4"/>
      <c r="G831" s="12"/>
      <c r="H831" s="54"/>
      <c r="I831" s="7"/>
      <c r="J831" s="8"/>
      <c r="K831" s="9"/>
      <c r="L831" s="10"/>
      <c r="M831" s="11"/>
      <c r="N831" s="29">
        <f t="shared" si="444"/>
        <v>2.431874320363292E-6</v>
      </c>
      <c r="O831" s="47"/>
      <c r="P831" s="48"/>
      <c r="Q831" s="49"/>
      <c r="R831" s="51"/>
      <c r="S831" s="28"/>
      <c r="T831" s="29">
        <f t="shared" si="445"/>
        <v>0.99975924444228648</v>
      </c>
      <c r="U831" s="31">
        <f t="shared" si="446"/>
        <v>833</v>
      </c>
      <c r="V831" s="32">
        <f t="shared" si="447"/>
        <v>2075</v>
      </c>
      <c r="W831" s="33">
        <f t="shared" si="448"/>
        <v>3317</v>
      </c>
      <c r="X831" s="4"/>
      <c r="Y831" s="4"/>
      <c r="Z831" s="4"/>
      <c r="AA831" s="4"/>
      <c r="AB831" s="4"/>
      <c r="AC831" s="4"/>
      <c r="AD831" s="4"/>
      <c r="AE831" s="4"/>
      <c r="AF831" s="38"/>
      <c r="AG831" s="4"/>
      <c r="AH831" s="4"/>
      <c r="AI831" s="4"/>
      <c r="AJ831" s="4"/>
      <c r="AK831" s="7"/>
      <c r="AL831" s="8"/>
      <c r="AM831" s="9"/>
      <c r="AN831" s="10"/>
      <c r="AO831" s="4"/>
      <c r="AP831" s="4"/>
      <c r="AQ831" s="4"/>
      <c r="AR831" s="4"/>
      <c r="AS831" s="4"/>
      <c r="AT831" s="4"/>
      <c r="AU831" s="4"/>
      <c r="AV831" s="4"/>
      <c r="AW831" s="4"/>
      <c r="AX831" s="4"/>
      <c r="AY831" s="4"/>
      <c r="AZ831" s="38"/>
      <c r="BA831" s="7"/>
      <c r="BB831" s="46"/>
      <c r="BC831" s="9"/>
      <c r="BD831" s="10"/>
      <c r="BE831" s="4"/>
    </row>
    <row r="832" spans="1:57" ht="14" x14ac:dyDescent="0.35">
      <c r="A832" s="4"/>
      <c r="B832" s="4"/>
      <c r="C832" s="4"/>
      <c r="D832" s="4"/>
      <c r="E832" s="4"/>
      <c r="F832" s="4"/>
      <c r="G832" s="12"/>
      <c r="H832" s="54"/>
      <c r="I832" s="7"/>
      <c r="J832" s="8"/>
      <c r="K832" s="9"/>
      <c r="L832" s="10"/>
      <c r="M832" s="11"/>
      <c r="N832" s="29">
        <f t="shared" si="444"/>
        <v>2.4075555771219115E-6</v>
      </c>
      <c r="O832" s="47"/>
      <c r="P832" s="48"/>
      <c r="Q832" s="49"/>
      <c r="R832" s="51"/>
      <c r="S832" s="28"/>
      <c r="T832" s="29">
        <f t="shared" si="445"/>
        <v>0.9997616519978636</v>
      </c>
      <c r="U832" s="31">
        <f t="shared" si="446"/>
        <v>834</v>
      </c>
      <c r="V832" s="32">
        <f t="shared" si="447"/>
        <v>2077.5</v>
      </c>
      <c r="W832" s="33">
        <f t="shared" si="448"/>
        <v>3321</v>
      </c>
      <c r="X832" s="4"/>
      <c r="Y832" s="4"/>
      <c r="Z832" s="4"/>
      <c r="AA832" s="4"/>
      <c r="AB832" s="4"/>
      <c r="AC832" s="4"/>
      <c r="AD832" s="4"/>
      <c r="AE832" s="4"/>
      <c r="AF832" s="38"/>
      <c r="AG832" s="4"/>
      <c r="AH832" s="4"/>
      <c r="AI832" s="4"/>
      <c r="AJ832" s="4"/>
      <c r="AK832" s="7"/>
      <c r="AL832" s="8"/>
      <c r="AM832" s="9"/>
      <c r="AN832" s="10"/>
      <c r="AO832" s="4"/>
      <c r="AP832" s="4"/>
      <c r="AQ832" s="4"/>
      <c r="AR832" s="4"/>
      <c r="AS832" s="4"/>
      <c r="AT832" s="4"/>
      <c r="AU832" s="4"/>
      <c r="AV832" s="4"/>
      <c r="AW832" s="4"/>
      <c r="AX832" s="4"/>
      <c r="AY832" s="4"/>
      <c r="AZ832" s="38"/>
      <c r="BA832" s="7"/>
      <c r="BB832" s="46"/>
      <c r="BC832" s="9"/>
      <c r="BD832" s="10"/>
      <c r="BE832" s="4"/>
    </row>
    <row r="833" spans="1:57" ht="14" x14ac:dyDescent="0.35">
      <c r="A833" s="4"/>
      <c r="B833" s="4"/>
      <c r="C833" s="4"/>
      <c r="D833" s="4"/>
      <c r="E833" s="4"/>
      <c r="F833" s="4"/>
      <c r="G833" s="12"/>
      <c r="H833" s="54"/>
      <c r="I833" s="7"/>
      <c r="J833" s="8"/>
      <c r="K833" s="9"/>
      <c r="L833" s="10"/>
      <c r="M833" s="11"/>
      <c r="N833" s="29">
        <f t="shared" si="444"/>
        <v>2.3834800213506924E-6</v>
      </c>
      <c r="O833" s="47"/>
      <c r="P833" s="48"/>
      <c r="Q833" s="49"/>
      <c r="R833" s="51"/>
      <c r="S833" s="28"/>
      <c r="T833" s="29">
        <f t="shared" si="445"/>
        <v>0.99976403547788495</v>
      </c>
      <c r="U833" s="31">
        <f t="shared" si="446"/>
        <v>835</v>
      </c>
      <c r="V833" s="32">
        <f t="shared" si="447"/>
        <v>2080</v>
      </c>
      <c r="W833" s="33">
        <f t="shared" si="448"/>
        <v>3325</v>
      </c>
      <c r="X833" s="4"/>
      <c r="Y833" s="4"/>
      <c r="Z833" s="4"/>
      <c r="AA833" s="4"/>
      <c r="AB833" s="4"/>
      <c r="AC833" s="4"/>
      <c r="AD833" s="4"/>
      <c r="AE833" s="4"/>
      <c r="AF833" s="38"/>
      <c r="AG833" s="4"/>
      <c r="AH833" s="4"/>
      <c r="AI833" s="4"/>
      <c r="AJ833" s="4"/>
      <c r="AK833" s="7"/>
      <c r="AL833" s="8"/>
      <c r="AM833" s="9"/>
      <c r="AN833" s="10"/>
      <c r="AO833" s="4"/>
      <c r="AP833" s="4"/>
      <c r="AQ833" s="4"/>
      <c r="AR833" s="4"/>
      <c r="AS833" s="4"/>
      <c r="AT833" s="4"/>
      <c r="AU833" s="4"/>
      <c r="AV833" s="4"/>
      <c r="AW833" s="4"/>
      <c r="AX833" s="4"/>
      <c r="AY833" s="4"/>
      <c r="AZ833" s="38"/>
      <c r="BA833" s="7"/>
      <c r="BB833" s="46"/>
      <c r="BC833" s="9"/>
      <c r="BD833" s="10"/>
      <c r="BE833" s="4"/>
    </row>
    <row r="834" spans="1:57" ht="14" x14ac:dyDescent="0.35">
      <c r="A834" s="4"/>
      <c r="B834" s="4"/>
      <c r="C834" s="4"/>
      <c r="D834" s="4"/>
      <c r="E834" s="4"/>
      <c r="F834" s="4"/>
      <c r="G834" s="12"/>
      <c r="H834" s="54"/>
      <c r="I834" s="7"/>
      <c r="J834" s="8"/>
      <c r="K834" s="9"/>
      <c r="L834" s="10"/>
      <c r="M834" s="11"/>
      <c r="N834" s="29">
        <f t="shared" si="444"/>
        <v>2.3596452211060992E-6</v>
      </c>
      <c r="O834" s="47"/>
      <c r="P834" s="48"/>
      <c r="Q834" s="49"/>
      <c r="R834" s="51"/>
      <c r="S834" s="28"/>
      <c r="T834" s="29">
        <f t="shared" si="445"/>
        <v>0.99976639512310606</v>
      </c>
      <c r="U834" s="31">
        <f t="shared" si="446"/>
        <v>836</v>
      </c>
      <c r="V834" s="32">
        <f t="shared" si="447"/>
        <v>2082.5</v>
      </c>
      <c r="W834" s="33">
        <f t="shared" si="448"/>
        <v>3329</v>
      </c>
      <c r="X834" s="4"/>
      <c r="Y834" s="4"/>
      <c r="Z834" s="4"/>
      <c r="AA834" s="4"/>
      <c r="AB834" s="4"/>
      <c r="AC834" s="4"/>
      <c r="AD834" s="4"/>
      <c r="AE834" s="4"/>
      <c r="AF834" s="38"/>
      <c r="AG834" s="4"/>
      <c r="AH834" s="4"/>
      <c r="AI834" s="4"/>
      <c r="AJ834" s="4"/>
      <c r="AK834" s="7"/>
      <c r="AL834" s="8"/>
      <c r="AM834" s="9"/>
      <c r="AN834" s="10"/>
      <c r="AO834" s="4"/>
      <c r="AP834" s="4"/>
      <c r="AQ834" s="4"/>
      <c r="AR834" s="4"/>
      <c r="AS834" s="4"/>
      <c r="AT834" s="4"/>
      <c r="AU834" s="4"/>
      <c r="AV834" s="4"/>
      <c r="AW834" s="4"/>
      <c r="AX834" s="4"/>
      <c r="AY834" s="4"/>
      <c r="AZ834" s="38"/>
      <c r="BA834" s="7"/>
      <c r="BB834" s="46"/>
      <c r="BC834" s="9"/>
      <c r="BD834" s="10"/>
      <c r="BE834" s="4"/>
    </row>
    <row r="835" spans="1:57" ht="14" x14ac:dyDescent="0.35">
      <c r="A835" s="4"/>
      <c r="B835" s="4"/>
      <c r="C835" s="4"/>
      <c r="D835" s="4"/>
      <c r="E835" s="4"/>
      <c r="F835" s="4"/>
      <c r="G835" s="12"/>
      <c r="H835" s="54"/>
      <c r="I835" s="7"/>
      <c r="J835" s="8"/>
      <c r="K835" s="9"/>
      <c r="L835" s="10"/>
      <c r="M835" s="11"/>
      <c r="N835" s="29">
        <f t="shared" si="444"/>
        <v>2.3360487689805254E-6</v>
      </c>
      <c r="O835" s="47"/>
      <c r="P835" s="48"/>
      <c r="Q835" s="49"/>
      <c r="R835" s="51"/>
      <c r="S835" s="28"/>
      <c r="T835" s="29">
        <f t="shared" si="445"/>
        <v>0.99976873117187504</v>
      </c>
      <c r="U835" s="31">
        <f t="shared" si="446"/>
        <v>837</v>
      </c>
      <c r="V835" s="32">
        <f t="shared" si="447"/>
        <v>2085</v>
      </c>
      <c r="W835" s="33">
        <f t="shared" si="448"/>
        <v>3333</v>
      </c>
      <c r="X835" s="4"/>
      <c r="Y835" s="4"/>
      <c r="Z835" s="4"/>
      <c r="AA835" s="4"/>
      <c r="AB835" s="4"/>
      <c r="AC835" s="4"/>
      <c r="AD835" s="4"/>
      <c r="AE835" s="4"/>
      <c r="AF835" s="38"/>
      <c r="AG835" s="4"/>
      <c r="AH835" s="4"/>
      <c r="AI835" s="4"/>
      <c r="AJ835" s="4"/>
      <c r="AK835" s="7"/>
      <c r="AL835" s="8"/>
      <c r="AM835" s="9"/>
      <c r="AN835" s="10"/>
      <c r="AO835" s="4"/>
      <c r="AP835" s="4"/>
      <c r="AQ835" s="4"/>
      <c r="AR835" s="4"/>
      <c r="AS835" s="4"/>
      <c r="AT835" s="4"/>
      <c r="AU835" s="4"/>
      <c r="AV835" s="4"/>
      <c r="AW835" s="4"/>
      <c r="AX835" s="4"/>
      <c r="AY835" s="4"/>
      <c r="AZ835" s="38"/>
      <c r="BA835" s="7"/>
      <c r="BB835" s="46"/>
      <c r="BC835" s="9"/>
      <c r="BD835" s="10"/>
      <c r="BE835" s="4"/>
    </row>
    <row r="836" spans="1:57" ht="14" x14ac:dyDescent="0.35">
      <c r="A836" s="4"/>
      <c r="B836" s="4"/>
      <c r="C836" s="4"/>
      <c r="D836" s="4"/>
      <c r="E836" s="4"/>
      <c r="F836" s="4"/>
      <c r="G836" s="12"/>
      <c r="H836" s="54"/>
      <c r="I836" s="7"/>
      <c r="J836" s="8"/>
      <c r="K836" s="9"/>
      <c r="L836" s="10"/>
      <c r="M836" s="11"/>
      <c r="N836" s="29">
        <f t="shared" si="444"/>
        <v>2.3126882812141147E-6</v>
      </c>
      <c r="O836" s="47"/>
      <c r="P836" s="48"/>
      <c r="Q836" s="49"/>
      <c r="R836" s="51"/>
      <c r="S836" s="28"/>
      <c r="T836" s="29">
        <f t="shared" si="445"/>
        <v>0.99977104386015625</v>
      </c>
      <c r="U836" s="31">
        <f t="shared" si="446"/>
        <v>838</v>
      </c>
      <c r="V836" s="32">
        <f t="shared" si="447"/>
        <v>2087.5</v>
      </c>
      <c r="W836" s="33">
        <f t="shared" si="448"/>
        <v>3337</v>
      </c>
      <c r="X836" s="4"/>
      <c r="Y836" s="4"/>
      <c r="Z836" s="4"/>
      <c r="AA836" s="4"/>
      <c r="AB836" s="4"/>
      <c r="AC836" s="4"/>
      <c r="AD836" s="4"/>
      <c r="AE836" s="4"/>
      <c r="AF836" s="38"/>
      <c r="AG836" s="4"/>
      <c r="AH836" s="4"/>
      <c r="AI836" s="4"/>
      <c r="AJ836" s="4"/>
      <c r="AK836" s="7"/>
      <c r="AL836" s="8"/>
      <c r="AM836" s="9"/>
      <c r="AN836" s="10"/>
      <c r="AO836" s="4"/>
      <c r="AP836" s="4"/>
      <c r="AQ836" s="4"/>
      <c r="AR836" s="4"/>
      <c r="AS836" s="4"/>
      <c r="AT836" s="4"/>
      <c r="AU836" s="4"/>
      <c r="AV836" s="4"/>
      <c r="AW836" s="4"/>
      <c r="AX836" s="4"/>
      <c r="AY836" s="4"/>
      <c r="AZ836" s="38"/>
      <c r="BA836" s="7"/>
      <c r="BB836" s="46"/>
      <c r="BC836" s="9"/>
      <c r="BD836" s="10"/>
      <c r="BE836" s="4"/>
    </row>
    <row r="837" spans="1:57" ht="14" x14ac:dyDescent="0.35">
      <c r="A837" s="4"/>
      <c r="B837" s="4"/>
      <c r="C837" s="4"/>
      <c r="D837" s="4"/>
      <c r="E837" s="4"/>
      <c r="F837" s="4"/>
      <c r="G837" s="12"/>
      <c r="H837" s="54"/>
      <c r="I837" s="7"/>
      <c r="J837" s="8"/>
      <c r="K837" s="9"/>
      <c r="L837" s="10"/>
      <c r="M837" s="11"/>
      <c r="N837" s="29">
        <f t="shared" si="444"/>
        <v>2.2895613984719176E-6</v>
      </c>
      <c r="O837" s="47"/>
      <c r="P837" s="48"/>
      <c r="Q837" s="49"/>
      <c r="R837" s="51"/>
      <c r="S837" s="28"/>
      <c r="T837" s="29">
        <f t="shared" si="445"/>
        <v>0.99977333342155472</v>
      </c>
      <c r="U837" s="31">
        <f t="shared" si="446"/>
        <v>839</v>
      </c>
      <c r="V837" s="32">
        <f t="shared" si="447"/>
        <v>2090</v>
      </c>
      <c r="W837" s="33">
        <f t="shared" si="448"/>
        <v>3341</v>
      </c>
      <c r="X837" s="4"/>
      <c r="Y837" s="4"/>
      <c r="Z837" s="4"/>
      <c r="AA837" s="4"/>
      <c r="AB837" s="4"/>
      <c r="AC837" s="4"/>
      <c r="AD837" s="4"/>
      <c r="AE837" s="4"/>
      <c r="AF837" s="38"/>
      <c r="AG837" s="4"/>
      <c r="AH837" s="4"/>
      <c r="AI837" s="4"/>
      <c r="AJ837" s="4"/>
      <c r="AK837" s="7"/>
      <c r="AL837" s="8"/>
      <c r="AM837" s="9"/>
      <c r="AN837" s="10"/>
      <c r="AO837" s="4"/>
      <c r="AP837" s="4"/>
      <c r="AQ837" s="4"/>
      <c r="AR837" s="4"/>
      <c r="AS837" s="4"/>
      <c r="AT837" s="4"/>
      <c r="AU837" s="4"/>
      <c r="AV837" s="4"/>
      <c r="AW837" s="4"/>
      <c r="AX837" s="4"/>
      <c r="AY837" s="4"/>
      <c r="AZ837" s="38"/>
      <c r="BA837" s="7"/>
      <c r="BB837" s="46"/>
      <c r="BC837" s="9"/>
      <c r="BD837" s="10"/>
      <c r="BE837" s="4"/>
    </row>
    <row r="838" spans="1:57" ht="14" x14ac:dyDescent="0.35">
      <c r="A838" s="4"/>
      <c r="B838" s="4"/>
      <c r="C838" s="4"/>
      <c r="D838" s="4"/>
      <c r="E838" s="4"/>
      <c r="F838" s="4"/>
      <c r="G838" s="12"/>
      <c r="H838" s="54"/>
      <c r="I838" s="7"/>
      <c r="J838" s="8"/>
      <c r="K838" s="9"/>
      <c r="L838" s="10"/>
      <c r="M838" s="11"/>
      <c r="N838" s="29">
        <f t="shared" si="444"/>
        <v>2.2666657844006011E-6</v>
      </c>
      <c r="O838" s="47"/>
      <c r="P838" s="48"/>
      <c r="Q838" s="49"/>
      <c r="R838" s="51"/>
      <c r="S838" s="28"/>
      <c r="T838" s="29">
        <f t="shared" si="445"/>
        <v>0.99977560008733912</v>
      </c>
      <c r="U838" s="31">
        <f t="shared" si="446"/>
        <v>840</v>
      </c>
      <c r="V838" s="32">
        <f t="shared" si="447"/>
        <v>2092.5</v>
      </c>
      <c r="W838" s="33">
        <f t="shared" si="448"/>
        <v>3345</v>
      </c>
      <c r="X838" s="4"/>
      <c r="Y838" s="4"/>
      <c r="Z838" s="4"/>
      <c r="AA838" s="4"/>
      <c r="AB838" s="4"/>
      <c r="AC838" s="4"/>
      <c r="AD838" s="4"/>
      <c r="AE838" s="4"/>
      <c r="AF838" s="38"/>
      <c r="AG838" s="4"/>
      <c r="AH838" s="4"/>
      <c r="AI838" s="4"/>
      <c r="AJ838" s="4"/>
      <c r="AK838" s="7"/>
      <c r="AL838" s="8"/>
      <c r="AM838" s="9"/>
      <c r="AN838" s="10"/>
      <c r="AO838" s="4"/>
      <c r="AP838" s="4"/>
      <c r="AQ838" s="4"/>
      <c r="AR838" s="4"/>
      <c r="AS838" s="4"/>
      <c r="AT838" s="4"/>
      <c r="AU838" s="4"/>
      <c r="AV838" s="4"/>
      <c r="AW838" s="4"/>
      <c r="AX838" s="4"/>
      <c r="AY838" s="4"/>
      <c r="AZ838" s="38"/>
      <c r="BA838" s="7"/>
      <c r="BB838" s="46"/>
      <c r="BC838" s="9"/>
      <c r="BD838" s="10"/>
      <c r="BE838" s="4"/>
    </row>
    <row r="839" spans="1:57" ht="14" x14ac:dyDescent="0.35">
      <c r="A839" s="4"/>
      <c r="B839" s="4"/>
      <c r="C839" s="4"/>
      <c r="D839" s="4"/>
      <c r="E839" s="4"/>
      <c r="F839" s="4"/>
      <c r="G839" s="12"/>
      <c r="H839" s="54"/>
      <c r="I839" s="7"/>
      <c r="J839" s="8"/>
      <c r="K839" s="9"/>
      <c r="L839" s="10"/>
      <c r="M839" s="11"/>
      <c r="N839" s="29">
        <f t="shared" ref="N839:N988" si="449">T839-T838</f>
        <v>2.2439991266276493E-6</v>
      </c>
      <c r="O839" s="47"/>
      <c r="P839" s="48"/>
      <c r="Q839" s="49"/>
      <c r="R839" s="51"/>
      <c r="S839" s="28"/>
      <c r="T839" s="29">
        <f t="shared" si="445"/>
        <v>0.99977784408646575</v>
      </c>
      <c r="U839" s="31">
        <f t="shared" si="446"/>
        <v>841</v>
      </c>
      <c r="V839" s="32">
        <f t="shared" si="447"/>
        <v>2095</v>
      </c>
      <c r="W839" s="33">
        <f t="shared" si="448"/>
        <v>3349</v>
      </c>
      <c r="X839" s="4"/>
      <c r="Y839" s="4"/>
      <c r="Z839" s="4"/>
      <c r="AA839" s="4"/>
      <c r="AB839" s="4"/>
      <c r="AC839" s="4"/>
      <c r="AD839" s="4"/>
      <c r="AE839" s="4"/>
      <c r="AF839" s="38"/>
      <c r="AG839" s="4"/>
      <c r="AH839" s="4"/>
      <c r="AI839" s="4"/>
      <c r="AJ839" s="4"/>
      <c r="AK839" s="7"/>
      <c r="AL839" s="8"/>
      <c r="AM839" s="9"/>
      <c r="AN839" s="10"/>
      <c r="AO839" s="4"/>
      <c r="AP839" s="4"/>
      <c r="AQ839" s="4"/>
      <c r="AR839" s="4"/>
      <c r="AS839" s="4"/>
      <c r="AT839" s="4"/>
      <c r="AU839" s="4"/>
      <c r="AV839" s="4"/>
      <c r="AW839" s="4"/>
      <c r="AX839" s="4"/>
      <c r="AY839" s="4"/>
      <c r="AZ839" s="38"/>
      <c r="BA839" s="7"/>
      <c r="BB839" s="46"/>
      <c r="BC839" s="9"/>
      <c r="BD839" s="10"/>
      <c r="BE839" s="4"/>
    </row>
    <row r="840" spans="1:57" ht="14" x14ac:dyDescent="0.35">
      <c r="A840" s="4"/>
      <c r="B840" s="4"/>
      <c r="C840" s="4"/>
      <c r="D840" s="4"/>
      <c r="E840" s="4"/>
      <c r="F840" s="4"/>
      <c r="G840" s="12"/>
      <c r="H840" s="54"/>
      <c r="I840" s="7"/>
      <c r="J840" s="8"/>
      <c r="K840" s="9"/>
      <c r="L840" s="10"/>
      <c r="M840" s="11"/>
      <c r="N840" s="29">
        <f t="shared" si="449"/>
        <v>2.2215591353180741E-6</v>
      </c>
      <c r="O840" s="47"/>
      <c r="P840" s="48"/>
      <c r="Q840" s="49"/>
      <c r="R840" s="51"/>
      <c r="S840" s="28"/>
      <c r="T840" s="29">
        <f t="shared" si="445"/>
        <v>0.99978006564560107</v>
      </c>
      <c r="U840" s="31">
        <f t="shared" si="446"/>
        <v>842</v>
      </c>
      <c r="V840" s="32">
        <f t="shared" si="447"/>
        <v>2097.5</v>
      </c>
      <c r="W840" s="33">
        <f t="shared" si="448"/>
        <v>3353</v>
      </c>
      <c r="X840" s="4"/>
      <c r="Y840" s="4"/>
      <c r="Z840" s="4"/>
      <c r="AA840" s="4"/>
      <c r="AB840" s="4"/>
      <c r="AC840" s="4"/>
      <c r="AD840" s="4"/>
      <c r="AE840" s="4"/>
      <c r="AF840" s="38"/>
      <c r="AG840" s="4"/>
      <c r="AH840" s="4"/>
      <c r="AI840" s="4"/>
      <c r="AJ840" s="4"/>
      <c r="AK840" s="7"/>
      <c r="AL840" s="8"/>
      <c r="AM840" s="9"/>
      <c r="AN840" s="10"/>
      <c r="AO840" s="4"/>
      <c r="AP840" s="4"/>
      <c r="AQ840" s="4"/>
      <c r="AR840" s="4"/>
      <c r="AS840" s="4"/>
      <c r="AT840" s="4"/>
      <c r="AU840" s="4"/>
      <c r="AV840" s="4"/>
      <c r="AW840" s="4"/>
      <c r="AX840" s="4"/>
      <c r="AY840" s="4"/>
      <c r="AZ840" s="38"/>
      <c r="BA840" s="7"/>
      <c r="BB840" s="46"/>
      <c r="BC840" s="9"/>
      <c r="BD840" s="10"/>
      <c r="BE840" s="4"/>
    </row>
    <row r="841" spans="1:57" ht="14" x14ac:dyDescent="0.35">
      <c r="A841" s="4"/>
      <c r="B841" s="4"/>
      <c r="C841" s="4"/>
      <c r="D841" s="4"/>
      <c r="E841" s="4"/>
      <c r="F841" s="4"/>
      <c r="G841" s="12"/>
      <c r="H841" s="54"/>
      <c r="I841" s="7"/>
      <c r="J841" s="8"/>
      <c r="K841" s="9"/>
      <c r="L841" s="10"/>
      <c r="M841" s="11"/>
      <c r="N841" s="29">
        <f t="shared" si="449"/>
        <v>2.1993435439515707E-6</v>
      </c>
      <c r="O841" s="47"/>
      <c r="P841" s="48"/>
      <c r="Q841" s="49"/>
      <c r="R841" s="51"/>
      <c r="S841" s="28"/>
      <c r="T841" s="29">
        <f t="shared" si="445"/>
        <v>0.99978226498914502</v>
      </c>
      <c r="U841" s="31">
        <f t="shared" si="446"/>
        <v>843</v>
      </c>
      <c r="V841" s="32">
        <f t="shared" si="447"/>
        <v>2100</v>
      </c>
      <c r="W841" s="33">
        <f t="shared" si="448"/>
        <v>3357</v>
      </c>
      <c r="X841" s="4"/>
      <c r="Y841" s="4"/>
      <c r="Z841" s="4"/>
      <c r="AA841" s="4"/>
      <c r="AB841" s="4"/>
      <c r="AC841" s="4"/>
      <c r="AD841" s="4"/>
      <c r="AE841" s="4"/>
      <c r="AF841" s="38"/>
      <c r="AG841" s="4"/>
      <c r="AH841" s="4"/>
      <c r="AI841" s="4"/>
      <c r="AJ841" s="4"/>
      <c r="AK841" s="7"/>
      <c r="AL841" s="8"/>
      <c r="AM841" s="9"/>
      <c r="AN841" s="10"/>
      <c r="AO841" s="4"/>
      <c r="AP841" s="4"/>
      <c r="AQ841" s="4"/>
      <c r="AR841" s="4"/>
      <c r="AS841" s="4"/>
      <c r="AT841" s="4"/>
      <c r="AU841" s="4"/>
      <c r="AV841" s="4"/>
      <c r="AW841" s="4"/>
      <c r="AX841" s="4"/>
      <c r="AY841" s="4"/>
      <c r="AZ841" s="38"/>
      <c r="BA841" s="7"/>
      <c r="BB841" s="46"/>
      <c r="BC841" s="9"/>
      <c r="BD841" s="10"/>
      <c r="BE841" s="4"/>
    </row>
    <row r="842" spans="1:57" ht="14" x14ac:dyDescent="0.35">
      <c r="A842" s="4"/>
      <c r="B842" s="4"/>
      <c r="C842" s="4"/>
      <c r="D842" s="4"/>
      <c r="E842" s="4"/>
      <c r="F842" s="4"/>
      <c r="G842" s="12"/>
      <c r="H842" s="54"/>
      <c r="I842" s="7"/>
      <c r="J842" s="8"/>
      <c r="K842" s="9"/>
      <c r="L842" s="10"/>
      <c r="M842" s="11"/>
      <c r="N842" s="29">
        <f t="shared" si="449"/>
        <v>2.1773501085453617E-6</v>
      </c>
      <c r="O842" s="47"/>
      <c r="P842" s="48"/>
      <c r="Q842" s="49"/>
      <c r="R842" s="51"/>
      <c r="S842" s="28"/>
      <c r="T842" s="29">
        <f t="shared" si="445"/>
        <v>0.99978444233925357</v>
      </c>
      <c r="U842" s="31">
        <f t="shared" si="446"/>
        <v>844</v>
      </c>
      <c r="V842" s="32">
        <f t="shared" si="447"/>
        <v>2102.5</v>
      </c>
      <c r="W842" s="33">
        <f t="shared" si="448"/>
        <v>3361</v>
      </c>
      <c r="X842" s="4"/>
      <c r="Y842" s="4"/>
      <c r="Z842" s="4"/>
      <c r="AA842" s="4"/>
      <c r="AB842" s="4"/>
      <c r="AC842" s="4"/>
      <c r="AD842" s="4"/>
      <c r="AE842" s="4"/>
      <c r="AF842" s="38"/>
      <c r="AG842" s="4"/>
      <c r="AH842" s="4"/>
      <c r="AI842" s="4"/>
      <c r="AJ842" s="4"/>
      <c r="AK842" s="7"/>
      <c r="AL842" s="8"/>
      <c r="AM842" s="9"/>
      <c r="AN842" s="10"/>
      <c r="AO842" s="4"/>
      <c r="AP842" s="4"/>
      <c r="AQ842" s="4"/>
      <c r="AR842" s="4"/>
      <c r="AS842" s="4"/>
      <c r="AT842" s="4"/>
      <c r="AU842" s="4"/>
      <c r="AV842" s="4"/>
      <c r="AW842" s="4"/>
      <c r="AX842" s="4"/>
      <c r="AY842" s="4"/>
      <c r="AZ842" s="38"/>
      <c r="BA842" s="7"/>
      <c r="BB842" s="46"/>
      <c r="BC842" s="9"/>
      <c r="BD842" s="10"/>
      <c r="BE842" s="4"/>
    </row>
    <row r="843" spans="1:57" ht="14" x14ac:dyDescent="0.35">
      <c r="A843" s="4"/>
      <c r="B843" s="4"/>
      <c r="C843" s="4"/>
      <c r="D843" s="4"/>
      <c r="E843" s="4"/>
      <c r="F843" s="4"/>
      <c r="G843" s="12"/>
      <c r="H843" s="54"/>
      <c r="I843" s="7"/>
      <c r="J843" s="8"/>
      <c r="K843" s="9"/>
      <c r="L843" s="10"/>
      <c r="M843" s="11"/>
      <c r="N843" s="29">
        <f t="shared" si="449"/>
        <v>2.1555766074321525E-6</v>
      </c>
      <c r="O843" s="47"/>
      <c r="P843" s="48"/>
      <c r="Q843" s="49"/>
      <c r="R843" s="51"/>
      <c r="S843" s="28"/>
      <c r="T843" s="29">
        <f t="shared" si="445"/>
        <v>0.999786597915861</v>
      </c>
      <c r="U843" s="31">
        <f t="shared" si="446"/>
        <v>845</v>
      </c>
      <c r="V843" s="32">
        <f t="shared" si="447"/>
        <v>2105</v>
      </c>
      <c r="W843" s="33">
        <f t="shared" si="448"/>
        <v>3365</v>
      </c>
      <c r="X843" s="4"/>
      <c r="Y843" s="4"/>
      <c r="Z843" s="4"/>
      <c r="AA843" s="4"/>
      <c r="AB843" s="4"/>
      <c r="AC843" s="4"/>
      <c r="AD843" s="4"/>
      <c r="AE843" s="4"/>
      <c r="AF843" s="38"/>
      <c r="AG843" s="4"/>
      <c r="AH843" s="4"/>
      <c r="AI843" s="4"/>
      <c r="AJ843" s="4"/>
      <c r="AK843" s="7"/>
      <c r="AL843" s="8"/>
      <c r="AM843" s="9"/>
      <c r="AN843" s="10"/>
      <c r="AO843" s="4"/>
      <c r="AP843" s="4"/>
      <c r="AQ843" s="4"/>
      <c r="AR843" s="4"/>
      <c r="AS843" s="4"/>
      <c r="AT843" s="4"/>
      <c r="AU843" s="4"/>
      <c r="AV843" s="4"/>
      <c r="AW843" s="4"/>
      <c r="AX843" s="4"/>
      <c r="AY843" s="4"/>
      <c r="AZ843" s="38"/>
      <c r="BA843" s="7"/>
      <c r="BB843" s="46"/>
      <c r="BC843" s="9"/>
      <c r="BD843" s="10"/>
      <c r="BE843" s="4"/>
    </row>
    <row r="844" spans="1:57" ht="14" x14ac:dyDescent="0.35">
      <c r="A844" s="4"/>
      <c r="B844" s="4"/>
      <c r="C844" s="4"/>
      <c r="D844" s="4"/>
      <c r="E844" s="4"/>
      <c r="F844" s="4"/>
      <c r="G844" s="12"/>
      <c r="H844" s="54"/>
      <c r="I844" s="7"/>
      <c r="J844" s="8"/>
      <c r="K844" s="9"/>
      <c r="L844" s="10"/>
      <c r="M844" s="11"/>
      <c r="N844" s="29">
        <f t="shared" si="449"/>
        <v>2.1340208413711537E-6</v>
      </c>
      <c r="O844" s="47"/>
      <c r="P844" s="48"/>
      <c r="Q844" s="49"/>
      <c r="R844" s="51"/>
      <c r="S844" s="28"/>
      <c r="T844" s="29">
        <f t="shared" si="445"/>
        <v>0.99978873193670237</v>
      </c>
      <c r="U844" s="31">
        <f t="shared" si="446"/>
        <v>846</v>
      </c>
      <c r="V844" s="32">
        <f t="shared" si="447"/>
        <v>2107.5</v>
      </c>
      <c r="W844" s="33">
        <f t="shared" si="448"/>
        <v>3369</v>
      </c>
      <c r="X844" s="4"/>
      <c r="Y844" s="4"/>
      <c r="Z844" s="4"/>
      <c r="AA844" s="4"/>
      <c r="AB844" s="4"/>
      <c r="AC844" s="4"/>
      <c r="AD844" s="4"/>
      <c r="AE844" s="4"/>
      <c r="AF844" s="38"/>
      <c r="AG844" s="4"/>
      <c r="AH844" s="4"/>
      <c r="AI844" s="4"/>
      <c r="AJ844" s="4"/>
      <c r="AK844" s="7"/>
      <c r="AL844" s="8"/>
      <c r="AM844" s="9"/>
      <c r="AN844" s="10"/>
      <c r="AO844" s="4"/>
      <c r="AP844" s="4"/>
      <c r="AQ844" s="4"/>
      <c r="AR844" s="4"/>
      <c r="AS844" s="4"/>
      <c r="AT844" s="4"/>
      <c r="AU844" s="4"/>
      <c r="AV844" s="4"/>
      <c r="AW844" s="4"/>
      <c r="AX844" s="4"/>
      <c r="AY844" s="4"/>
      <c r="AZ844" s="38"/>
      <c r="BA844" s="7"/>
      <c r="BB844" s="46"/>
      <c r="BC844" s="9"/>
      <c r="BD844" s="10"/>
      <c r="BE844" s="4"/>
    </row>
    <row r="845" spans="1:57" ht="14" x14ac:dyDescent="0.35">
      <c r="A845" s="4"/>
      <c r="B845" s="4"/>
      <c r="C845" s="4"/>
      <c r="D845" s="4"/>
      <c r="E845" s="4"/>
      <c r="F845" s="4"/>
      <c r="G845" s="12"/>
      <c r="H845" s="54"/>
      <c r="I845" s="7"/>
      <c r="J845" s="8"/>
      <c r="K845" s="9"/>
      <c r="L845" s="10"/>
      <c r="M845" s="11"/>
      <c r="N845" s="29">
        <f t="shared" si="449"/>
        <v>2.1126806329929693E-6</v>
      </c>
      <c r="O845" s="47"/>
      <c r="P845" s="48"/>
      <c r="Q845" s="49"/>
      <c r="R845" s="51"/>
      <c r="S845" s="28"/>
      <c r="T845" s="29">
        <f t="shared" si="445"/>
        <v>0.99979084461733536</v>
      </c>
      <c r="U845" s="31">
        <f t="shared" si="446"/>
        <v>847</v>
      </c>
      <c r="V845" s="32">
        <f t="shared" si="447"/>
        <v>2110</v>
      </c>
      <c r="W845" s="33">
        <f t="shared" si="448"/>
        <v>3373</v>
      </c>
      <c r="X845" s="4"/>
      <c r="Y845" s="4"/>
      <c r="Z845" s="4"/>
      <c r="AA845" s="4"/>
      <c r="AB845" s="4"/>
      <c r="AC845" s="4"/>
      <c r="AD845" s="4"/>
      <c r="AE845" s="4"/>
      <c r="AF845" s="38"/>
      <c r="AG845" s="4"/>
      <c r="AH845" s="4"/>
      <c r="AI845" s="4"/>
      <c r="AJ845" s="4"/>
      <c r="AK845" s="7"/>
      <c r="AL845" s="8"/>
      <c r="AM845" s="9"/>
      <c r="AN845" s="10"/>
      <c r="AO845" s="4"/>
      <c r="AP845" s="4"/>
      <c r="AQ845" s="4"/>
      <c r="AR845" s="4"/>
      <c r="AS845" s="4"/>
      <c r="AT845" s="4"/>
      <c r="AU845" s="4"/>
      <c r="AV845" s="4"/>
      <c r="AW845" s="4"/>
      <c r="AX845" s="4"/>
      <c r="AY845" s="4"/>
      <c r="AZ845" s="38"/>
      <c r="BA845" s="7"/>
      <c r="BB845" s="46"/>
      <c r="BC845" s="9"/>
      <c r="BD845" s="10"/>
      <c r="BE845" s="4"/>
    </row>
    <row r="846" spans="1:57" ht="14" x14ac:dyDescent="0.35">
      <c r="A846" s="4"/>
      <c r="B846" s="4"/>
      <c r="C846" s="4"/>
      <c r="D846" s="4"/>
      <c r="E846" s="4"/>
      <c r="F846" s="4"/>
      <c r="G846" s="12"/>
      <c r="H846" s="54"/>
      <c r="I846" s="7"/>
      <c r="J846" s="8"/>
      <c r="K846" s="9"/>
      <c r="L846" s="10"/>
      <c r="M846" s="11"/>
      <c r="N846" s="29">
        <f t="shared" si="449"/>
        <v>2.0915538266885747E-6</v>
      </c>
      <c r="O846" s="47"/>
      <c r="P846" s="48"/>
      <c r="Q846" s="49"/>
      <c r="R846" s="51"/>
      <c r="S846" s="28"/>
      <c r="T846" s="29">
        <f t="shared" si="445"/>
        <v>0.99979293617116205</v>
      </c>
      <c r="U846" s="31">
        <f t="shared" si="446"/>
        <v>848</v>
      </c>
      <c r="V846" s="32">
        <f t="shared" si="447"/>
        <v>2112.5</v>
      </c>
      <c r="W846" s="33">
        <f t="shared" si="448"/>
        <v>3377</v>
      </c>
      <c r="X846" s="4"/>
      <c r="Y846" s="4"/>
      <c r="Z846" s="4"/>
      <c r="AA846" s="4"/>
      <c r="AB846" s="4"/>
      <c r="AC846" s="4"/>
      <c r="AD846" s="4"/>
      <c r="AE846" s="4"/>
      <c r="AF846" s="38"/>
      <c r="AG846" s="4"/>
      <c r="AH846" s="4"/>
      <c r="AI846" s="4"/>
      <c r="AJ846" s="4"/>
      <c r="AK846" s="7"/>
      <c r="AL846" s="8"/>
      <c r="AM846" s="9"/>
      <c r="AN846" s="10"/>
      <c r="AO846" s="4"/>
      <c r="AP846" s="4"/>
      <c r="AQ846" s="4"/>
      <c r="AR846" s="4"/>
      <c r="AS846" s="4"/>
      <c r="AT846" s="4"/>
      <c r="AU846" s="4"/>
      <c r="AV846" s="4"/>
      <c r="AW846" s="4"/>
      <c r="AX846" s="4"/>
      <c r="AY846" s="4"/>
      <c r="AZ846" s="38"/>
      <c r="BA846" s="7"/>
      <c r="BB846" s="46"/>
      <c r="BC846" s="9"/>
      <c r="BD846" s="10"/>
      <c r="BE846" s="4"/>
    </row>
    <row r="847" spans="1:57" ht="14" x14ac:dyDescent="0.35">
      <c r="A847" s="4"/>
      <c r="B847" s="4"/>
      <c r="C847" s="4"/>
      <c r="D847" s="4"/>
      <c r="E847" s="4"/>
      <c r="F847" s="4"/>
      <c r="G847" s="12"/>
      <c r="H847" s="54"/>
      <c r="I847" s="7"/>
      <c r="J847" s="8"/>
      <c r="K847" s="9"/>
      <c r="L847" s="10"/>
      <c r="M847" s="11"/>
      <c r="N847" s="29">
        <f t="shared" si="449"/>
        <v>2.070638288387272E-6</v>
      </c>
      <c r="O847" s="47"/>
      <c r="P847" s="48"/>
      <c r="Q847" s="49"/>
      <c r="R847" s="51"/>
      <c r="S847" s="28"/>
      <c r="T847" s="29">
        <f t="shared" si="445"/>
        <v>0.99979500680945044</v>
      </c>
      <c r="U847" s="31">
        <f t="shared" si="446"/>
        <v>849</v>
      </c>
      <c r="V847" s="32">
        <f t="shared" si="447"/>
        <v>2115</v>
      </c>
      <c r="W847" s="33">
        <f t="shared" si="448"/>
        <v>3381</v>
      </c>
      <c r="X847" s="4"/>
      <c r="Y847" s="4"/>
      <c r="Z847" s="4"/>
      <c r="AA847" s="4"/>
      <c r="AB847" s="4"/>
      <c r="AC847" s="4"/>
      <c r="AD847" s="4"/>
      <c r="AE847" s="4"/>
      <c r="AF847" s="38"/>
      <c r="AG847" s="4"/>
      <c r="AH847" s="4"/>
      <c r="AI847" s="4"/>
      <c r="AJ847" s="4"/>
      <c r="AK847" s="7"/>
      <c r="AL847" s="8"/>
      <c r="AM847" s="9"/>
      <c r="AN847" s="10"/>
      <c r="AO847" s="4"/>
      <c r="AP847" s="4"/>
      <c r="AQ847" s="4"/>
      <c r="AR847" s="4"/>
      <c r="AS847" s="4"/>
      <c r="AT847" s="4"/>
      <c r="AU847" s="4"/>
      <c r="AV847" s="4"/>
      <c r="AW847" s="4"/>
      <c r="AX847" s="4"/>
      <c r="AY847" s="4"/>
      <c r="AZ847" s="38"/>
      <c r="BA847" s="7"/>
      <c r="BB847" s="46"/>
      <c r="BC847" s="9"/>
      <c r="BD847" s="10"/>
      <c r="BE847" s="4"/>
    </row>
    <row r="848" spans="1:57" ht="14" x14ac:dyDescent="0.35">
      <c r="A848" s="4"/>
      <c r="B848" s="4"/>
      <c r="C848" s="4"/>
      <c r="D848" s="4"/>
      <c r="E848" s="4"/>
      <c r="F848" s="4"/>
      <c r="G848" s="12"/>
      <c r="H848" s="54"/>
      <c r="I848" s="7"/>
      <c r="J848" s="8"/>
      <c r="K848" s="9"/>
      <c r="L848" s="10"/>
      <c r="M848" s="11"/>
      <c r="N848" s="29">
        <f t="shared" si="449"/>
        <v>2.0499319054456677E-6</v>
      </c>
      <c r="O848" s="47"/>
      <c r="P848" s="48"/>
      <c r="Q848" s="49"/>
      <c r="R848" s="51"/>
      <c r="S848" s="28"/>
      <c r="T848" s="29">
        <f t="shared" si="445"/>
        <v>0.99979705674135588</v>
      </c>
      <c r="U848" s="31">
        <f t="shared" si="446"/>
        <v>850</v>
      </c>
      <c r="V848" s="32">
        <f t="shared" si="447"/>
        <v>2117.5</v>
      </c>
      <c r="W848" s="33">
        <f t="shared" si="448"/>
        <v>3385</v>
      </c>
      <c r="X848" s="4"/>
      <c r="Y848" s="4"/>
      <c r="Z848" s="4"/>
      <c r="AA848" s="4"/>
      <c r="AB848" s="4"/>
      <c r="AC848" s="4"/>
      <c r="AD848" s="4"/>
      <c r="AE848" s="4"/>
      <c r="AF848" s="38"/>
      <c r="AG848" s="4"/>
      <c r="AH848" s="4"/>
      <c r="AI848" s="4"/>
      <c r="AJ848" s="4"/>
      <c r="AK848" s="7"/>
      <c r="AL848" s="8"/>
      <c r="AM848" s="9"/>
      <c r="AN848" s="10"/>
      <c r="AO848" s="4"/>
      <c r="AP848" s="4"/>
      <c r="AQ848" s="4"/>
      <c r="AR848" s="4"/>
      <c r="AS848" s="4"/>
      <c r="AT848" s="4"/>
      <c r="AU848" s="4"/>
      <c r="AV848" s="4"/>
      <c r="AW848" s="4"/>
      <c r="AX848" s="4"/>
      <c r="AY848" s="4"/>
      <c r="AZ848" s="38"/>
      <c r="BA848" s="7"/>
      <c r="BB848" s="46"/>
      <c r="BC848" s="9"/>
      <c r="BD848" s="10"/>
      <c r="BE848" s="4"/>
    </row>
    <row r="849" spans="1:57" ht="14" x14ac:dyDescent="0.35">
      <c r="A849" s="4"/>
      <c r="B849" s="4"/>
      <c r="C849" s="4"/>
      <c r="D849" s="4"/>
      <c r="E849" s="4"/>
      <c r="F849" s="4"/>
      <c r="G849" s="12"/>
      <c r="H849" s="54"/>
      <c r="I849" s="7"/>
      <c r="J849" s="8"/>
      <c r="K849" s="9"/>
      <c r="L849" s="10"/>
      <c r="M849" s="11"/>
      <c r="N849" s="29">
        <f t="shared" si="449"/>
        <v>2.029432586425628E-6</v>
      </c>
      <c r="O849" s="47"/>
      <c r="P849" s="48"/>
      <c r="Q849" s="49"/>
      <c r="R849" s="51"/>
      <c r="S849" s="28"/>
      <c r="T849" s="29">
        <f t="shared" si="445"/>
        <v>0.99979908617394231</v>
      </c>
      <c r="U849" s="31">
        <f t="shared" si="446"/>
        <v>851</v>
      </c>
      <c r="V849" s="32">
        <f t="shared" si="447"/>
        <v>2120</v>
      </c>
      <c r="W849" s="33">
        <f t="shared" si="448"/>
        <v>3389</v>
      </c>
      <c r="X849" s="4"/>
      <c r="Y849" s="4"/>
      <c r="Z849" s="4"/>
      <c r="AA849" s="4"/>
      <c r="AB849" s="4"/>
      <c r="AC849" s="4"/>
      <c r="AD849" s="4"/>
      <c r="AE849" s="4"/>
      <c r="AF849" s="38"/>
      <c r="AG849" s="4"/>
      <c r="AH849" s="4"/>
      <c r="AI849" s="4"/>
      <c r="AJ849" s="4"/>
      <c r="AK849" s="7"/>
      <c r="AL849" s="8"/>
      <c r="AM849" s="9"/>
      <c r="AN849" s="10"/>
      <c r="AO849" s="4"/>
      <c r="AP849" s="4"/>
      <c r="AQ849" s="4"/>
      <c r="AR849" s="4"/>
      <c r="AS849" s="4"/>
      <c r="AT849" s="4"/>
      <c r="AU849" s="4"/>
      <c r="AV849" s="4"/>
      <c r="AW849" s="4"/>
      <c r="AX849" s="4"/>
      <c r="AY849" s="4"/>
      <c r="AZ849" s="38"/>
      <c r="BA849" s="7"/>
      <c r="BB849" s="46"/>
      <c r="BC849" s="9"/>
      <c r="BD849" s="10"/>
      <c r="BE849" s="4"/>
    </row>
    <row r="850" spans="1:57" ht="14" x14ac:dyDescent="0.35">
      <c r="A850" s="4"/>
      <c r="B850" s="4"/>
      <c r="C850" s="4"/>
      <c r="D850" s="4"/>
      <c r="E850" s="4"/>
      <c r="F850" s="4"/>
      <c r="G850" s="12"/>
      <c r="H850" s="54"/>
      <c r="I850" s="7"/>
      <c r="J850" s="8"/>
      <c r="K850" s="9"/>
      <c r="L850" s="10"/>
      <c r="M850" s="11"/>
      <c r="N850" s="29">
        <f t="shared" si="449"/>
        <v>2.0091382605391672E-6</v>
      </c>
      <c r="O850" s="47"/>
      <c r="P850" s="48"/>
      <c r="Q850" s="49"/>
      <c r="R850" s="51"/>
      <c r="S850" s="28"/>
      <c r="T850" s="29">
        <f t="shared" si="445"/>
        <v>0.99980109531220285</v>
      </c>
      <c r="U850" s="31">
        <f t="shared" si="446"/>
        <v>852</v>
      </c>
      <c r="V850" s="32">
        <f t="shared" si="447"/>
        <v>2122.5</v>
      </c>
      <c r="W850" s="33">
        <f t="shared" si="448"/>
        <v>3393</v>
      </c>
      <c r="X850" s="4"/>
      <c r="Y850" s="4"/>
      <c r="Z850" s="4"/>
      <c r="AA850" s="4"/>
      <c r="AB850" s="4"/>
      <c r="AC850" s="4"/>
      <c r="AD850" s="4"/>
      <c r="AE850" s="4"/>
      <c r="AF850" s="38"/>
      <c r="AG850" s="4"/>
      <c r="AH850" s="4"/>
      <c r="AI850" s="4"/>
      <c r="AJ850" s="4"/>
      <c r="AK850" s="7"/>
      <c r="AL850" s="8"/>
      <c r="AM850" s="9"/>
      <c r="AN850" s="10"/>
      <c r="AO850" s="4"/>
      <c r="AP850" s="4"/>
      <c r="AQ850" s="4"/>
      <c r="AR850" s="4"/>
      <c r="AS850" s="4"/>
      <c r="AT850" s="4"/>
      <c r="AU850" s="4"/>
      <c r="AV850" s="4"/>
      <c r="AW850" s="4"/>
      <c r="AX850" s="4"/>
      <c r="AY850" s="4"/>
      <c r="AZ850" s="38"/>
      <c r="BA850" s="7"/>
      <c r="BB850" s="46"/>
      <c r="BC850" s="9"/>
      <c r="BD850" s="10"/>
      <c r="BE850" s="4"/>
    </row>
    <row r="851" spans="1:57" ht="14" x14ac:dyDescent="0.35">
      <c r="A851" s="4"/>
      <c r="B851" s="4"/>
      <c r="C851" s="4"/>
      <c r="D851" s="4"/>
      <c r="E851" s="4"/>
      <c r="F851" s="4"/>
      <c r="G851" s="12"/>
      <c r="H851" s="54"/>
      <c r="I851" s="7"/>
      <c r="J851" s="8"/>
      <c r="K851" s="9"/>
      <c r="L851" s="10"/>
      <c r="M851" s="11"/>
      <c r="N851" s="29">
        <f t="shared" si="449"/>
        <v>1.9890468779815151E-6</v>
      </c>
      <c r="O851" s="47"/>
      <c r="P851" s="48"/>
      <c r="Q851" s="49"/>
      <c r="R851" s="51"/>
      <c r="S851" s="28"/>
      <c r="T851" s="29">
        <f t="shared" si="445"/>
        <v>0.99980308435908083</v>
      </c>
      <c r="U851" s="31">
        <f t="shared" si="446"/>
        <v>853</v>
      </c>
      <c r="V851" s="32">
        <f t="shared" si="447"/>
        <v>2125</v>
      </c>
      <c r="W851" s="33">
        <f t="shared" si="448"/>
        <v>3397</v>
      </c>
      <c r="X851" s="4"/>
      <c r="Y851" s="4"/>
      <c r="Z851" s="4"/>
      <c r="AA851" s="4"/>
      <c r="AB851" s="4"/>
      <c r="AC851" s="4"/>
      <c r="AD851" s="4"/>
      <c r="AE851" s="4"/>
      <c r="AF851" s="38"/>
      <c r="AG851" s="4"/>
      <c r="AH851" s="4"/>
      <c r="AI851" s="4"/>
      <c r="AJ851" s="4"/>
      <c r="AK851" s="7"/>
      <c r="AL851" s="8"/>
      <c r="AM851" s="9"/>
      <c r="AN851" s="10"/>
      <c r="AO851" s="4"/>
      <c r="AP851" s="4"/>
      <c r="AQ851" s="4"/>
      <c r="AR851" s="4"/>
      <c r="AS851" s="4"/>
      <c r="AT851" s="4"/>
      <c r="AU851" s="4"/>
      <c r="AV851" s="4"/>
      <c r="AW851" s="4"/>
      <c r="AX851" s="4"/>
      <c r="AY851" s="4"/>
      <c r="AZ851" s="38"/>
      <c r="BA851" s="7"/>
      <c r="BB851" s="46"/>
      <c r="BC851" s="9"/>
      <c r="BD851" s="10"/>
      <c r="BE851" s="4"/>
    </row>
    <row r="852" spans="1:57" ht="14" x14ac:dyDescent="0.35">
      <c r="A852" s="4"/>
      <c r="B852" s="4"/>
      <c r="C852" s="4"/>
      <c r="D852" s="4"/>
      <c r="E852" s="4"/>
      <c r="F852" s="4"/>
      <c r="G852" s="12"/>
      <c r="H852" s="54"/>
      <c r="I852" s="7"/>
      <c r="J852" s="8"/>
      <c r="K852" s="9"/>
      <c r="L852" s="10"/>
      <c r="M852" s="11"/>
      <c r="N852" s="29">
        <f t="shared" si="449"/>
        <v>1.9691564091539604E-6</v>
      </c>
      <c r="O852" s="47"/>
      <c r="P852" s="48"/>
      <c r="Q852" s="49"/>
      <c r="R852" s="51"/>
      <c r="S852" s="28"/>
      <c r="T852" s="29">
        <f t="shared" si="445"/>
        <v>0.99980505351548998</v>
      </c>
      <c r="U852" s="31">
        <f t="shared" si="446"/>
        <v>854</v>
      </c>
      <c r="V852" s="32">
        <f t="shared" si="447"/>
        <v>2127.5</v>
      </c>
      <c r="W852" s="33">
        <f t="shared" si="448"/>
        <v>3401</v>
      </c>
      <c r="X852" s="4"/>
      <c r="Y852" s="4"/>
      <c r="Z852" s="4"/>
      <c r="AA852" s="4"/>
      <c r="AB852" s="4"/>
      <c r="AC852" s="4"/>
      <c r="AD852" s="4"/>
      <c r="AE852" s="4"/>
      <c r="AF852" s="38"/>
      <c r="AG852" s="4"/>
      <c r="AH852" s="4"/>
      <c r="AI852" s="4"/>
      <c r="AJ852" s="4"/>
      <c r="AK852" s="7"/>
      <c r="AL852" s="8"/>
      <c r="AM852" s="9"/>
      <c r="AN852" s="10"/>
      <c r="AO852" s="4"/>
      <c r="AP852" s="4"/>
      <c r="AQ852" s="4"/>
      <c r="AR852" s="4"/>
      <c r="AS852" s="4"/>
      <c r="AT852" s="4"/>
      <c r="AU852" s="4"/>
      <c r="AV852" s="4"/>
      <c r="AW852" s="4"/>
      <c r="AX852" s="4"/>
      <c r="AY852" s="4"/>
      <c r="AZ852" s="38"/>
      <c r="BA852" s="7"/>
      <c r="BB852" s="46"/>
      <c r="BC852" s="9"/>
      <c r="BD852" s="10"/>
      <c r="BE852" s="4"/>
    </row>
    <row r="853" spans="1:57" ht="14" x14ac:dyDescent="0.35">
      <c r="A853" s="4"/>
      <c r="B853" s="4"/>
      <c r="C853" s="4"/>
      <c r="D853" s="4"/>
      <c r="E853" s="4"/>
      <c r="F853" s="4"/>
      <c r="G853" s="12"/>
      <c r="H853" s="54"/>
      <c r="I853" s="7"/>
      <c r="J853" s="8"/>
      <c r="K853" s="9"/>
      <c r="L853" s="10"/>
      <c r="M853" s="11"/>
      <c r="N853" s="29">
        <f t="shared" si="449"/>
        <v>1.9494648451079399E-6</v>
      </c>
      <c r="O853" s="47"/>
      <c r="P853" s="48"/>
      <c r="Q853" s="49"/>
      <c r="R853" s="51"/>
      <c r="S853" s="28"/>
      <c r="T853" s="29">
        <f t="shared" si="445"/>
        <v>0.99980700298033509</v>
      </c>
      <c r="U853" s="31">
        <f t="shared" si="446"/>
        <v>855</v>
      </c>
      <c r="V853" s="32">
        <f t="shared" si="447"/>
        <v>2130</v>
      </c>
      <c r="W853" s="33">
        <f t="shared" si="448"/>
        <v>3405</v>
      </c>
      <c r="X853" s="4"/>
      <c r="Y853" s="4"/>
      <c r="Z853" s="4"/>
      <c r="AA853" s="4"/>
      <c r="AB853" s="4"/>
      <c r="AC853" s="4"/>
      <c r="AD853" s="4"/>
      <c r="AE853" s="4"/>
      <c r="AF853" s="38"/>
      <c r="AG853" s="4"/>
      <c r="AH853" s="4"/>
      <c r="AI853" s="4"/>
      <c r="AJ853" s="4"/>
      <c r="AK853" s="7"/>
      <c r="AL853" s="8"/>
      <c r="AM853" s="9"/>
      <c r="AN853" s="10"/>
      <c r="AO853" s="4"/>
      <c r="AP853" s="4"/>
      <c r="AQ853" s="4"/>
      <c r="AR853" s="4"/>
      <c r="AS853" s="4"/>
      <c r="AT853" s="4"/>
      <c r="AU853" s="4"/>
      <c r="AV853" s="4"/>
      <c r="AW853" s="4"/>
      <c r="AX853" s="4"/>
      <c r="AY853" s="4"/>
      <c r="AZ853" s="38"/>
      <c r="BA853" s="7"/>
      <c r="BB853" s="46"/>
      <c r="BC853" s="9"/>
      <c r="BD853" s="10"/>
      <c r="BE853" s="4"/>
    </row>
    <row r="854" spans="1:57" ht="14" x14ac:dyDescent="0.35">
      <c r="A854" s="4"/>
      <c r="B854" s="4"/>
      <c r="C854" s="4"/>
      <c r="D854" s="4"/>
      <c r="E854" s="4"/>
      <c r="F854" s="4"/>
      <c r="G854" s="12"/>
      <c r="H854" s="54"/>
      <c r="I854" s="7"/>
      <c r="J854" s="8"/>
      <c r="K854" s="9"/>
      <c r="L854" s="10"/>
      <c r="M854" s="11"/>
      <c r="N854" s="29">
        <f t="shared" si="449"/>
        <v>1.9299701966568605E-6</v>
      </c>
      <c r="O854" s="47"/>
      <c r="P854" s="48"/>
      <c r="Q854" s="49"/>
      <c r="R854" s="51"/>
      <c r="S854" s="28"/>
      <c r="T854" s="29">
        <f t="shared" si="445"/>
        <v>0.99980893295053175</v>
      </c>
      <c r="U854" s="31">
        <f t="shared" si="446"/>
        <v>856</v>
      </c>
      <c r="V854" s="32">
        <f t="shared" si="447"/>
        <v>2132.5</v>
      </c>
      <c r="W854" s="33">
        <f t="shared" si="448"/>
        <v>3409</v>
      </c>
      <c r="X854" s="4"/>
      <c r="Y854" s="4"/>
      <c r="Z854" s="4"/>
      <c r="AA854" s="4"/>
      <c r="AB854" s="4"/>
      <c r="AC854" s="4"/>
      <c r="AD854" s="4"/>
      <c r="AE854" s="4"/>
      <c r="AF854" s="38"/>
      <c r="AG854" s="4"/>
      <c r="AH854" s="4"/>
      <c r="AI854" s="4"/>
      <c r="AJ854" s="4"/>
      <c r="AK854" s="7"/>
      <c r="AL854" s="8"/>
      <c r="AM854" s="9"/>
      <c r="AN854" s="10"/>
      <c r="AO854" s="4"/>
      <c r="AP854" s="4"/>
      <c r="AQ854" s="4"/>
      <c r="AR854" s="4"/>
      <c r="AS854" s="4"/>
      <c r="AT854" s="4"/>
      <c r="AU854" s="4"/>
      <c r="AV854" s="4"/>
      <c r="AW854" s="4"/>
      <c r="AX854" s="4"/>
      <c r="AY854" s="4"/>
      <c r="AZ854" s="38"/>
      <c r="BA854" s="7"/>
      <c r="BB854" s="46"/>
      <c r="BC854" s="9"/>
      <c r="BD854" s="10"/>
      <c r="BE854" s="4"/>
    </row>
    <row r="855" spans="1:57" ht="14" x14ac:dyDescent="0.35">
      <c r="A855" s="4"/>
      <c r="B855" s="4"/>
      <c r="C855" s="4"/>
      <c r="D855" s="4"/>
      <c r="E855" s="4"/>
      <c r="F855" s="4"/>
      <c r="G855" s="12"/>
      <c r="H855" s="54"/>
      <c r="I855" s="7"/>
      <c r="J855" s="8"/>
      <c r="K855" s="9"/>
      <c r="L855" s="10"/>
      <c r="M855" s="11"/>
      <c r="N855" s="29">
        <f t="shared" si="449"/>
        <v>1.9106704947091657E-6</v>
      </c>
      <c r="O855" s="47"/>
      <c r="P855" s="48"/>
      <c r="Q855" s="49"/>
      <c r="R855" s="51"/>
      <c r="S855" s="28"/>
      <c r="T855" s="29">
        <f t="shared" si="445"/>
        <v>0.99981084362102646</v>
      </c>
      <c r="U855" s="31">
        <f t="shared" si="446"/>
        <v>857</v>
      </c>
      <c r="V855" s="32">
        <f t="shared" si="447"/>
        <v>2135</v>
      </c>
      <c r="W855" s="33">
        <f t="shared" si="448"/>
        <v>3413</v>
      </c>
      <c r="X855" s="4"/>
      <c r="Y855" s="4"/>
      <c r="Z855" s="4"/>
      <c r="AA855" s="4"/>
      <c r="AB855" s="4"/>
      <c r="AC855" s="4"/>
      <c r="AD855" s="4"/>
      <c r="AE855" s="4"/>
      <c r="AF855" s="38"/>
      <c r="AG855" s="4"/>
      <c r="AH855" s="4"/>
      <c r="AI855" s="4"/>
      <c r="AJ855" s="4"/>
      <c r="AK855" s="7"/>
      <c r="AL855" s="8"/>
      <c r="AM855" s="9"/>
      <c r="AN855" s="10"/>
      <c r="AO855" s="4"/>
      <c r="AP855" s="4"/>
      <c r="AQ855" s="4"/>
      <c r="AR855" s="4"/>
      <c r="AS855" s="4"/>
      <c r="AT855" s="4"/>
      <c r="AU855" s="4"/>
      <c r="AV855" s="4"/>
      <c r="AW855" s="4"/>
      <c r="AX855" s="4"/>
      <c r="AY855" s="4"/>
      <c r="AZ855" s="38"/>
      <c r="BA855" s="7"/>
      <c r="BB855" s="46"/>
      <c r="BC855" s="9"/>
      <c r="BD855" s="10"/>
      <c r="BE855" s="4"/>
    </row>
    <row r="856" spans="1:57" ht="14" x14ac:dyDescent="0.35">
      <c r="A856" s="4"/>
      <c r="B856" s="4"/>
      <c r="C856" s="4"/>
      <c r="D856" s="4"/>
      <c r="E856" s="4"/>
      <c r="F856" s="4"/>
      <c r="G856" s="12"/>
      <c r="H856" s="54"/>
      <c r="I856" s="7"/>
      <c r="J856" s="8"/>
      <c r="K856" s="9"/>
      <c r="L856" s="10"/>
      <c r="M856" s="11"/>
      <c r="N856" s="29">
        <f t="shared" si="449"/>
        <v>1.8915637897132243E-6</v>
      </c>
      <c r="O856" s="47"/>
      <c r="P856" s="48"/>
      <c r="Q856" s="49"/>
      <c r="R856" s="51"/>
      <c r="S856" s="28"/>
      <c r="T856" s="29">
        <f t="shared" si="445"/>
        <v>0.99981273518481617</v>
      </c>
      <c r="U856" s="31">
        <f t="shared" si="446"/>
        <v>858</v>
      </c>
      <c r="V856" s="32">
        <f t="shared" si="447"/>
        <v>2137.5</v>
      </c>
      <c r="W856" s="33">
        <f t="shared" si="448"/>
        <v>3417</v>
      </c>
      <c r="X856" s="4"/>
      <c r="Y856" s="4"/>
      <c r="Z856" s="4"/>
      <c r="AA856" s="4"/>
      <c r="AB856" s="4"/>
      <c r="AC856" s="4"/>
      <c r="AD856" s="4"/>
      <c r="AE856" s="4"/>
      <c r="AF856" s="38"/>
      <c r="AG856" s="4"/>
      <c r="AH856" s="4"/>
      <c r="AI856" s="4"/>
      <c r="AJ856" s="4"/>
      <c r="AK856" s="7"/>
      <c r="AL856" s="8"/>
      <c r="AM856" s="9"/>
      <c r="AN856" s="10"/>
      <c r="AO856" s="4"/>
      <c r="AP856" s="4"/>
      <c r="AQ856" s="4"/>
      <c r="AR856" s="4"/>
      <c r="AS856" s="4"/>
      <c r="AT856" s="4"/>
      <c r="AU856" s="4"/>
      <c r="AV856" s="4"/>
      <c r="AW856" s="4"/>
      <c r="AX856" s="4"/>
      <c r="AY856" s="4"/>
      <c r="AZ856" s="38"/>
      <c r="BA856" s="7"/>
      <c r="BB856" s="46"/>
      <c r="BC856" s="9"/>
      <c r="BD856" s="10"/>
      <c r="BE856" s="4"/>
    </row>
    <row r="857" spans="1:57" ht="14" x14ac:dyDescent="0.35">
      <c r="A857" s="4"/>
      <c r="B857" s="4"/>
      <c r="C857" s="4"/>
      <c r="D857" s="4"/>
      <c r="E857" s="4"/>
      <c r="F857" s="4"/>
      <c r="G857" s="12"/>
      <c r="H857" s="54"/>
      <c r="I857" s="7"/>
      <c r="J857" s="8"/>
      <c r="K857" s="9"/>
      <c r="L857" s="10"/>
      <c r="M857" s="11"/>
      <c r="N857" s="29">
        <f t="shared" si="449"/>
        <v>1.8726481518793747E-6</v>
      </c>
      <c r="O857" s="47"/>
      <c r="P857" s="48"/>
      <c r="Q857" s="49"/>
      <c r="R857" s="51"/>
      <c r="S857" s="28"/>
      <c r="T857" s="29">
        <f t="shared" si="445"/>
        <v>0.99981460783296805</v>
      </c>
      <c r="U857" s="31">
        <f t="shared" si="446"/>
        <v>859</v>
      </c>
      <c r="V857" s="32">
        <f t="shared" si="447"/>
        <v>2140</v>
      </c>
      <c r="W857" s="33">
        <f t="shared" si="448"/>
        <v>3421</v>
      </c>
      <c r="X857" s="4"/>
      <c r="Y857" s="4"/>
      <c r="Z857" s="4"/>
      <c r="AA857" s="4"/>
      <c r="AB857" s="4"/>
      <c r="AC857" s="4"/>
      <c r="AD857" s="4"/>
      <c r="AE857" s="4"/>
      <c r="AF857" s="38"/>
      <c r="AG857" s="4"/>
      <c r="AH857" s="4"/>
      <c r="AI857" s="4"/>
      <c r="AJ857" s="4"/>
      <c r="AK857" s="7"/>
      <c r="AL857" s="8"/>
      <c r="AM857" s="9"/>
      <c r="AN857" s="10"/>
      <c r="AO857" s="4"/>
      <c r="AP857" s="4"/>
      <c r="AQ857" s="4"/>
      <c r="AR857" s="4"/>
      <c r="AS857" s="4"/>
      <c r="AT857" s="4"/>
      <c r="AU857" s="4"/>
      <c r="AV857" s="4"/>
      <c r="AW857" s="4"/>
      <c r="AX857" s="4"/>
      <c r="AY857" s="4"/>
      <c r="AZ857" s="38"/>
      <c r="BA857" s="7"/>
      <c r="BB857" s="46"/>
      <c r="BC857" s="9"/>
      <c r="BD857" s="10"/>
      <c r="BE857" s="4"/>
    </row>
    <row r="858" spans="1:57" ht="14" x14ac:dyDescent="0.35">
      <c r="A858" s="4"/>
      <c r="B858" s="4"/>
      <c r="C858" s="4"/>
      <c r="D858" s="4"/>
      <c r="E858" s="4"/>
      <c r="F858" s="4"/>
      <c r="G858" s="12"/>
      <c r="H858" s="54"/>
      <c r="I858" s="7"/>
      <c r="J858" s="8"/>
      <c r="K858" s="9"/>
      <c r="L858" s="10"/>
      <c r="M858" s="11"/>
      <c r="N858" s="29">
        <f t="shared" si="449"/>
        <v>1.8539216702917471E-6</v>
      </c>
      <c r="O858" s="47"/>
      <c r="P858" s="48"/>
      <c r="Q858" s="49"/>
      <c r="R858" s="51"/>
      <c r="S858" s="28"/>
      <c r="T858" s="29">
        <f t="shared" si="445"/>
        <v>0.99981646175463834</v>
      </c>
      <c r="U858" s="31">
        <f t="shared" si="446"/>
        <v>860</v>
      </c>
      <c r="V858" s="32">
        <f t="shared" si="447"/>
        <v>2142.5</v>
      </c>
      <c r="W858" s="33">
        <f t="shared" si="448"/>
        <v>3425</v>
      </c>
      <c r="X858" s="4"/>
      <c r="Y858" s="4"/>
      <c r="Z858" s="4"/>
      <c r="AA858" s="4"/>
      <c r="AB858" s="4"/>
      <c r="AC858" s="4"/>
      <c r="AD858" s="4"/>
      <c r="AE858" s="4"/>
      <c r="AF858" s="38"/>
      <c r="AG858" s="4"/>
      <c r="AH858" s="4"/>
      <c r="AI858" s="4"/>
      <c r="AJ858" s="4"/>
      <c r="AK858" s="7"/>
      <c r="AL858" s="8"/>
      <c r="AM858" s="9"/>
      <c r="AN858" s="10"/>
      <c r="AO858" s="4"/>
      <c r="AP858" s="4"/>
      <c r="AQ858" s="4"/>
      <c r="AR858" s="4"/>
      <c r="AS858" s="4"/>
      <c r="AT858" s="4"/>
      <c r="AU858" s="4"/>
      <c r="AV858" s="4"/>
      <c r="AW858" s="4"/>
      <c r="AX858" s="4"/>
      <c r="AY858" s="4"/>
      <c r="AZ858" s="38"/>
      <c r="BA858" s="7"/>
      <c r="BB858" s="46"/>
      <c r="BC858" s="9"/>
      <c r="BD858" s="10"/>
      <c r="BE858" s="4"/>
    </row>
    <row r="859" spans="1:57" ht="14" x14ac:dyDescent="0.35">
      <c r="A859" s="4"/>
      <c r="B859" s="4"/>
      <c r="C859" s="4"/>
      <c r="D859" s="4"/>
      <c r="E859" s="4"/>
      <c r="F859" s="4"/>
      <c r="G859" s="12"/>
      <c r="H859" s="54"/>
      <c r="I859" s="7"/>
      <c r="J859" s="8"/>
      <c r="K859" s="9"/>
      <c r="L859" s="10"/>
      <c r="M859" s="11"/>
      <c r="N859" s="29">
        <f t="shared" si="449"/>
        <v>1.8353824535743968E-6</v>
      </c>
      <c r="O859" s="47"/>
      <c r="P859" s="48"/>
      <c r="Q859" s="49"/>
      <c r="R859" s="51"/>
      <c r="S859" s="28"/>
      <c r="T859" s="29">
        <f t="shared" si="445"/>
        <v>0.99981829713709192</v>
      </c>
      <c r="U859" s="31">
        <f t="shared" si="446"/>
        <v>861</v>
      </c>
      <c r="V859" s="32">
        <f t="shared" si="447"/>
        <v>2145</v>
      </c>
      <c r="W859" s="33">
        <f t="shared" si="448"/>
        <v>3429</v>
      </c>
      <c r="X859" s="4"/>
      <c r="Y859" s="4"/>
      <c r="Z859" s="4"/>
      <c r="AA859" s="4"/>
      <c r="AB859" s="4"/>
      <c r="AC859" s="4"/>
      <c r="AD859" s="4"/>
      <c r="AE859" s="4"/>
      <c r="AF859" s="38"/>
      <c r="AG859" s="4"/>
      <c r="AH859" s="4"/>
      <c r="AI859" s="4"/>
      <c r="AJ859" s="4"/>
      <c r="AK859" s="7"/>
      <c r="AL859" s="8"/>
      <c r="AM859" s="9"/>
      <c r="AN859" s="10"/>
      <c r="AO859" s="4"/>
      <c r="AP859" s="4"/>
      <c r="AQ859" s="4"/>
      <c r="AR859" s="4"/>
      <c r="AS859" s="4"/>
      <c r="AT859" s="4"/>
      <c r="AU859" s="4"/>
      <c r="AV859" s="4"/>
      <c r="AW859" s="4"/>
      <c r="AX859" s="4"/>
      <c r="AY859" s="4"/>
      <c r="AZ859" s="38"/>
      <c r="BA859" s="7"/>
      <c r="BB859" s="46"/>
      <c r="BC859" s="9"/>
      <c r="BD859" s="10"/>
      <c r="BE859" s="4"/>
    </row>
    <row r="860" spans="1:57" ht="14" x14ac:dyDescent="0.35">
      <c r="A860" s="4"/>
      <c r="B860" s="4"/>
      <c r="C860" s="4"/>
      <c r="D860" s="4"/>
      <c r="E860" s="4"/>
      <c r="F860" s="4"/>
      <c r="G860" s="12"/>
      <c r="H860" s="54"/>
      <c r="I860" s="7"/>
      <c r="J860" s="8"/>
      <c r="K860" s="9"/>
      <c r="L860" s="10"/>
      <c r="M860" s="11"/>
      <c r="N860" s="29">
        <f t="shared" si="449"/>
        <v>1.817028629114148E-6</v>
      </c>
      <c r="O860" s="47"/>
      <c r="P860" s="48"/>
      <c r="Q860" s="49"/>
      <c r="R860" s="51"/>
      <c r="S860" s="28"/>
      <c r="T860" s="29">
        <f t="shared" si="445"/>
        <v>0.99982011416572103</v>
      </c>
      <c r="U860" s="31">
        <f t="shared" si="446"/>
        <v>862</v>
      </c>
      <c r="V860" s="32">
        <f t="shared" si="447"/>
        <v>2147.5</v>
      </c>
      <c r="W860" s="33">
        <f t="shared" si="448"/>
        <v>3433</v>
      </c>
      <c r="X860" s="4"/>
      <c r="Y860" s="4"/>
      <c r="Z860" s="4"/>
      <c r="AA860" s="4"/>
      <c r="AB860" s="4"/>
      <c r="AC860" s="4"/>
      <c r="AD860" s="4"/>
      <c r="AE860" s="4"/>
      <c r="AF860" s="38"/>
      <c r="AG860" s="4"/>
      <c r="AH860" s="4"/>
      <c r="AI860" s="4"/>
      <c r="AJ860" s="4"/>
      <c r="AK860" s="7"/>
      <c r="AL860" s="8"/>
      <c r="AM860" s="9"/>
      <c r="AN860" s="10"/>
      <c r="AO860" s="4"/>
      <c r="AP860" s="4"/>
      <c r="AQ860" s="4"/>
      <c r="AR860" s="4"/>
      <c r="AS860" s="4"/>
      <c r="AT860" s="4"/>
      <c r="AU860" s="4"/>
      <c r="AV860" s="4"/>
      <c r="AW860" s="4"/>
      <c r="AX860" s="4"/>
      <c r="AY860" s="4"/>
      <c r="AZ860" s="38"/>
      <c r="BA860" s="7"/>
      <c r="BB860" s="46"/>
      <c r="BC860" s="9"/>
      <c r="BD860" s="10"/>
      <c r="BE860" s="4"/>
    </row>
    <row r="861" spans="1:57" ht="14" x14ac:dyDescent="0.35">
      <c r="A861" s="4"/>
      <c r="B861" s="4"/>
      <c r="C861" s="4"/>
      <c r="D861" s="4"/>
      <c r="E861" s="4"/>
      <c r="F861" s="4"/>
      <c r="G861" s="12"/>
      <c r="H861" s="54"/>
      <c r="I861" s="7"/>
      <c r="J861" s="8"/>
      <c r="K861" s="9"/>
      <c r="L861" s="10"/>
      <c r="M861" s="11"/>
      <c r="N861" s="29">
        <f t="shared" si="449"/>
        <v>1.7988583428385496E-6</v>
      </c>
      <c r="O861" s="47"/>
      <c r="P861" s="48"/>
      <c r="Q861" s="49"/>
      <c r="R861" s="51"/>
      <c r="S861" s="28"/>
      <c r="T861" s="29">
        <f t="shared" si="445"/>
        <v>0.99982191302406387</v>
      </c>
      <c r="U861" s="31">
        <f t="shared" si="446"/>
        <v>863</v>
      </c>
      <c r="V861" s="32">
        <f t="shared" si="447"/>
        <v>2150</v>
      </c>
      <c r="W861" s="33">
        <f t="shared" si="448"/>
        <v>3437</v>
      </c>
      <c r="X861" s="4"/>
      <c r="Y861" s="4"/>
      <c r="Z861" s="4"/>
      <c r="AA861" s="4"/>
      <c r="AB861" s="4"/>
      <c r="AC861" s="4"/>
      <c r="AD861" s="4"/>
      <c r="AE861" s="4"/>
      <c r="AF861" s="38"/>
      <c r="AG861" s="4"/>
      <c r="AH861" s="4"/>
      <c r="AI861" s="4"/>
      <c r="AJ861" s="4"/>
      <c r="AK861" s="7"/>
      <c r="AL861" s="8"/>
      <c r="AM861" s="9"/>
      <c r="AN861" s="10"/>
      <c r="AO861" s="4"/>
      <c r="AP861" s="4"/>
      <c r="AQ861" s="4"/>
      <c r="AR861" s="4"/>
      <c r="AS861" s="4"/>
      <c r="AT861" s="4"/>
      <c r="AU861" s="4"/>
      <c r="AV861" s="4"/>
      <c r="AW861" s="4"/>
      <c r="AX861" s="4"/>
      <c r="AY861" s="4"/>
      <c r="AZ861" s="38"/>
      <c r="BA861" s="7"/>
      <c r="BB861" s="46"/>
      <c r="BC861" s="9"/>
      <c r="BD861" s="10"/>
      <c r="BE861" s="4"/>
    </row>
    <row r="862" spans="1:57" ht="14" x14ac:dyDescent="0.35">
      <c r="A862" s="4"/>
      <c r="B862" s="4"/>
      <c r="C862" s="4"/>
      <c r="D862" s="4"/>
      <c r="E862" s="4"/>
      <c r="F862" s="4"/>
      <c r="G862" s="12"/>
      <c r="H862" s="54"/>
      <c r="I862" s="7"/>
      <c r="J862" s="8"/>
      <c r="K862" s="9"/>
      <c r="L862" s="10"/>
      <c r="M862" s="11"/>
      <c r="N862" s="29">
        <f t="shared" si="449"/>
        <v>1.7808697593268974E-6</v>
      </c>
      <c r="O862" s="47"/>
      <c r="P862" s="48"/>
      <c r="Q862" s="49"/>
      <c r="R862" s="51"/>
      <c r="S862" s="28"/>
      <c r="T862" s="29">
        <f t="shared" si="445"/>
        <v>0.9998236938938232</v>
      </c>
      <c r="U862" s="31">
        <f t="shared" si="446"/>
        <v>864</v>
      </c>
      <c r="V862" s="32">
        <f t="shared" si="447"/>
        <v>2152.5</v>
      </c>
      <c r="W862" s="33">
        <f t="shared" si="448"/>
        <v>3441</v>
      </c>
      <c r="X862" s="4"/>
      <c r="Y862" s="4"/>
      <c r="Z862" s="4"/>
      <c r="AA862" s="4"/>
      <c r="AB862" s="4"/>
      <c r="AC862" s="4"/>
      <c r="AD862" s="4"/>
      <c r="AE862" s="4"/>
      <c r="AF862" s="38"/>
      <c r="AG862" s="4"/>
      <c r="AH862" s="4"/>
      <c r="AI862" s="4"/>
      <c r="AJ862" s="4"/>
      <c r="AK862" s="7"/>
      <c r="AL862" s="8"/>
      <c r="AM862" s="9"/>
      <c r="AN862" s="10"/>
      <c r="AO862" s="4"/>
      <c r="AP862" s="4"/>
      <c r="AQ862" s="4"/>
      <c r="AR862" s="4"/>
      <c r="AS862" s="4"/>
      <c r="AT862" s="4"/>
      <c r="AU862" s="4"/>
      <c r="AV862" s="4"/>
      <c r="AW862" s="4"/>
      <c r="AX862" s="4"/>
      <c r="AY862" s="4"/>
      <c r="AZ862" s="38"/>
      <c r="BA862" s="7"/>
      <c r="BB862" s="46"/>
      <c r="BC862" s="9"/>
      <c r="BD862" s="10"/>
      <c r="BE862" s="4"/>
    </row>
    <row r="863" spans="1:57" ht="14" x14ac:dyDescent="0.35">
      <c r="A863" s="4"/>
      <c r="B863" s="4"/>
      <c r="C863" s="4"/>
      <c r="D863" s="4"/>
      <c r="E863" s="4"/>
      <c r="F863" s="4"/>
      <c r="G863" s="12"/>
      <c r="H863" s="54"/>
      <c r="I863" s="7"/>
      <c r="J863" s="8"/>
      <c r="K863" s="9"/>
      <c r="L863" s="10"/>
      <c r="M863" s="11"/>
      <c r="N863" s="29">
        <f t="shared" si="449"/>
        <v>1.7630610618102338E-6</v>
      </c>
      <c r="O863" s="47"/>
      <c r="P863" s="48"/>
      <c r="Q863" s="49"/>
      <c r="R863" s="51"/>
      <c r="S863" s="28"/>
      <c r="T863" s="29">
        <f t="shared" si="445"/>
        <v>0.99982545695488501</v>
      </c>
      <c r="U863" s="31">
        <f t="shared" si="446"/>
        <v>865</v>
      </c>
      <c r="V863" s="32">
        <f t="shared" si="447"/>
        <v>2155</v>
      </c>
      <c r="W863" s="33">
        <f t="shared" si="448"/>
        <v>3445</v>
      </c>
      <c r="X863" s="4"/>
      <c r="Y863" s="4"/>
      <c r="Z863" s="4"/>
      <c r="AA863" s="4"/>
      <c r="AB863" s="4"/>
      <c r="AC863" s="4"/>
      <c r="AD863" s="4"/>
      <c r="AE863" s="4"/>
      <c r="AF863" s="38"/>
      <c r="AG863" s="4"/>
      <c r="AH863" s="4"/>
      <c r="AI863" s="4"/>
      <c r="AJ863" s="4"/>
      <c r="AK863" s="7"/>
      <c r="AL863" s="8"/>
      <c r="AM863" s="9"/>
      <c r="AN863" s="10"/>
      <c r="AO863" s="4"/>
      <c r="AP863" s="4"/>
      <c r="AQ863" s="4"/>
      <c r="AR863" s="4"/>
      <c r="AS863" s="4"/>
      <c r="AT863" s="4"/>
      <c r="AU863" s="4"/>
      <c r="AV863" s="4"/>
      <c r="AW863" s="4"/>
      <c r="AX863" s="4"/>
      <c r="AY863" s="4"/>
      <c r="AZ863" s="38"/>
      <c r="BA863" s="7"/>
      <c r="BB863" s="46"/>
      <c r="BC863" s="9"/>
      <c r="BD863" s="10"/>
      <c r="BE863" s="4"/>
    </row>
    <row r="864" spans="1:57" ht="14" x14ac:dyDescent="0.35">
      <c r="A864" s="4"/>
      <c r="B864" s="4"/>
      <c r="C864" s="4"/>
      <c r="D864" s="4"/>
      <c r="E864" s="4"/>
      <c r="F864" s="4"/>
      <c r="G864" s="12"/>
      <c r="H864" s="54"/>
      <c r="I864" s="7"/>
      <c r="J864" s="8"/>
      <c r="K864" s="9"/>
      <c r="L864" s="10"/>
      <c r="M864" s="11"/>
      <c r="N864" s="29">
        <f t="shared" si="449"/>
        <v>1.7454304511721475E-6</v>
      </c>
      <c r="O864" s="47"/>
      <c r="P864" s="48"/>
      <c r="Q864" s="49"/>
      <c r="R864" s="51"/>
      <c r="S864" s="28"/>
      <c r="T864" s="29">
        <f t="shared" si="445"/>
        <v>0.99982720238533618</v>
      </c>
      <c r="U864" s="31">
        <f t="shared" si="446"/>
        <v>866</v>
      </c>
      <c r="V864" s="32">
        <f t="shared" si="447"/>
        <v>2157.5</v>
      </c>
      <c r="W864" s="33">
        <f t="shared" si="448"/>
        <v>3449</v>
      </c>
      <c r="X864" s="4"/>
      <c r="Y864" s="4"/>
      <c r="Z864" s="4"/>
      <c r="AA864" s="4"/>
      <c r="AB864" s="4"/>
      <c r="AC864" s="4"/>
      <c r="AD864" s="4"/>
      <c r="AE864" s="4"/>
      <c r="AF864" s="38"/>
      <c r="AG864" s="4"/>
      <c r="AH864" s="4"/>
      <c r="AI864" s="4"/>
      <c r="AJ864" s="4"/>
      <c r="AK864" s="7"/>
      <c r="AL864" s="8"/>
      <c r="AM864" s="9"/>
      <c r="AN864" s="10"/>
      <c r="AO864" s="4"/>
      <c r="AP864" s="4"/>
      <c r="AQ864" s="4"/>
      <c r="AR864" s="4"/>
      <c r="AS864" s="4"/>
      <c r="AT864" s="4"/>
      <c r="AU864" s="4"/>
      <c r="AV864" s="4"/>
      <c r="AW864" s="4"/>
      <c r="AX864" s="4"/>
      <c r="AY864" s="4"/>
      <c r="AZ864" s="38"/>
      <c r="BA864" s="7"/>
      <c r="BB864" s="46"/>
      <c r="BC864" s="9"/>
      <c r="BD864" s="10"/>
      <c r="BE864" s="4"/>
    </row>
    <row r="865" spans="1:57" ht="14" x14ac:dyDescent="0.35">
      <c r="A865" s="4"/>
      <c r="B865" s="4"/>
      <c r="C865" s="4"/>
      <c r="D865" s="4"/>
      <c r="E865" s="4"/>
      <c r="F865" s="4"/>
      <c r="G865" s="12"/>
      <c r="H865" s="54"/>
      <c r="I865" s="7"/>
      <c r="J865" s="8"/>
      <c r="K865" s="9"/>
      <c r="L865" s="10"/>
      <c r="M865" s="11"/>
      <c r="N865" s="29">
        <f t="shared" si="449"/>
        <v>1.7279761466149068E-6</v>
      </c>
      <c r="O865" s="47"/>
      <c r="P865" s="48"/>
      <c r="Q865" s="49"/>
      <c r="R865" s="51"/>
      <c r="S865" s="28"/>
      <c r="T865" s="29">
        <f t="shared" si="445"/>
        <v>0.99982893036148279</v>
      </c>
      <c r="U865" s="31">
        <f t="shared" si="446"/>
        <v>867</v>
      </c>
      <c r="V865" s="32">
        <f t="shared" si="447"/>
        <v>2160</v>
      </c>
      <c r="W865" s="33">
        <f t="shared" si="448"/>
        <v>3453</v>
      </c>
      <c r="X865" s="4"/>
      <c r="Y865" s="4"/>
      <c r="Z865" s="4"/>
      <c r="AA865" s="4"/>
      <c r="AB865" s="4"/>
      <c r="AC865" s="4"/>
      <c r="AD865" s="4"/>
      <c r="AE865" s="4"/>
      <c r="AF865" s="38"/>
      <c r="AG865" s="4"/>
      <c r="AH865" s="4"/>
      <c r="AI865" s="4"/>
      <c r="AJ865" s="4"/>
      <c r="AK865" s="7"/>
      <c r="AL865" s="8"/>
      <c r="AM865" s="9"/>
      <c r="AN865" s="10"/>
      <c r="AO865" s="4"/>
      <c r="AP865" s="4"/>
      <c r="AQ865" s="4"/>
      <c r="AR865" s="4"/>
      <c r="AS865" s="4"/>
      <c r="AT865" s="4"/>
      <c r="AU865" s="4"/>
      <c r="AV865" s="4"/>
      <c r="AW865" s="4"/>
      <c r="AX865" s="4"/>
      <c r="AY865" s="4"/>
      <c r="AZ865" s="38"/>
      <c r="BA865" s="7"/>
      <c r="BB865" s="46"/>
      <c r="BC865" s="9"/>
      <c r="BD865" s="10"/>
      <c r="BE865" s="4"/>
    </row>
    <row r="866" spans="1:57" ht="14" x14ac:dyDescent="0.35">
      <c r="A866" s="4"/>
      <c r="B866" s="4"/>
      <c r="C866" s="4"/>
      <c r="D866" s="4"/>
      <c r="E866" s="4"/>
      <c r="F866" s="4"/>
      <c r="G866" s="12"/>
      <c r="H866" s="54"/>
      <c r="I866" s="7"/>
      <c r="J866" s="8"/>
      <c r="K866" s="9"/>
      <c r="L866" s="10"/>
      <c r="M866" s="11"/>
      <c r="N866" s="29">
        <f t="shared" si="449"/>
        <v>1.7106963852153712E-6</v>
      </c>
      <c r="O866" s="47"/>
      <c r="P866" s="48"/>
      <c r="Q866" s="49"/>
      <c r="R866" s="51"/>
      <c r="S866" s="28"/>
      <c r="T866" s="29">
        <f t="shared" si="445"/>
        <v>0.99983064105786801</v>
      </c>
      <c r="U866" s="31">
        <f t="shared" si="446"/>
        <v>868</v>
      </c>
      <c r="V866" s="32">
        <f t="shared" si="447"/>
        <v>2162.5</v>
      </c>
      <c r="W866" s="33">
        <f t="shared" si="448"/>
        <v>3457</v>
      </c>
      <c r="X866" s="4"/>
      <c r="Y866" s="4"/>
      <c r="Z866" s="4"/>
      <c r="AA866" s="4"/>
      <c r="AB866" s="4"/>
      <c r="AC866" s="4"/>
      <c r="AD866" s="4"/>
      <c r="AE866" s="4"/>
      <c r="AF866" s="38"/>
      <c r="AG866" s="4"/>
      <c r="AH866" s="4"/>
      <c r="AI866" s="4"/>
      <c r="AJ866" s="4"/>
      <c r="AK866" s="7"/>
      <c r="AL866" s="8"/>
      <c r="AM866" s="9"/>
      <c r="AN866" s="10"/>
      <c r="AO866" s="4"/>
      <c r="AP866" s="4"/>
      <c r="AQ866" s="4"/>
      <c r="AR866" s="4"/>
      <c r="AS866" s="4"/>
      <c r="AT866" s="4"/>
      <c r="AU866" s="4"/>
      <c r="AV866" s="4"/>
      <c r="AW866" s="4"/>
      <c r="AX866" s="4"/>
      <c r="AY866" s="4"/>
      <c r="AZ866" s="38"/>
      <c r="BA866" s="7"/>
      <c r="BB866" s="46"/>
      <c r="BC866" s="9"/>
      <c r="BD866" s="10"/>
      <c r="BE866" s="4"/>
    </row>
    <row r="867" spans="1:57" ht="14" x14ac:dyDescent="0.35">
      <c r="A867" s="4"/>
      <c r="B867" s="4"/>
      <c r="C867" s="4"/>
      <c r="D867" s="4"/>
      <c r="E867" s="4"/>
      <c r="F867" s="4"/>
      <c r="G867" s="12"/>
      <c r="H867" s="54"/>
      <c r="I867" s="7"/>
      <c r="J867" s="8"/>
      <c r="K867" s="9"/>
      <c r="L867" s="10"/>
      <c r="M867" s="11"/>
      <c r="N867" s="29">
        <f t="shared" si="449"/>
        <v>1.6935894213698788E-6</v>
      </c>
      <c r="O867" s="47"/>
      <c r="P867" s="48"/>
      <c r="Q867" s="49"/>
      <c r="R867" s="51"/>
      <c r="S867" s="28"/>
      <c r="T867" s="29">
        <f t="shared" si="445"/>
        <v>0.99983233464728938</v>
      </c>
      <c r="U867" s="31">
        <f t="shared" si="446"/>
        <v>869</v>
      </c>
      <c r="V867" s="32">
        <f t="shared" si="447"/>
        <v>2165</v>
      </c>
      <c r="W867" s="33">
        <f t="shared" si="448"/>
        <v>3461</v>
      </c>
      <c r="X867" s="4"/>
      <c r="Y867" s="4"/>
      <c r="Z867" s="4"/>
      <c r="AA867" s="4"/>
      <c r="AB867" s="4"/>
      <c r="AC867" s="4"/>
      <c r="AD867" s="4"/>
      <c r="AE867" s="4"/>
      <c r="AF867" s="38"/>
      <c r="AG867" s="4"/>
      <c r="AH867" s="4"/>
      <c r="AI867" s="4"/>
      <c r="AJ867" s="4"/>
      <c r="AK867" s="7"/>
      <c r="AL867" s="8"/>
      <c r="AM867" s="9"/>
      <c r="AN867" s="10"/>
      <c r="AO867" s="4"/>
      <c r="AP867" s="4"/>
      <c r="AQ867" s="4"/>
      <c r="AR867" s="4"/>
      <c r="AS867" s="4"/>
      <c r="AT867" s="4"/>
      <c r="AU867" s="4"/>
      <c r="AV867" s="4"/>
      <c r="AW867" s="4"/>
      <c r="AX867" s="4"/>
      <c r="AY867" s="4"/>
      <c r="AZ867" s="38"/>
      <c r="BA867" s="7"/>
      <c r="BB867" s="46"/>
      <c r="BC867" s="9"/>
      <c r="BD867" s="10"/>
      <c r="BE867" s="4"/>
    </row>
    <row r="868" spans="1:57" ht="14" x14ac:dyDescent="0.35">
      <c r="A868" s="4"/>
      <c r="B868" s="4"/>
      <c r="C868" s="4"/>
      <c r="D868" s="4"/>
      <c r="E868" s="4"/>
      <c r="F868" s="4"/>
      <c r="G868" s="12"/>
      <c r="H868" s="54"/>
      <c r="I868" s="7"/>
      <c r="J868" s="8"/>
      <c r="K868" s="9"/>
      <c r="L868" s="10"/>
      <c r="M868" s="11"/>
      <c r="N868" s="29">
        <f t="shared" si="449"/>
        <v>1.6766535271273142E-6</v>
      </c>
      <c r="O868" s="47"/>
      <c r="P868" s="48"/>
      <c r="Q868" s="49"/>
      <c r="R868" s="51"/>
      <c r="S868" s="28"/>
      <c r="T868" s="29">
        <f t="shared" si="445"/>
        <v>0.99983401130081651</v>
      </c>
      <c r="U868" s="31">
        <f t="shared" si="446"/>
        <v>870</v>
      </c>
      <c r="V868" s="32">
        <f t="shared" si="447"/>
        <v>2167.5</v>
      </c>
      <c r="W868" s="33">
        <f t="shared" si="448"/>
        <v>3465</v>
      </c>
      <c r="X868" s="4"/>
      <c r="Y868" s="4"/>
      <c r="Z868" s="4"/>
      <c r="AA868" s="4"/>
      <c r="AB868" s="4"/>
      <c r="AC868" s="4"/>
      <c r="AD868" s="4"/>
      <c r="AE868" s="4"/>
      <c r="AF868" s="38"/>
      <c r="AG868" s="4"/>
      <c r="AH868" s="4"/>
      <c r="AI868" s="4"/>
      <c r="AJ868" s="4"/>
      <c r="AK868" s="7"/>
      <c r="AL868" s="8"/>
      <c r="AM868" s="9"/>
      <c r="AN868" s="10"/>
      <c r="AO868" s="4"/>
      <c r="AP868" s="4"/>
      <c r="AQ868" s="4"/>
      <c r="AR868" s="4"/>
      <c r="AS868" s="4"/>
      <c r="AT868" s="4"/>
      <c r="AU868" s="4"/>
      <c r="AV868" s="4"/>
      <c r="AW868" s="4"/>
      <c r="AX868" s="4"/>
      <c r="AY868" s="4"/>
      <c r="AZ868" s="38"/>
      <c r="BA868" s="7"/>
      <c r="BB868" s="46"/>
      <c r="BC868" s="9"/>
      <c r="BD868" s="10"/>
      <c r="BE868" s="4"/>
    </row>
    <row r="869" spans="1:57" ht="14" x14ac:dyDescent="0.35">
      <c r="A869" s="4"/>
      <c r="B869" s="4"/>
      <c r="C869" s="4"/>
      <c r="D869" s="4"/>
      <c r="E869" s="4"/>
      <c r="F869" s="4"/>
      <c r="G869" s="12"/>
      <c r="H869" s="54"/>
      <c r="I869" s="7"/>
      <c r="J869" s="8"/>
      <c r="K869" s="9"/>
      <c r="L869" s="10"/>
      <c r="M869" s="11"/>
      <c r="N869" s="29">
        <f t="shared" si="449"/>
        <v>1.659886991856041E-6</v>
      </c>
      <c r="O869" s="47"/>
      <c r="P869" s="48"/>
      <c r="Q869" s="49"/>
      <c r="R869" s="51"/>
      <c r="S869" s="28"/>
      <c r="T869" s="29">
        <f t="shared" si="445"/>
        <v>0.99983567118780836</v>
      </c>
      <c r="U869" s="31">
        <f t="shared" si="446"/>
        <v>871</v>
      </c>
      <c r="V869" s="32">
        <f t="shared" si="447"/>
        <v>2170</v>
      </c>
      <c r="W869" s="33">
        <f t="shared" si="448"/>
        <v>3469</v>
      </c>
      <c r="X869" s="4"/>
      <c r="Y869" s="4"/>
      <c r="Z869" s="4"/>
      <c r="AA869" s="4"/>
      <c r="AB869" s="4"/>
      <c r="AC869" s="4"/>
      <c r="AD869" s="4"/>
      <c r="AE869" s="4"/>
      <c r="AF869" s="38"/>
      <c r="AG869" s="4"/>
      <c r="AH869" s="4"/>
      <c r="AI869" s="4"/>
      <c r="AJ869" s="4"/>
      <c r="AK869" s="7"/>
      <c r="AL869" s="8"/>
      <c r="AM869" s="9"/>
      <c r="AN869" s="10"/>
      <c r="AO869" s="4"/>
      <c r="AP869" s="4"/>
      <c r="AQ869" s="4"/>
      <c r="AR869" s="4"/>
      <c r="AS869" s="4"/>
      <c r="AT869" s="4"/>
      <c r="AU869" s="4"/>
      <c r="AV869" s="4"/>
      <c r="AW869" s="4"/>
      <c r="AX869" s="4"/>
      <c r="AY869" s="4"/>
      <c r="AZ869" s="38"/>
      <c r="BA869" s="7"/>
      <c r="BB869" s="46"/>
      <c r="BC869" s="9"/>
      <c r="BD869" s="10"/>
      <c r="BE869" s="4"/>
    </row>
    <row r="870" spans="1:57" ht="14" x14ac:dyDescent="0.35">
      <c r="A870" s="4"/>
      <c r="B870" s="4"/>
      <c r="C870" s="4"/>
      <c r="D870" s="4"/>
      <c r="E870" s="4"/>
      <c r="F870" s="4"/>
      <c r="G870" s="12"/>
      <c r="H870" s="54"/>
      <c r="I870" s="7"/>
      <c r="J870" s="8"/>
      <c r="K870" s="9"/>
      <c r="L870" s="10"/>
      <c r="M870" s="11"/>
      <c r="N870" s="29">
        <f t="shared" si="449"/>
        <v>1.6432881219108353E-6</v>
      </c>
      <c r="O870" s="47"/>
      <c r="P870" s="48"/>
      <c r="Q870" s="49"/>
      <c r="R870" s="51"/>
      <c r="S870" s="28"/>
      <c r="T870" s="29">
        <f t="shared" si="445"/>
        <v>0.99983731447593027</v>
      </c>
      <c r="U870" s="31">
        <f t="shared" si="446"/>
        <v>872</v>
      </c>
      <c r="V870" s="32">
        <f t="shared" si="447"/>
        <v>2172.5</v>
      </c>
      <c r="W870" s="33">
        <f t="shared" si="448"/>
        <v>3473</v>
      </c>
      <c r="X870" s="4"/>
      <c r="Y870" s="4"/>
      <c r="Z870" s="4"/>
      <c r="AA870" s="4"/>
      <c r="AB870" s="4"/>
      <c r="AC870" s="4"/>
      <c r="AD870" s="4"/>
      <c r="AE870" s="4"/>
      <c r="AF870" s="38"/>
      <c r="AG870" s="4"/>
      <c r="AH870" s="4"/>
      <c r="AI870" s="4"/>
      <c r="AJ870" s="4"/>
      <c r="AK870" s="7"/>
      <c r="AL870" s="8"/>
      <c r="AM870" s="9"/>
      <c r="AN870" s="10"/>
      <c r="AO870" s="4"/>
      <c r="AP870" s="4"/>
      <c r="AQ870" s="4"/>
      <c r="AR870" s="4"/>
      <c r="AS870" s="4"/>
      <c r="AT870" s="4"/>
      <c r="AU870" s="4"/>
      <c r="AV870" s="4"/>
      <c r="AW870" s="4"/>
      <c r="AX870" s="4"/>
      <c r="AY870" s="4"/>
      <c r="AZ870" s="38"/>
      <c r="BA870" s="7"/>
      <c r="BB870" s="46"/>
      <c r="BC870" s="9"/>
      <c r="BD870" s="10"/>
      <c r="BE870" s="4"/>
    </row>
    <row r="871" spans="1:57" ht="14" x14ac:dyDescent="0.35">
      <c r="A871" s="4"/>
      <c r="B871" s="4"/>
      <c r="C871" s="4"/>
      <c r="D871" s="4"/>
      <c r="E871" s="4"/>
      <c r="F871" s="4"/>
      <c r="G871" s="12"/>
      <c r="H871" s="54"/>
      <c r="I871" s="7"/>
      <c r="J871" s="8"/>
      <c r="K871" s="9"/>
      <c r="L871" s="10"/>
      <c r="M871" s="11"/>
      <c r="N871" s="29">
        <f t="shared" si="449"/>
        <v>1.6268552407439074E-6</v>
      </c>
      <c r="O871" s="47"/>
      <c r="P871" s="48"/>
      <c r="Q871" s="49"/>
      <c r="R871" s="51"/>
      <c r="S871" s="28"/>
      <c r="T871" s="29">
        <f t="shared" si="445"/>
        <v>0.99983894133117102</v>
      </c>
      <c r="U871" s="31">
        <f t="shared" si="446"/>
        <v>873</v>
      </c>
      <c r="V871" s="32">
        <f t="shared" si="447"/>
        <v>2175</v>
      </c>
      <c r="W871" s="33">
        <f t="shared" si="448"/>
        <v>3477</v>
      </c>
      <c r="X871" s="4"/>
      <c r="Y871" s="4"/>
      <c r="Z871" s="4"/>
      <c r="AA871" s="4"/>
      <c r="AB871" s="4"/>
      <c r="AC871" s="4"/>
      <c r="AD871" s="4"/>
      <c r="AE871" s="4"/>
      <c r="AF871" s="38"/>
      <c r="AG871" s="4"/>
      <c r="AH871" s="4"/>
      <c r="AI871" s="4"/>
      <c r="AJ871" s="4"/>
      <c r="AK871" s="7"/>
      <c r="AL871" s="8"/>
      <c r="AM871" s="9"/>
      <c r="AN871" s="10"/>
      <c r="AO871" s="4"/>
      <c r="AP871" s="4"/>
      <c r="AQ871" s="4"/>
      <c r="AR871" s="4"/>
      <c r="AS871" s="4"/>
      <c r="AT871" s="4"/>
      <c r="AU871" s="4"/>
      <c r="AV871" s="4"/>
      <c r="AW871" s="4"/>
      <c r="AX871" s="4"/>
      <c r="AY871" s="4"/>
      <c r="AZ871" s="38"/>
      <c r="BA871" s="7"/>
      <c r="BB871" s="46"/>
      <c r="BC871" s="9"/>
      <c r="BD871" s="10"/>
      <c r="BE871" s="4"/>
    </row>
    <row r="872" spans="1:57" ht="14" x14ac:dyDescent="0.35">
      <c r="A872" s="4"/>
      <c r="B872" s="4"/>
      <c r="C872" s="4"/>
      <c r="D872" s="4"/>
      <c r="E872" s="4"/>
      <c r="F872" s="4"/>
      <c r="G872" s="12"/>
      <c r="H872" s="54"/>
      <c r="I872" s="7"/>
      <c r="J872" s="8"/>
      <c r="K872" s="9"/>
      <c r="L872" s="10"/>
      <c r="M872" s="11"/>
      <c r="N872" s="29">
        <f t="shared" si="449"/>
        <v>1.6105866882387687E-6</v>
      </c>
      <c r="O872" s="47"/>
      <c r="P872" s="48"/>
      <c r="Q872" s="49"/>
      <c r="R872" s="51"/>
      <c r="S872" s="28"/>
      <c r="T872" s="29">
        <f t="shared" si="445"/>
        <v>0.99984055191785925</v>
      </c>
      <c r="U872" s="31">
        <f t="shared" si="446"/>
        <v>874</v>
      </c>
      <c r="V872" s="32">
        <f t="shared" si="447"/>
        <v>2177.5</v>
      </c>
      <c r="W872" s="33">
        <f t="shared" si="448"/>
        <v>3481</v>
      </c>
      <c r="X872" s="4"/>
      <c r="Y872" s="4"/>
      <c r="Z872" s="4"/>
      <c r="AA872" s="4"/>
      <c r="AB872" s="4"/>
      <c r="AC872" s="4"/>
      <c r="AD872" s="4"/>
      <c r="AE872" s="4"/>
      <c r="AF872" s="38"/>
      <c r="AG872" s="4"/>
      <c r="AH872" s="4"/>
      <c r="AI872" s="4"/>
      <c r="AJ872" s="4"/>
      <c r="AK872" s="7"/>
      <c r="AL872" s="8"/>
      <c r="AM872" s="9"/>
      <c r="AN872" s="10"/>
      <c r="AO872" s="4"/>
      <c r="AP872" s="4"/>
      <c r="AQ872" s="4"/>
      <c r="AR872" s="4"/>
      <c r="AS872" s="4"/>
      <c r="AT872" s="4"/>
      <c r="AU872" s="4"/>
      <c r="AV872" s="4"/>
      <c r="AW872" s="4"/>
      <c r="AX872" s="4"/>
      <c r="AY872" s="4"/>
      <c r="AZ872" s="38"/>
      <c r="BA872" s="7"/>
      <c r="BB872" s="46"/>
      <c r="BC872" s="9"/>
      <c r="BD872" s="10"/>
      <c r="BE872" s="4"/>
    </row>
    <row r="873" spans="1:57" ht="14" x14ac:dyDescent="0.35">
      <c r="A873" s="4"/>
      <c r="B873" s="4"/>
      <c r="C873" s="4"/>
      <c r="D873" s="4"/>
      <c r="E873" s="4"/>
      <c r="F873" s="4"/>
      <c r="G873" s="12"/>
      <c r="H873" s="54"/>
      <c r="I873" s="7"/>
      <c r="J873" s="8"/>
      <c r="K873" s="9"/>
      <c r="L873" s="10"/>
      <c r="M873" s="11"/>
      <c r="N873" s="29">
        <f t="shared" si="449"/>
        <v>1.594480821376365E-6</v>
      </c>
      <c r="O873" s="47"/>
      <c r="P873" s="48"/>
      <c r="Q873" s="49"/>
      <c r="R873" s="51"/>
      <c r="S873" s="28"/>
      <c r="T873" s="29">
        <f t="shared" si="445"/>
        <v>0.99984214639868063</v>
      </c>
      <c r="U873" s="31">
        <f t="shared" si="446"/>
        <v>875</v>
      </c>
      <c r="V873" s="32">
        <f t="shared" si="447"/>
        <v>2180</v>
      </c>
      <c r="W873" s="33">
        <f t="shared" si="448"/>
        <v>3485</v>
      </c>
      <c r="X873" s="4"/>
      <c r="Y873" s="4"/>
      <c r="Z873" s="4"/>
      <c r="AA873" s="4"/>
      <c r="AB873" s="4"/>
      <c r="AC873" s="4"/>
      <c r="AD873" s="4"/>
      <c r="AE873" s="4"/>
      <c r="AF873" s="38"/>
      <c r="AG873" s="4"/>
      <c r="AH873" s="4"/>
      <c r="AI873" s="4"/>
      <c r="AJ873" s="4"/>
      <c r="AK873" s="7"/>
      <c r="AL873" s="8"/>
      <c r="AM873" s="9"/>
      <c r="AN873" s="10"/>
      <c r="AO873" s="4"/>
      <c r="AP873" s="4"/>
      <c r="AQ873" s="4"/>
      <c r="AR873" s="4"/>
      <c r="AS873" s="4"/>
      <c r="AT873" s="4"/>
      <c r="AU873" s="4"/>
      <c r="AV873" s="4"/>
      <c r="AW873" s="4"/>
      <c r="AX873" s="4"/>
      <c r="AY873" s="4"/>
      <c r="AZ873" s="38"/>
      <c r="BA873" s="7"/>
      <c r="BB873" s="46"/>
      <c r="BC873" s="9"/>
      <c r="BD873" s="10"/>
      <c r="BE873" s="4"/>
    </row>
    <row r="874" spans="1:57" ht="14" x14ac:dyDescent="0.35">
      <c r="A874" s="4"/>
      <c r="B874" s="4"/>
      <c r="C874" s="4"/>
      <c r="D874" s="4"/>
      <c r="E874" s="4"/>
      <c r="F874" s="4"/>
      <c r="G874" s="12"/>
      <c r="H874" s="54"/>
      <c r="I874" s="7"/>
      <c r="J874" s="8"/>
      <c r="K874" s="9"/>
      <c r="L874" s="10"/>
      <c r="M874" s="11"/>
      <c r="N874" s="29">
        <f t="shared" si="449"/>
        <v>1.5785360132358761E-6</v>
      </c>
      <c r="O874" s="47"/>
      <c r="P874" s="48"/>
      <c r="Q874" s="49"/>
      <c r="R874" s="51"/>
      <c r="S874" s="28"/>
      <c r="T874" s="29">
        <f t="shared" si="445"/>
        <v>0.99984372493469387</v>
      </c>
      <c r="U874" s="31">
        <f t="shared" si="446"/>
        <v>876</v>
      </c>
      <c r="V874" s="32">
        <f t="shared" si="447"/>
        <v>2182.5</v>
      </c>
      <c r="W874" s="33">
        <f t="shared" si="448"/>
        <v>3489</v>
      </c>
      <c r="X874" s="4"/>
      <c r="Y874" s="4"/>
      <c r="Z874" s="4"/>
      <c r="AA874" s="4"/>
      <c r="AB874" s="4"/>
      <c r="AC874" s="4"/>
      <c r="AD874" s="4"/>
      <c r="AE874" s="4"/>
      <c r="AF874" s="38"/>
      <c r="AG874" s="4"/>
      <c r="AH874" s="4"/>
      <c r="AI874" s="4"/>
      <c r="AJ874" s="4"/>
      <c r="AK874" s="7"/>
      <c r="AL874" s="8"/>
      <c r="AM874" s="9"/>
      <c r="AN874" s="10"/>
      <c r="AO874" s="4"/>
      <c r="AP874" s="4"/>
      <c r="AQ874" s="4"/>
      <c r="AR874" s="4"/>
      <c r="AS874" s="4"/>
      <c r="AT874" s="4"/>
      <c r="AU874" s="4"/>
      <c r="AV874" s="4"/>
      <c r="AW874" s="4"/>
      <c r="AX874" s="4"/>
      <c r="AY874" s="4"/>
      <c r="AZ874" s="38"/>
      <c r="BA874" s="7"/>
      <c r="BB874" s="46"/>
      <c r="BC874" s="9"/>
      <c r="BD874" s="10"/>
      <c r="BE874" s="4"/>
    </row>
    <row r="875" spans="1:57" ht="14" x14ac:dyDescent="0.35">
      <c r="A875" s="4"/>
      <c r="B875" s="4"/>
      <c r="C875" s="4"/>
      <c r="D875" s="4"/>
      <c r="E875" s="4"/>
      <c r="F875" s="4"/>
      <c r="G875" s="12"/>
      <c r="H875" s="54"/>
      <c r="I875" s="7"/>
      <c r="J875" s="8"/>
      <c r="K875" s="9"/>
      <c r="L875" s="10"/>
      <c r="M875" s="11"/>
      <c r="N875" s="29">
        <f t="shared" si="449"/>
        <v>1.5627506531057378E-6</v>
      </c>
      <c r="O875" s="47"/>
      <c r="P875" s="48"/>
      <c r="Q875" s="49"/>
      <c r="R875" s="51"/>
      <c r="S875" s="28"/>
      <c r="T875" s="29">
        <f t="shared" si="445"/>
        <v>0.99984528768534697</v>
      </c>
      <c r="U875" s="31">
        <f t="shared" si="446"/>
        <v>877</v>
      </c>
      <c r="V875" s="32">
        <f t="shared" si="447"/>
        <v>2185</v>
      </c>
      <c r="W875" s="33">
        <f t="shared" si="448"/>
        <v>3493</v>
      </c>
      <c r="X875" s="4"/>
      <c r="Y875" s="4"/>
      <c r="Z875" s="4"/>
      <c r="AA875" s="4"/>
      <c r="AB875" s="4"/>
      <c r="AC875" s="4"/>
      <c r="AD875" s="4"/>
      <c r="AE875" s="4"/>
      <c r="AF875" s="38"/>
      <c r="AG875" s="4"/>
      <c r="AH875" s="4"/>
      <c r="AI875" s="4"/>
      <c r="AJ875" s="4"/>
      <c r="AK875" s="7"/>
      <c r="AL875" s="8"/>
      <c r="AM875" s="9"/>
      <c r="AN875" s="10"/>
      <c r="AO875" s="4"/>
      <c r="AP875" s="4"/>
      <c r="AQ875" s="4"/>
      <c r="AR875" s="4"/>
      <c r="AS875" s="4"/>
      <c r="AT875" s="4"/>
      <c r="AU875" s="4"/>
      <c r="AV875" s="4"/>
      <c r="AW875" s="4"/>
      <c r="AX875" s="4"/>
      <c r="AY875" s="4"/>
      <c r="AZ875" s="38"/>
      <c r="BA875" s="7"/>
      <c r="BB875" s="46"/>
      <c r="BC875" s="9"/>
      <c r="BD875" s="10"/>
      <c r="BE875" s="4"/>
    </row>
    <row r="876" spans="1:57" ht="14" x14ac:dyDescent="0.35">
      <c r="A876" s="4"/>
      <c r="B876" s="4"/>
      <c r="C876" s="4"/>
      <c r="D876" s="4"/>
      <c r="E876" s="4"/>
      <c r="F876" s="4"/>
      <c r="G876" s="12"/>
      <c r="H876" s="54"/>
      <c r="I876" s="7"/>
      <c r="J876" s="8"/>
      <c r="K876" s="9"/>
      <c r="L876" s="10"/>
      <c r="M876" s="11"/>
      <c r="N876" s="29">
        <f t="shared" si="449"/>
        <v>1.5471231464836421E-6</v>
      </c>
      <c r="O876" s="47"/>
      <c r="P876" s="48"/>
      <c r="Q876" s="49"/>
      <c r="R876" s="51"/>
      <c r="S876" s="28"/>
      <c r="T876" s="29">
        <f t="shared" si="445"/>
        <v>0.99984683480849346</v>
      </c>
      <c r="U876" s="31">
        <f t="shared" si="446"/>
        <v>878</v>
      </c>
      <c r="V876" s="32">
        <f t="shared" si="447"/>
        <v>2187.5</v>
      </c>
      <c r="W876" s="33">
        <f t="shared" si="448"/>
        <v>3497</v>
      </c>
      <c r="X876" s="4"/>
      <c r="Y876" s="4"/>
      <c r="Z876" s="4"/>
      <c r="AA876" s="4"/>
      <c r="AB876" s="4"/>
      <c r="AC876" s="4"/>
      <c r="AD876" s="4"/>
      <c r="AE876" s="4"/>
      <c r="AF876" s="38"/>
      <c r="AG876" s="4"/>
      <c r="AH876" s="4"/>
      <c r="AI876" s="4"/>
      <c r="AJ876" s="4"/>
      <c r="AK876" s="7"/>
      <c r="AL876" s="8"/>
      <c r="AM876" s="9"/>
      <c r="AN876" s="10"/>
      <c r="AO876" s="4"/>
      <c r="AP876" s="4"/>
      <c r="AQ876" s="4"/>
      <c r="AR876" s="4"/>
      <c r="AS876" s="4"/>
      <c r="AT876" s="4"/>
      <c r="AU876" s="4"/>
      <c r="AV876" s="4"/>
      <c r="AW876" s="4"/>
      <c r="AX876" s="4"/>
      <c r="AY876" s="4"/>
      <c r="AZ876" s="38"/>
      <c r="BA876" s="7"/>
      <c r="BB876" s="46"/>
      <c r="BC876" s="9"/>
      <c r="BD876" s="10"/>
      <c r="BE876" s="4"/>
    </row>
    <row r="877" spans="1:57" ht="14" x14ac:dyDescent="0.35">
      <c r="A877" s="4"/>
      <c r="B877" s="4"/>
      <c r="C877" s="4"/>
      <c r="D877" s="4"/>
      <c r="E877" s="4"/>
      <c r="F877" s="4"/>
      <c r="G877" s="12"/>
      <c r="H877" s="54"/>
      <c r="I877" s="7"/>
      <c r="J877" s="8"/>
      <c r="K877" s="9"/>
      <c r="L877" s="10"/>
      <c r="M877" s="11"/>
      <c r="N877" s="29">
        <f t="shared" si="449"/>
        <v>1.5316519150765373E-6</v>
      </c>
      <c r="O877" s="47"/>
      <c r="P877" s="48"/>
      <c r="Q877" s="49"/>
      <c r="R877" s="51"/>
      <c r="S877" s="28"/>
      <c r="T877" s="29">
        <f t="shared" si="445"/>
        <v>0.99984836646040853</v>
      </c>
      <c r="U877" s="31">
        <f t="shared" si="446"/>
        <v>879</v>
      </c>
      <c r="V877" s="32">
        <f t="shared" si="447"/>
        <v>2190</v>
      </c>
      <c r="W877" s="33">
        <f t="shared" si="448"/>
        <v>3501</v>
      </c>
      <c r="X877" s="4"/>
      <c r="Y877" s="4"/>
      <c r="Z877" s="4"/>
      <c r="AA877" s="4"/>
      <c r="AB877" s="4"/>
      <c r="AC877" s="4"/>
      <c r="AD877" s="4"/>
      <c r="AE877" s="4"/>
      <c r="AF877" s="38"/>
      <c r="AG877" s="4"/>
      <c r="AH877" s="4"/>
      <c r="AI877" s="4"/>
      <c r="AJ877" s="4"/>
      <c r="AK877" s="7"/>
      <c r="AL877" s="8"/>
      <c r="AM877" s="9"/>
      <c r="AN877" s="10"/>
      <c r="AO877" s="4"/>
      <c r="AP877" s="4"/>
      <c r="AQ877" s="4"/>
      <c r="AR877" s="4"/>
      <c r="AS877" s="4"/>
      <c r="AT877" s="4"/>
      <c r="AU877" s="4"/>
      <c r="AV877" s="4"/>
      <c r="AW877" s="4"/>
      <c r="AX877" s="4"/>
      <c r="AY877" s="4"/>
      <c r="AZ877" s="38"/>
      <c r="BA877" s="7"/>
      <c r="BB877" s="46"/>
      <c r="BC877" s="9"/>
      <c r="BD877" s="10"/>
      <c r="BE877" s="4"/>
    </row>
    <row r="878" spans="1:57" ht="14" x14ac:dyDescent="0.35">
      <c r="A878" s="4"/>
      <c r="B878" s="4"/>
      <c r="C878" s="4"/>
      <c r="D878" s="4"/>
      <c r="E878" s="4"/>
      <c r="F878" s="4"/>
      <c r="G878" s="12"/>
      <c r="H878" s="54"/>
      <c r="I878" s="7"/>
      <c r="J878" s="8"/>
      <c r="K878" s="9"/>
      <c r="L878" s="10"/>
      <c r="M878" s="11"/>
      <c r="N878" s="29">
        <f t="shared" si="449"/>
        <v>1.5163353959124493E-6</v>
      </c>
      <c r="O878" s="47"/>
      <c r="P878" s="48"/>
      <c r="Q878" s="49"/>
      <c r="R878" s="51"/>
      <c r="S878" s="28"/>
      <c r="T878" s="29">
        <f t="shared" si="445"/>
        <v>0.99984988279580445</v>
      </c>
      <c r="U878" s="31">
        <f t="shared" si="446"/>
        <v>880</v>
      </c>
      <c r="V878" s="32">
        <f t="shared" si="447"/>
        <v>2192.5</v>
      </c>
      <c r="W878" s="33">
        <f t="shared" si="448"/>
        <v>3505</v>
      </c>
      <c r="X878" s="4"/>
      <c r="Y878" s="4"/>
      <c r="Z878" s="4"/>
      <c r="AA878" s="4"/>
      <c r="AB878" s="4"/>
      <c r="AC878" s="4"/>
      <c r="AD878" s="4"/>
      <c r="AE878" s="4"/>
      <c r="AF878" s="38"/>
      <c r="AG878" s="4"/>
      <c r="AH878" s="4"/>
      <c r="AI878" s="4"/>
      <c r="AJ878" s="4"/>
      <c r="AK878" s="7"/>
      <c r="AL878" s="8"/>
      <c r="AM878" s="9"/>
      <c r="AN878" s="10"/>
      <c r="AO878" s="4"/>
      <c r="AP878" s="4"/>
      <c r="AQ878" s="4"/>
      <c r="AR878" s="4"/>
      <c r="AS878" s="4"/>
      <c r="AT878" s="4"/>
      <c r="AU878" s="4"/>
      <c r="AV878" s="4"/>
      <c r="AW878" s="4"/>
      <c r="AX878" s="4"/>
      <c r="AY878" s="4"/>
      <c r="AZ878" s="38"/>
      <c r="BA878" s="7"/>
      <c r="BB878" s="46"/>
      <c r="BC878" s="9"/>
      <c r="BD878" s="10"/>
      <c r="BE878" s="4"/>
    </row>
    <row r="879" spans="1:57" ht="14" x14ac:dyDescent="0.35">
      <c r="A879" s="4"/>
      <c r="B879" s="4"/>
      <c r="C879" s="4"/>
      <c r="D879" s="4"/>
      <c r="E879" s="4"/>
      <c r="F879" s="4"/>
      <c r="G879" s="12"/>
      <c r="H879" s="54"/>
      <c r="I879" s="7"/>
      <c r="J879" s="8"/>
      <c r="K879" s="9"/>
      <c r="L879" s="10"/>
      <c r="M879" s="11"/>
      <c r="N879" s="29">
        <f t="shared" si="449"/>
        <v>1.5011720420066155E-6</v>
      </c>
      <c r="O879" s="47"/>
      <c r="P879" s="48"/>
      <c r="Q879" s="49"/>
      <c r="R879" s="51"/>
      <c r="S879" s="28"/>
      <c r="T879" s="29">
        <f t="shared" si="445"/>
        <v>0.99985138396784645</v>
      </c>
      <c r="U879" s="31">
        <f t="shared" si="446"/>
        <v>881</v>
      </c>
      <c r="V879" s="32">
        <f t="shared" si="447"/>
        <v>2195</v>
      </c>
      <c r="W879" s="33">
        <f t="shared" si="448"/>
        <v>3509</v>
      </c>
      <c r="X879" s="4"/>
      <c r="Y879" s="4"/>
      <c r="Z879" s="4"/>
      <c r="AA879" s="4"/>
      <c r="AB879" s="4"/>
      <c r="AC879" s="4"/>
      <c r="AD879" s="4"/>
      <c r="AE879" s="4"/>
      <c r="AF879" s="38"/>
      <c r="AG879" s="4"/>
      <c r="AH879" s="4"/>
      <c r="AI879" s="4"/>
      <c r="AJ879" s="4"/>
      <c r="AK879" s="7"/>
      <c r="AL879" s="8"/>
      <c r="AM879" s="9"/>
      <c r="AN879" s="10"/>
      <c r="AO879" s="4"/>
      <c r="AP879" s="4"/>
      <c r="AQ879" s="4"/>
      <c r="AR879" s="4"/>
      <c r="AS879" s="4"/>
      <c r="AT879" s="4"/>
      <c r="AU879" s="4"/>
      <c r="AV879" s="4"/>
      <c r="AW879" s="4"/>
      <c r="AX879" s="4"/>
      <c r="AY879" s="4"/>
      <c r="AZ879" s="38"/>
      <c r="BA879" s="7"/>
      <c r="BB879" s="46"/>
      <c r="BC879" s="9"/>
      <c r="BD879" s="10"/>
      <c r="BE879" s="4"/>
    </row>
    <row r="880" spans="1:57" ht="14" x14ac:dyDescent="0.35">
      <c r="A880" s="4"/>
      <c r="B880" s="4"/>
      <c r="C880" s="4"/>
      <c r="D880" s="4"/>
      <c r="E880" s="4"/>
      <c r="F880" s="4"/>
      <c r="G880" s="12"/>
      <c r="H880" s="54"/>
      <c r="I880" s="7"/>
      <c r="J880" s="8"/>
      <c r="K880" s="9"/>
      <c r="L880" s="10"/>
      <c r="M880" s="11"/>
      <c r="N880" s="29">
        <f t="shared" si="449"/>
        <v>1.4861603215843289E-6</v>
      </c>
      <c r="O880" s="47"/>
      <c r="P880" s="48"/>
      <c r="Q880" s="49"/>
      <c r="R880" s="51"/>
      <c r="S880" s="28"/>
      <c r="T880" s="29">
        <f t="shared" si="445"/>
        <v>0.99985287012816804</v>
      </c>
      <c r="U880" s="31">
        <f t="shared" si="446"/>
        <v>882</v>
      </c>
      <c r="V880" s="32">
        <f t="shared" si="447"/>
        <v>2197.5</v>
      </c>
      <c r="W880" s="33">
        <f t="shared" si="448"/>
        <v>3513</v>
      </c>
      <c r="X880" s="4"/>
      <c r="Y880" s="4"/>
      <c r="Z880" s="4"/>
      <c r="AA880" s="4"/>
      <c r="AB880" s="4"/>
      <c r="AC880" s="4"/>
      <c r="AD880" s="4"/>
      <c r="AE880" s="4"/>
      <c r="AF880" s="38"/>
      <c r="AG880" s="4"/>
      <c r="AH880" s="4"/>
      <c r="AI880" s="4"/>
      <c r="AJ880" s="4"/>
      <c r="AK880" s="7"/>
      <c r="AL880" s="8"/>
      <c r="AM880" s="9"/>
      <c r="AN880" s="10"/>
      <c r="AO880" s="4"/>
      <c r="AP880" s="4"/>
      <c r="AQ880" s="4"/>
      <c r="AR880" s="4"/>
      <c r="AS880" s="4"/>
      <c r="AT880" s="4"/>
      <c r="AU880" s="4"/>
      <c r="AV880" s="4"/>
      <c r="AW880" s="4"/>
      <c r="AX880" s="4"/>
      <c r="AY880" s="4"/>
      <c r="AZ880" s="38"/>
      <c r="BA880" s="7"/>
      <c r="BB880" s="46"/>
      <c r="BC880" s="9"/>
      <c r="BD880" s="10"/>
      <c r="BE880" s="4"/>
    </row>
    <row r="881" spans="1:57" ht="14" x14ac:dyDescent="0.35">
      <c r="A881" s="4"/>
      <c r="B881" s="4"/>
      <c r="C881" s="4"/>
      <c r="D881" s="4"/>
      <c r="E881" s="4"/>
      <c r="F881" s="4"/>
      <c r="G881" s="12"/>
      <c r="H881" s="54"/>
      <c r="I881" s="7"/>
      <c r="J881" s="8"/>
      <c r="K881" s="9"/>
      <c r="L881" s="10"/>
      <c r="M881" s="11"/>
      <c r="N881" s="29">
        <f t="shared" si="449"/>
        <v>1.4712987183029824E-6</v>
      </c>
      <c r="O881" s="47"/>
      <c r="P881" s="48"/>
      <c r="Q881" s="49"/>
      <c r="R881" s="51"/>
      <c r="S881" s="28"/>
      <c r="T881" s="29">
        <f t="shared" si="445"/>
        <v>0.99985434142688634</v>
      </c>
      <c r="U881" s="31">
        <f t="shared" si="446"/>
        <v>883</v>
      </c>
      <c r="V881" s="32">
        <f t="shared" si="447"/>
        <v>2200</v>
      </c>
      <c r="W881" s="33">
        <f t="shared" si="448"/>
        <v>3517</v>
      </c>
      <c r="X881" s="4"/>
      <c r="Y881" s="4"/>
      <c r="Z881" s="4"/>
      <c r="AA881" s="4"/>
      <c r="AB881" s="4"/>
      <c r="AC881" s="4"/>
      <c r="AD881" s="4"/>
      <c r="AE881" s="4"/>
      <c r="AF881" s="38"/>
      <c r="AG881" s="4"/>
      <c r="AH881" s="4"/>
      <c r="AI881" s="4"/>
      <c r="AJ881" s="4"/>
      <c r="AK881" s="7"/>
      <c r="AL881" s="8"/>
      <c r="AM881" s="9"/>
      <c r="AN881" s="10"/>
      <c r="AO881" s="4"/>
      <c r="AP881" s="4"/>
      <c r="AQ881" s="4"/>
      <c r="AR881" s="4"/>
      <c r="AS881" s="4"/>
      <c r="AT881" s="4"/>
      <c r="AU881" s="4"/>
      <c r="AV881" s="4"/>
      <c r="AW881" s="4"/>
      <c r="AX881" s="4"/>
      <c r="AY881" s="4"/>
      <c r="AZ881" s="38"/>
      <c r="BA881" s="7"/>
      <c r="BB881" s="46"/>
      <c r="BC881" s="9"/>
      <c r="BD881" s="10"/>
      <c r="BE881" s="4"/>
    </row>
    <row r="882" spans="1:57" ht="14" x14ac:dyDescent="0.35">
      <c r="A882" s="4"/>
      <c r="B882" s="4"/>
      <c r="C882" s="4"/>
      <c r="D882" s="4"/>
      <c r="E882" s="4"/>
      <c r="F882" s="4"/>
      <c r="G882" s="12"/>
      <c r="H882" s="54"/>
      <c r="I882" s="7"/>
      <c r="J882" s="8"/>
      <c r="K882" s="9"/>
      <c r="L882" s="10"/>
      <c r="M882" s="11"/>
      <c r="N882" s="29">
        <f t="shared" si="449"/>
        <v>1.4565857311410468E-6</v>
      </c>
      <c r="O882" s="47"/>
      <c r="P882" s="48"/>
      <c r="Q882" s="49"/>
      <c r="R882" s="51"/>
      <c r="S882" s="28"/>
      <c r="T882" s="29">
        <f t="shared" si="445"/>
        <v>0.99985579801261748</v>
      </c>
      <c r="U882" s="31">
        <f t="shared" si="446"/>
        <v>884</v>
      </c>
      <c r="V882" s="32">
        <f t="shared" si="447"/>
        <v>2202.5</v>
      </c>
      <c r="W882" s="33">
        <f t="shared" si="448"/>
        <v>3521</v>
      </c>
      <c r="X882" s="4"/>
      <c r="Y882" s="4"/>
      <c r="Z882" s="4"/>
      <c r="AA882" s="4"/>
      <c r="AB882" s="4"/>
      <c r="AC882" s="4"/>
      <c r="AD882" s="4"/>
      <c r="AE882" s="4"/>
      <c r="AF882" s="38"/>
      <c r="AG882" s="4"/>
      <c r="AH882" s="4"/>
      <c r="AI882" s="4"/>
      <c r="AJ882" s="4"/>
      <c r="AK882" s="7"/>
      <c r="AL882" s="8"/>
      <c r="AM882" s="9"/>
      <c r="AN882" s="10"/>
      <c r="AO882" s="4"/>
      <c r="AP882" s="4"/>
      <c r="AQ882" s="4"/>
      <c r="AR882" s="4"/>
      <c r="AS882" s="4"/>
      <c r="AT882" s="4"/>
      <c r="AU882" s="4"/>
      <c r="AV882" s="4"/>
      <c r="AW882" s="4"/>
      <c r="AX882" s="4"/>
      <c r="AY882" s="4"/>
      <c r="AZ882" s="38"/>
      <c r="BA882" s="7"/>
      <c r="BB882" s="46"/>
      <c r="BC882" s="9"/>
      <c r="BD882" s="10"/>
      <c r="BE882" s="4"/>
    </row>
    <row r="883" spans="1:57" ht="14" x14ac:dyDescent="0.35">
      <c r="A883" s="4"/>
      <c r="B883" s="4"/>
      <c r="C883" s="4"/>
      <c r="D883" s="4"/>
      <c r="E883" s="4"/>
      <c r="F883" s="4"/>
      <c r="G883" s="12"/>
      <c r="H883" s="54"/>
      <c r="I883" s="7"/>
      <c r="J883" s="8"/>
      <c r="K883" s="9"/>
      <c r="L883" s="10"/>
      <c r="M883" s="11"/>
      <c r="N883" s="29">
        <f t="shared" si="449"/>
        <v>1.442019873842959E-6</v>
      </c>
      <c r="O883" s="47"/>
      <c r="P883" s="48"/>
      <c r="Q883" s="49"/>
      <c r="R883" s="51"/>
      <c r="S883" s="28"/>
      <c r="T883" s="29">
        <f t="shared" si="445"/>
        <v>0.99985724003249132</v>
      </c>
      <c r="U883" s="31">
        <f t="shared" si="446"/>
        <v>885</v>
      </c>
      <c r="V883" s="32">
        <f t="shared" si="447"/>
        <v>2205</v>
      </c>
      <c r="W883" s="33">
        <f t="shared" si="448"/>
        <v>3525</v>
      </c>
      <c r="X883" s="4"/>
      <c r="Y883" s="4"/>
      <c r="Z883" s="4"/>
      <c r="AA883" s="4"/>
      <c r="AB883" s="4"/>
      <c r="AC883" s="4"/>
      <c r="AD883" s="4"/>
      <c r="AE883" s="4"/>
      <c r="AF883" s="38"/>
      <c r="AG883" s="4"/>
      <c r="AH883" s="4"/>
      <c r="AI883" s="4"/>
      <c r="AJ883" s="4"/>
      <c r="AK883" s="7"/>
      <c r="AL883" s="8"/>
      <c r="AM883" s="9"/>
      <c r="AN883" s="10"/>
      <c r="AO883" s="4"/>
      <c r="AP883" s="4"/>
      <c r="AQ883" s="4"/>
      <c r="AR883" s="4"/>
      <c r="AS883" s="4"/>
      <c r="AT883" s="4"/>
      <c r="AU883" s="4"/>
      <c r="AV883" s="4"/>
      <c r="AW883" s="4"/>
      <c r="AX883" s="4"/>
      <c r="AY883" s="4"/>
      <c r="AZ883" s="38"/>
      <c r="BA883" s="7"/>
      <c r="BB883" s="46"/>
      <c r="BC883" s="9"/>
      <c r="BD883" s="10"/>
      <c r="BE883" s="4"/>
    </row>
    <row r="884" spans="1:57" ht="14" x14ac:dyDescent="0.35">
      <c r="A884" s="4"/>
      <c r="B884" s="4"/>
      <c r="C884" s="4"/>
      <c r="D884" s="4"/>
      <c r="E884" s="4"/>
      <c r="F884" s="4"/>
      <c r="G884" s="12"/>
      <c r="H884" s="54"/>
      <c r="I884" s="7"/>
      <c r="J884" s="8"/>
      <c r="K884" s="9"/>
      <c r="L884" s="10"/>
      <c r="M884" s="11"/>
      <c r="N884" s="29">
        <f t="shared" si="449"/>
        <v>1.4275996751411668E-6</v>
      </c>
      <c r="O884" s="47"/>
      <c r="P884" s="48"/>
      <c r="Q884" s="49"/>
      <c r="R884" s="51"/>
      <c r="S884" s="28"/>
      <c r="T884" s="29">
        <f t="shared" si="445"/>
        <v>0.99985866763216646</v>
      </c>
      <c r="U884" s="31">
        <f t="shared" si="446"/>
        <v>886</v>
      </c>
      <c r="V884" s="32">
        <f t="shared" si="447"/>
        <v>2207.5</v>
      </c>
      <c r="W884" s="33">
        <f t="shared" si="448"/>
        <v>3529</v>
      </c>
      <c r="X884" s="4"/>
      <c r="Y884" s="4"/>
      <c r="Z884" s="4"/>
      <c r="AA884" s="4"/>
      <c r="AB884" s="4"/>
      <c r="AC884" s="4"/>
      <c r="AD884" s="4"/>
      <c r="AE884" s="4"/>
      <c r="AF884" s="38"/>
      <c r="AG884" s="4"/>
      <c r="AH884" s="4"/>
      <c r="AI884" s="4"/>
      <c r="AJ884" s="4"/>
      <c r="AK884" s="7"/>
      <c r="AL884" s="8"/>
      <c r="AM884" s="9"/>
      <c r="AN884" s="10"/>
      <c r="AO884" s="4"/>
      <c r="AP884" s="4"/>
      <c r="AQ884" s="4"/>
      <c r="AR884" s="4"/>
      <c r="AS884" s="4"/>
      <c r="AT884" s="4"/>
      <c r="AU884" s="4"/>
      <c r="AV884" s="4"/>
      <c r="AW884" s="4"/>
      <c r="AX884" s="4"/>
      <c r="AY884" s="4"/>
      <c r="AZ884" s="38"/>
      <c r="BA884" s="7"/>
      <c r="BB884" s="46"/>
      <c r="BC884" s="9"/>
      <c r="BD884" s="10"/>
      <c r="BE884" s="4"/>
    </row>
    <row r="885" spans="1:57" ht="14" x14ac:dyDescent="0.35">
      <c r="A885" s="4"/>
      <c r="B885" s="4"/>
      <c r="C885" s="4"/>
      <c r="D885" s="4"/>
      <c r="E885" s="4"/>
      <c r="F885" s="4"/>
      <c r="G885" s="12"/>
      <c r="H885" s="54"/>
      <c r="I885" s="7"/>
      <c r="J885" s="8"/>
      <c r="K885" s="9"/>
      <c r="L885" s="10"/>
      <c r="M885" s="11"/>
      <c r="N885" s="29">
        <f t="shared" si="449"/>
        <v>1.4133236783120395E-6</v>
      </c>
      <c r="O885" s="47"/>
      <c r="P885" s="48"/>
      <c r="Q885" s="49"/>
      <c r="R885" s="51"/>
      <c r="S885" s="28"/>
      <c r="T885" s="29">
        <f t="shared" si="445"/>
        <v>0.99986008095584478</v>
      </c>
      <c r="U885" s="31">
        <f t="shared" si="446"/>
        <v>887</v>
      </c>
      <c r="V885" s="32">
        <f t="shared" si="447"/>
        <v>2210</v>
      </c>
      <c r="W885" s="33">
        <f t="shared" si="448"/>
        <v>3533</v>
      </c>
      <c r="X885" s="4"/>
      <c r="Y885" s="4"/>
      <c r="Z885" s="4"/>
      <c r="AA885" s="4"/>
      <c r="AB885" s="4"/>
      <c r="AC885" s="4"/>
      <c r="AD885" s="4"/>
      <c r="AE885" s="4"/>
      <c r="AF885" s="38"/>
      <c r="AG885" s="4"/>
      <c r="AH885" s="4"/>
      <c r="AI885" s="4"/>
      <c r="AJ885" s="4"/>
      <c r="AK885" s="7"/>
      <c r="AL885" s="8"/>
      <c r="AM885" s="9"/>
      <c r="AN885" s="10"/>
      <c r="AO885" s="4"/>
      <c r="AP885" s="4"/>
      <c r="AQ885" s="4"/>
      <c r="AR885" s="4"/>
      <c r="AS885" s="4"/>
      <c r="AT885" s="4"/>
      <c r="AU885" s="4"/>
      <c r="AV885" s="4"/>
      <c r="AW885" s="4"/>
      <c r="AX885" s="4"/>
      <c r="AY885" s="4"/>
      <c r="AZ885" s="38"/>
      <c r="BA885" s="7"/>
      <c r="BB885" s="46"/>
      <c r="BC885" s="9"/>
      <c r="BD885" s="10"/>
      <c r="BE885" s="4"/>
    </row>
    <row r="886" spans="1:57" ht="14" x14ac:dyDescent="0.35">
      <c r="A886" s="4"/>
      <c r="B886" s="4"/>
      <c r="C886" s="4"/>
      <c r="D886" s="4"/>
      <c r="E886" s="4"/>
      <c r="F886" s="4"/>
      <c r="G886" s="12"/>
      <c r="H886" s="54"/>
      <c r="I886" s="7"/>
      <c r="J886" s="8"/>
      <c r="K886" s="9"/>
      <c r="L886" s="10"/>
      <c r="M886" s="11"/>
      <c r="N886" s="29">
        <f t="shared" si="449"/>
        <v>1.3991904415089351E-6</v>
      </c>
      <c r="O886" s="47"/>
      <c r="P886" s="48"/>
      <c r="Q886" s="49"/>
      <c r="R886" s="51"/>
      <c r="S886" s="28"/>
      <c r="T886" s="29">
        <f t="shared" si="445"/>
        <v>0.99986148014628629</v>
      </c>
      <c r="U886" s="31">
        <f t="shared" si="446"/>
        <v>888</v>
      </c>
      <c r="V886" s="32">
        <f t="shared" si="447"/>
        <v>2212.5</v>
      </c>
      <c r="W886" s="33">
        <f t="shared" si="448"/>
        <v>3537</v>
      </c>
      <c r="X886" s="4"/>
      <c r="Y886" s="4"/>
      <c r="Z886" s="4"/>
      <c r="AA886" s="4"/>
      <c r="AB886" s="4"/>
      <c r="AC886" s="4"/>
      <c r="AD886" s="4"/>
      <c r="AE886" s="4"/>
      <c r="AF886" s="38"/>
      <c r="AG886" s="4"/>
      <c r="AH886" s="4"/>
      <c r="AI886" s="4"/>
      <c r="AJ886" s="4"/>
      <c r="AK886" s="7"/>
      <c r="AL886" s="8"/>
      <c r="AM886" s="9"/>
      <c r="AN886" s="10"/>
      <c r="AO886" s="4"/>
      <c r="AP886" s="4"/>
      <c r="AQ886" s="4"/>
      <c r="AR886" s="4"/>
      <c r="AS886" s="4"/>
      <c r="AT886" s="4"/>
      <c r="AU886" s="4"/>
      <c r="AV886" s="4"/>
      <c r="AW886" s="4"/>
      <c r="AX886" s="4"/>
      <c r="AY886" s="4"/>
      <c r="AZ886" s="38"/>
      <c r="BA886" s="7"/>
      <c r="BB886" s="46"/>
      <c r="BC886" s="9"/>
      <c r="BD886" s="10"/>
      <c r="BE886" s="4"/>
    </row>
    <row r="887" spans="1:57" ht="14" x14ac:dyDescent="0.35">
      <c r="A887" s="4"/>
      <c r="B887" s="4"/>
      <c r="C887" s="4"/>
      <c r="D887" s="4"/>
      <c r="E887" s="4"/>
      <c r="F887" s="4"/>
      <c r="G887" s="12"/>
      <c r="H887" s="54"/>
      <c r="I887" s="7"/>
      <c r="J887" s="8"/>
      <c r="K887" s="9"/>
      <c r="L887" s="10"/>
      <c r="M887" s="11"/>
      <c r="N887" s="29">
        <f t="shared" si="449"/>
        <v>1.3851985370960662E-6</v>
      </c>
      <c r="O887" s="47"/>
      <c r="P887" s="48"/>
      <c r="Q887" s="49"/>
      <c r="R887" s="51"/>
      <c r="S887" s="28"/>
      <c r="T887" s="29">
        <f t="shared" si="445"/>
        <v>0.99986286534482338</v>
      </c>
      <c r="U887" s="31">
        <f t="shared" si="446"/>
        <v>889</v>
      </c>
      <c r="V887" s="32">
        <f t="shared" si="447"/>
        <v>2215</v>
      </c>
      <c r="W887" s="33">
        <f t="shared" si="448"/>
        <v>3541</v>
      </c>
      <c r="X887" s="4"/>
      <c r="Y887" s="4"/>
      <c r="Z887" s="4"/>
      <c r="AA887" s="4"/>
      <c r="AB887" s="4"/>
      <c r="AC887" s="4"/>
      <c r="AD887" s="4"/>
      <c r="AE887" s="4"/>
      <c r="AF887" s="38"/>
      <c r="AG887" s="4"/>
      <c r="AH887" s="4"/>
      <c r="AI887" s="4"/>
      <c r="AJ887" s="4"/>
      <c r="AK887" s="7"/>
      <c r="AL887" s="8"/>
      <c r="AM887" s="9"/>
      <c r="AN887" s="10"/>
      <c r="AO887" s="4"/>
      <c r="AP887" s="4"/>
      <c r="AQ887" s="4"/>
      <c r="AR887" s="4"/>
      <c r="AS887" s="4"/>
      <c r="AT887" s="4"/>
      <c r="AU887" s="4"/>
      <c r="AV887" s="4"/>
      <c r="AW887" s="4"/>
      <c r="AX887" s="4"/>
      <c r="AY887" s="4"/>
      <c r="AZ887" s="38"/>
      <c r="BA887" s="7"/>
      <c r="BB887" s="46"/>
      <c r="BC887" s="9"/>
      <c r="BD887" s="10"/>
      <c r="BE887" s="4"/>
    </row>
    <row r="888" spans="1:57" ht="14" x14ac:dyDescent="0.35">
      <c r="A888" s="4"/>
      <c r="B888" s="4"/>
      <c r="C888" s="4"/>
      <c r="D888" s="4"/>
      <c r="E888" s="4"/>
      <c r="F888" s="4"/>
      <c r="G888" s="12"/>
      <c r="H888" s="54"/>
      <c r="I888" s="7"/>
      <c r="J888" s="8"/>
      <c r="K888" s="9"/>
      <c r="L888" s="10"/>
      <c r="M888" s="11"/>
      <c r="N888" s="29">
        <f t="shared" si="449"/>
        <v>1.3713465517595225E-6</v>
      </c>
      <c r="O888" s="47"/>
      <c r="P888" s="48"/>
      <c r="Q888" s="49"/>
      <c r="R888" s="51"/>
      <c r="S888" s="28"/>
      <c r="T888" s="29">
        <f t="shared" si="445"/>
        <v>0.99986423669137514</v>
      </c>
      <c r="U888" s="31">
        <f t="shared" si="446"/>
        <v>890</v>
      </c>
      <c r="V888" s="32">
        <f t="shared" si="447"/>
        <v>2217.5</v>
      </c>
      <c r="W888" s="33">
        <f t="shared" si="448"/>
        <v>3545</v>
      </c>
      <c r="X888" s="4"/>
      <c r="Y888" s="4"/>
      <c r="Z888" s="4"/>
      <c r="AA888" s="4"/>
      <c r="AB888" s="4"/>
      <c r="AC888" s="4"/>
      <c r="AD888" s="4"/>
      <c r="AE888" s="4"/>
      <c r="AF888" s="38"/>
      <c r="AG888" s="4"/>
      <c r="AH888" s="4"/>
      <c r="AI888" s="4"/>
      <c r="AJ888" s="4"/>
      <c r="AK888" s="7"/>
      <c r="AL888" s="8"/>
      <c r="AM888" s="9"/>
      <c r="AN888" s="10"/>
      <c r="AO888" s="4"/>
      <c r="AP888" s="4"/>
      <c r="AQ888" s="4"/>
      <c r="AR888" s="4"/>
      <c r="AS888" s="4"/>
      <c r="AT888" s="4"/>
      <c r="AU888" s="4"/>
      <c r="AV888" s="4"/>
      <c r="AW888" s="4"/>
      <c r="AX888" s="4"/>
      <c r="AY888" s="4"/>
      <c r="AZ888" s="38"/>
      <c r="BA888" s="7"/>
      <c r="BB888" s="46"/>
      <c r="BC888" s="9"/>
      <c r="BD888" s="10"/>
      <c r="BE888" s="4"/>
    </row>
    <row r="889" spans="1:57" ht="14" x14ac:dyDescent="0.35">
      <c r="A889" s="4"/>
      <c r="B889" s="4"/>
      <c r="C889" s="4"/>
      <c r="D889" s="4"/>
      <c r="E889" s="4"/>
      <c r="F889" s="4"/>
      <c r="G889" s="12"/>
      <c r="H889" s="54"/>
      <c r="I889" s="7"/>
      <c r="J889" s="8"/>
      <c r="K889" s="9"/>
      <c r="L889" s="10"/>
      <c r="M889" s="11"/>
      <c r="N889" s="29">
        <f t="shared" si="449"/>
        <v>1.3576330862852259E-6</v>
      </c>
      <c r="O889" s="47"/>
      <c r="P889" s="48"/>
      <c r="Q889" s="49"/>
      <c r="R889" s="51"/>
      <c r="S889" s="28"/>
      <c r="T889" s="29">
        <f t="shared" si="445"/>
        <v>0.99986559432446143</v>
      </c>
      <c r="U889" s="31">
        <f t="shared" si="446"/>
        <v>891</v>
      </c>
      <c r="V889" s="32">
        <f t="shared" si="447"/>
        <v>2220</v>
      </c>
      <c r="W889" s="33">
        <f t="shared" si="448"/>
        <v>3549</v>
      </c>
      <c r="X889" s="4"/>
      <c r="Y889" s="4"/>
      <c r="Z889" s="4"/>
      <c r="AA889" s="4"/>
      <c r="AB889" s="4"/>
      <c r="AC889" s="4"/>
      <c r="AD889" s="4"/>
      <c r="AE889" s="4"/>
      <c r="AF889" s="38"/>
      <c r="AG889" s="4"/>
      <c r="AH889" s="4"/>
      <c r="AI889" s="4"/>
      <c r="AJ889" s="4"/>
      <c r="AK889" s="7"/>
      <c r="AL889" s="8"/>
      <c r="AM889" s="9"/>
      <c r="AN889" s="10"/>
      <c r="AO889" s="4"/>
      <c r="AP889" s="4"/>
      <c r="AQ889" s="4"/>
      <c r="AR889" s="4"/>
      <c r="AS889" s="4"/>
      <c r="AT889" s="4"/>
      <c r="AU889" s="4"/>
      <c r="AV889" s="4"/>
      <c r="AW889" s="4"/>
      <c r="AX889" s="4"/>
      <c r="AY889" s="4"/>
      <c r="AZ889" s="38"/>
      <c r="BA889" s="7"/>
      <c r="BB889" s="46"/>
      <c r="BC889" s="9"/>
      <c r="BD889" s="10"/>
      <c r="BE889" s="4"/>
    </row>
    <row r="890" spans="1:57" ht="14" x14ac:dyDescent="0.35">
      <c r="A890" s="4"/>
      <c r="B890" s="4"/>
      <c r="C890" s="4"/>
      <c r="D890" s="4"/>
      <c r="E890" s="4"/>
      <c r="F890" s="4"/>
      <c r="G890" s="12"/>
      <c r="H890" s="54"/>
      <c r="I890" s="7"/>
      <c r="J890" s="8"/>
      <c r="K890" s="9"/>
      <c r="L890" s="10"/>
      <c r="M890" s="11"/>
      <c r="N890" s="29">
        <f t="shared" si="449"/>
        <v>1.3440567553368865E-6</v>
      </c>
      <c r="O890" s="47"/>
      <c r="P890" s="48"/>
      <c r="Q890" s="49"/>
      <c r="R890" s="51"/>
      <c r="S890" s="28"/>
      <c r="T890" s="29">
        <f t="shared" si="445"/>
        <v>0.99986693838121676</v>
      </c>
      <c r="U890" s="31">
        <f t="shared" si="446"/>
        <v>892</v>
      </c>
      <c r="V890" s="32">
        <f t="shared" si="447"/>
        <v>2222.5</v>
      </c>
      <c r="W890" s="33">
        <f t="shared" si="448"/>
        <v>3553</v>
      </c>
      <c r="X890" s="4"/>
      <c r="Y890" s="4"/>
      <c r="Z890" s="4"/>
      <c r="AA890" s="4"/>
      <c r="AB890" s="4"/>
      <c r="AC890" s="4"/>
      <c r="AD890" s="4"/>
      <c r="AE890" s="4"/>
      <c r="AF890" s="38"/>
      <c r="AG890" s="4"/>
      <c r="AH890" s="4"/>
      <c r="AI890" s="4"/>
      <c r="AJ890" s="4"/>
      <c r="AK890" s="7"/>
      <c r="AL890" s="8"/>
      <c r="AM890" s="9"/>
      <c r="AN890" s="10"/>
      <c r="AO890" s="4"/>
      <c r="AP890" s="4"/>
      <c r="AQ890" s="4"/>
      <c r="AR890" s="4"/>
      <c r="AS890" s="4"/>
      <c r="AT890" s="4"/>
      <c r="AU890" s="4"/>
      <c r="AV890" s="4"/>
      <c r="AW890" s="4"/>
      <c r="AX890" s="4"/>
      <c r="AY890" s="4"/>
      <c r="AZ890" s="38"/>
      <c r="BA890" s="7"/>
      <c r="BB890" s="46"/>
      <c r="BC890" s="9"/>
      <c r="BD890" s="10"/>
      <c r="BE890" s="4"/>
    </row>
    <row r="891" spans="1:57" ht="14" x14ac:dyDescent="0.35">
      <c r="A891" s="4"/>
      <c r="B891" s="4"/>
      <c r="C891" s="4"/>
      <c r="D891" s="4"/>
      <c r="E891" s="4"/>
      <c r="F891" s="4"/>
      <c r="G891" s="12"/>
      <c r="H891" s="54"/>
      <c r="I891" s="7"/>
      <c r="J891" s="8"/>
      <c r="K891" s="9"/>
      <c r="L891" s="10"/>
      <c r="M891" s="11"/>
      <c r="N891" s="29">
        <f t="shared" si="449"/>
        <v>1.3306161877890688E-6</v>
      </c>
      <c r="O891" s="47"/>
      <c r="P891" s="48"/>
      <c r="Q891" s="49"/>
      <c r="R891" s="51"/>
      <c r="S891" s="28"/>
      <c r="T891" s="29">
        <f t="shared" si="445"/>
        <v>0.99986826899740455</v>
      </c>
      <c r="U891" s="31">
        <f t="shared" si="446"/>
        <v>893</v>
      </c>
      <c r="V891" s="32">
        <f t="shared" si="447"/>
        <v>2225</v>
      </c>
      <c r="W891" s="33">
        <f t="shared" si="448"/>
        <v>3557</v>
      </c>
      <c r="X891" s="4"/>
      <c r="Y891" s="4"/>
      <c r="Z891" s="4"/>
      <c r="AA891" s="4"/>
      <c r="AB891" s="4"/>
      <c r="AC891" s="4"/>
      <c r="AD891" s="4"/>
      <c r="AE891" s="4"/>
      <c r="AF891" s="38"/>
      <c r="AG891" s="4"/>
      <c r="AH891" s="4"/>
      <c r="AI891" s="4"/>
      <c r="AJ891" s="4"/>
      <c r="AK891" s="7"/>
      <c r="AL891" s="8"/>
      <c r="AM891" s="9"/>
      <c r="AN891" s="10"/>
      <c r="AO891" s="4"/>
      <c r="AP891" s="4"/>
      <c r="AQ891" s="4"/>
      <c r="AR891" s="4"/>
      <c r="AS891" s="4"/>
      <c r="AT891" s="4"/>
      <c r="AU891" s="4"/>
      <c r="AV891" s="4"/>
      <c r="AW891" s="4"/>
      <c r="AX891" s="4"/>
      <c r="AY891" s="4"/>
      <c r="AZ891" s="38"/>
      <c r="BA891" s="7"/>
      <c r="BB891" s="46"/>
      <c r="BC891" s="9"/>
      <c r="BD891" s="10"/>
      <c r="BE891" s="4"/>
    </row>
    <row r="892" spans="1:57" ht="14" x14ac:dyDescent="0.35">
      <c r="A892" s="4"/>
      <c r="B892" s="4"/>
      <c r="C892" s="4"/>
      <c r="D892" s="4"/>
      <c r="E892" s="4"/>
      <c r="F892" s="4"/>
      <c r="G892" s="12"/>
      <c r="H892" s="54"/>
      <c r="I892" s="7"/>
      <c r="J892" s="8"/>
      <c r="K892" s="9"/>
      <c r="L892" s="10"/>
      <c r="M892" s="11"/>
      <c r="N892" s="29">
        <f t="shared" si="449"/>
        <v>1.3173100259500359E-6</v>
      </c>
      <c r="O892" s="47"/>
      <c r="P892" s="48"/>
      <c r="Q892" s="49"/>
      <c r="R892" s="51"/>
      <c r="S892" s="28"/>
      <c r="T892" s="29">
        <f t="shared" si="445"/>
        <v>0.9998695863074305</v>
      </c>
      <c r="U892" s="31">
        <f t="shared" si="446"/>
        <v>894</v>
      </c>
      <c r="V892" s="32">
        <f t="shared" si="447"/>
        <v>2227.5</v>
      </c>
      <c r="W892" s="33">
        <f t="shared" si="448"/>
        <v>3561</v>
      </c>
      <c r="X892" s="4"/>
      <c r="Y892" s="4"/>
      <c r="Z892" s="4"/>
      <c r="AA892" s="4"/>
      <c r="AB892" s="4"/>
      <c r="AC892" s="4"/>
      <c r="AD892" s="4"/>
      <c r="AE892" s="4"/>
      <c r="AF892" s="38"/>
      <c r="AG892" s="4"/>
      <c r="AH892" s="4"/>
      <c r="AI892" s="4"/>
      <c r="AJ892" s="4"/>
      <c r="AK892" s="7"/>
      <c r="AL892" s="8"/>
      <c r="AM892" s="9"/>
      <c r="AN892" s="10"/>
      <c r="AO892" s="4"/>
      <c r="AP892" s="4"/>
      <c r="AQ892" s="4"/>
      <c r="AR892" s="4"/>
      <c r="AS892" s="4"/>
      <c r="AT892" s="4"/>
      <c r="AU892" s="4"/>
      <c r="AV892" s="4"/>
      <c r="AW892" s="4"/>
      <c r="AX892" s="4"/>
      <c r="AY892" s="4"/>
      <c r="AZ892" s="38"/>
      <c r="BA892" s="7"/>
      <c r="BB892" s="46"/>
      <c r="BC892" s="9"/>
      <c r="BD892" s="10"/>
      <c r="BE892" s="4"/>
    </row>
    <row r="893" spans="1:57" ht="14" x14ac:dyDescent="0.35">
      <c r="A893" s="4"/>
      <c r="B893" s="4"/>
      <c r="C893" s="4"/>
      <c r="D893" s="4"/>
      <c r="E893" s="4"/>
      <c r="F893" s="4"/>
      <c r="G893" s="12"/>
      <c r="H893" s="54"/>
      <c r="I893" s="7"/>
      <c r="J893" s="8"/>
      <c r="K893" s="9"/>
      <c r="L893" s="10"/>
      <c r="M893" s="11"/>
      <c r="N893" s="29">
        <f t="shared" si="449"/>
        <v>1.304136925672772E-6</v>
      </c>
      <c r="O893" s="47"/>
      <c r="P893" s="48"/>
      <c r="Q893" s="49"/>
      <c r="R893" s="51"/>
      <c r="S893" s="28"/>
      <c r="T893" s="29">
        <f t="shared" si="445"/>
        <v>0.99987089044435618</v>
      </c>
      <c r="U893" s="31">
        <f t="shared" si="446"/>
        <v>895</v>
      </c>
      <c r="V893" s="32">
        <f t="shared" si="447"/>
        <v>2230</v>
      </c>
      <c r="W893" s="33">
        <f t="shared" si="448"/>
        <v>3565</v>
      </c>
      <c r="X893" s="4"/>
      <c r="Y893" s="4"/>
      <c r="Z893" s="4"/>
      <c r="AA893" s="4"/>
      <c r="AB893" s="4"/>
      <c r="AC893" s="4"/>
      <c r="AD893" s="4"/>
      <c r="AE893" s="4"/>
      <c r="AF893" s="38"/>
      <c r="AG893" s="4"/>
      <c r="AH893" s="4"/>
      <c r="AI893" s="4"/>
      <c r="AJ893" s="4"/>
      <c r="AK893" s="7"/>
      <c r="AL893" s="8"/>
      <c r="AM893" s="9"/>
      <c r="AN893" s="10"/>
      <c r="AO893" s="4"/>
      <c r="AP893" s="4"/>
      <c r="AQ893" s="4"/>
      <c r="AR893" s="4"/>
      <c r="AS893" s="4"/>
      <c r="AT893" s="4"/>
      <c r="AU893" s="4"/>
      <c r="AV893" s="4"/>
      <c r="AW893" s="4"/>
      <c r="AX893" s="4"/>
      <c r="AY893" s="4"/>
      <c r="AZ893" s="38"/>
      <c r="BA893" s="7"/>
      <c r="BB893" s="46"/>
      <c r="BC893" s="9"/>
      <c r="BD893" s="10"/>
      <c r="BE893" s="4"/>
    </row>
    <row r="894" spans="1:57" ht="14" x14ac:dyDescent="0.35">
      <c r="A894" s="4"/>
      <c r="B894" s="4"/>
      <c r="C894" s="4"/>
      <c r="D894" s="4"/>
      <c r="E894" s="4"/>
      <c r="F894" s="4"/>
      <c r="G894" s="12"/>
      <c r="H894" s="54"/>
      <c r="I894" s="7"/>
      <c r="J894" s="8"/>
      <c r="K894" s="9"/>
      <c r="L894" s="10"/>
      <c r="M894" s="11"/>
      <c r="N894" s="29">
        <f t="shared" si="449"/>
        <v>1.2910955564660043E-6</v>
      </c>
      <c r="O894" s="47"/>
      <c r="P894" s="48"/>
      <c r="Q894" s="49"/>
      <c r="R894" s="51"/>
      <c r="S894" s="28"/>
      <c r="T894" s="29">
        <f t="shared" si="445"/>
        <v>0.99987218153991264</v>
      </c>
      <c r="U894" s="31">
        <f t="shared" si="446"/>
        <v>896</v>
      </c>
      <c r="V894" s="32">
        <f t="shared" si="447"/>
        <v>2232.5</v>
      </c>
      <c r="W894" s="33">
        <f t="shared" si="448"/>
        <v>3569</v>
      </c>
      <c r="X894" s="4"/>
      <c r="Y894" s="4"/>
      <c r="Z894" s="4"/>
      <c r="AA894" s="4"/>
      <c r="AB894" s="4"/>
      <c r="AC894" s="4"/>
      <c r="AD894" s="4"/>
      <c r="AE894" s="4"/>
      <c r="AF894" s="38"/>
      <c r="AG894" s="4"/>
      <c r="AH894" s="4"/>
      <c r="AI894" s="4"/>
      <c r="AJ894" s="4"/>
      <c r="AK894" s="7"/>
      <c r="AL894" s="8"/>
      <c r="AM894" s="9"/>
      <c r="AN894" s="10"/>
      <c r="AO894" s="4"/>
      <c r="AP894" s="4"/>
      <c r="AQ894" s="4"/>
      <c r="AR894" s="4"/>
      <c r="AS894" s="4"/>
      <c r="AT894" s="4"/>
      <c r="AU894" s="4"/>
      <c r="AV894" s="4"/>
      <c r="AW894" s="4"/>
      <c r="AX894" s="4"/>
      <c r="AY894" s="4"/>
      <c r="AZ894" s="38"/>
      <c r="BA894" s="7"/>
      <c r="BB894" s="46"/>
      <c r="BC894" s="9"/>
      <c r="BD894" s="10"/>
      <c r="BE894" s="4"/>
    </row>
    <row r="895" spans="1:57" ht="14" x14ac:dyDescent="0.35">
      <c r="A895" s="4"/>
      <c r="B895" s="4"/>
      <c r="C895" s="4"/>
      <c r="D895" s="4"/>
      <c r="E895" s="4"/>
      <c r="F895" s="4"/>
      <c r="G895" s="12"/>
      <c r="H895" s="54"/>
      <c r="I895" s="7"/>
      <c r="J895" s="8"/>
      <c r="K895" s="9"/>
      <c r="L895" s="10"/>
      <c r="M895" s="11"/>
      <c r="N895" s="29">
        <f t="shared" si="449"/>
        <v>1.2781846008280695E-6</v>
      </c>
      <c r="O895" s="47"/>
      <c r="P895" s="48"/>
      <c r="Q895" s="49"/>
      <c r="R895" s="51"/>
      <c r="S895" s="28"/>
      <c r="T895" s="29">
        <f t="shared" si="445"/>
        <v>0.99987345972451347</v>
      </c>
      <c r="U895" s="31">
        <f t="shared" si="446"/>
        <v>897</v>
      </c>
      <c r="V895" s="32">
        <f t="shared" si="447"/>
        <v>2235</v>
      </c>
      <c r="W895" s="33">
        <f t="shared" si="448"/>
        <v>3573</v>
      </c>
      <c r="X895" s="4"/>
      <c r="Y895" s="4"/>
      <c r="Z895" s="4"/>
      <c r="AA895" s="4"/>
      <c r="AB895" s="4"/>
      <c r="AC895" s="4"/>
      <c r="AD895" s="4"/>
      <c r="AE895" s="4"/>
      <c r="AF895" s="38"/>
      <c r="AG895" s="4"/>
      <c r="AH895" s="4"/>
      <c r="AI895" s="4"/>
      <c r="AJ895" s="4"/>
      <c r="AK895" s="7"/>
      <c r="AL895" s="8"/>
      <c r="AM895" s="9"/>
      <c r="AN895" s="10"/>
      <c r="AO895" s="4"/>
      <c r="AP895" s="4"/>
      <c r="AQ895" s="4"/>
      <c r="AR895" s="4"/>
      <c r="AS895" s="4"/>
      <c r="AT895" s="4"/>
      <c r="AU895" s="4"/>
      <c r="AV895" s="4"/>
      <c r="AW895" s="4"/>
      <c r="AX895" s="4"/>
      <c r="AY895" s="4"/>
      <c r="AZ895" s="38"/>
      <c r="BA895" s="7"/>
      <c r="BB895" s="46"/>
      <c r="BC895" s="9"/>
      <c r="BD895" s="10"/>
      <c r="BE895" s="4"/>
    </row>
    <row r="896" spans="1:57" ht="14" x14ac:dyDescent="0.35">
      <c r="A896" s="4"/>
      <c r="B896" s="4"/>
      <c r="C896" s="4"/>
      <c r="D896" s="4"/>
      <c r="E896" s="4"/>
      <c r="F896" s="4"/>
      <c r="G896" s="12"/>
      <c r="H896" s="54"/>
      <c r="I896" s="7"/>
      <c r="J896" s="8"/>
      <c r="K896" s="9"/>
      <c r="L896" s="10"/>
      <c r="M896" s="11"/>
      <c r="N896" s="29">
        <f t="shared" si="449"/>
        <v>1.2654027549130475E-6</v>
      </c>
      <c r="O896" s="47"/>
      <c r="P896" s="48"/>
      <c r="Q896" s="49"/>
      <c r="R896" s="51"/>
      <c r="S896" s="28"/>
      <c r="T896" s="29">
        <f t="shared" si="445"/>
        <v>0.99987472512726838</v>
      </c>
      <c r="U896" s="31">
        <f t="shared" si="446"/>
        <v>898</v>
      </c>
      <c r="V896" s="32">
        <f t="shared" si="447"/>
        <v>2237.5</v>
      </c>
      <c r="W896" s="33">
        <f t="shared" si="448"/>
        <v>3577</v>
      </c>
      <c r="X896" s="4"/>
      <c r="Y896" s="4"/>
      <c r="Z896" s="4"/>
      <c r="AA896" s="4"/>
      <c r="AB896" s="4"/>
      <c r="AC896" s="4"/>
      <c r="AD896" s="4"/>
      <c r="AE896" s="4"/>
      <c r="AF896" s="38"/>
      <c r="AG896" s="4"/>
      <c r="AH896" s="4"/>
      <c r="AI896" s="4"/>
      <c r="AJ896" s="4"/>
      <c r="AK896" s="7"/>
      <c r="AL896" s="8"/>
      <c r="AM896" s="9"/>
      <c r="AN896" s="10"/>
      <c r="AO896" s="4"/>
      <c r="AP896" s="4"/>
      <c r="AQ896" s="4"/>
      <c r="AR896" s="4"/>
      <c r="AS896" s="4"/>
      <c r="AT896" s="4"/>
      <c r="AU896" s="4"/>
      <c r="AV896" s="4"/>
      <c r="AW896" s="4"/>
      <c r="AX896" s="4"/>
      <c r="AY896" s="4"/>
      <c r="AZ896" s="38"/>
      <c r="BA896" s="7"/>
      <c r="BB896" s="46"/>
      <c r="BC896" s="9"/>
      <c r="BD896" s="10"/>
      <c r="BE896" s="4"/>
    </row>
    <row r="897" spans="1:57" ht="14" x14ac:dyDescent="0.35">
      <c r="A897" s="4"/>
      <c r="B897" s="4"/>
      <c r="C897" s="4"/>
      <c r="D897" s="4"/>
      <c r="E897" s="4"/>
      <c r="F897" s="4"/>
      <c r="G897" s="12"/>
      <c r="H897" s="54"/>
      <c r="I897" s="7"/>
      <c r="J897" s="8"/>
      <c r="K897" s="9"/>
      <c r="L897" s="10"/>
      <c r="M897" s="11"/>
      <c r="N897" s="29">
        <f t="shared" si="449"/>
        <v>1.2527487273095161E-6</v>
      </c>
      <c r="O897" s="47"/>
      <c r="P897" s="48"/>
      <c r="Q897" s="49"/>
      <c r="R897" s="51"/>
      <c r="S897" s="28"/>
      <c r="T897" s="29">
        <f t="shared" si="445"/>
        <v>0.99987597787599569</v>
      </c>
      <c r="U897" s="31">
        <f t="shared" si="446"/>
        <v>899</v>
      </c>
      <c r="V897" s="32">
        <f t="shared" si="447"/>
        <v>2240</v>
      </c>
      <c r="W897" s="33">
        <f t="shared" si="448"/>
        <v>3581</v>
      </c>
      <c r="X897" s="4"/>
      <c r="Y897" s="4"/>
      <c r="Z897" s="4"/>
      <c r="AA897" s="4"/>
      <c r="AB897" s="4"/>
      <c r="AC897" s="4"/>
      <c r="AD897" s="4"/>
      <c r="AE897" s="4"/>
      <c r="AF897" s="38"/>
      <c r="AG897" s="4"/>
      <c r="AH897" s="4"/>
      <c r="AI897" s="4"/>
      <c r="AJ897" s="4"/>
      <c r="AK897" s="7"/>
      <c r="AL897" s="8"/>
      <c r="AM897" s="9"/>
      <c r="AN897" s="10"/>
      <c r="AO897" s="4"/>
      <c r="AP897" s="4"/>
      <c r="AQ897" s="4"/>
      <c r="AR897" s="4"/>
      <c r="AS897" s="4"/>
      <c r="AT897" s="4"/>
      <c r="AU897" s="4"/>
      <c r="AV897" s="4"/>
      <c r="AW897" s="4"/>
      <c r="AX897" s="4"/>
      <c r="AY897" s="4"/>
      <c r="AZ897" s="38"/>
      <c r="BA897" s="7"/>
      <c r="BB897" s="46"/>
      <c r="BC897" s="9"/>
      <c r="BD897" s="10"/>
      <c r="BE897" s="4"/>
    </row>
    <row r="898" spans="1:57" ht="14" x14ac:dyDescent="0.35">
      <c r="A898" s="4"/>
      <c r="B898" s="4"/>
      <c r="C898" s="4"/>
      <c r="D898" s="4"/>
      <c r="E898" s="4"/>
      <c r="F898" s="4"/>
      <c r="G898" s="12"/>
      <c r="H898" s="54"/>
      <c r="I898" s="7"/>
      <c r="J898" s="8"/>
      <c r="K898" s="9"/>
      <c r="L898" s="10"/>
      <c r="M898" s="11"/>
      <c r="N898" s="29">
        <f t="shared" si="449"/>
        <v>1.2402212400397516E-6</v>
      </c>
      <c r="O898" s="47"/>
      <c r="P898" s="48"/>
      <c r="Q898" s="49"/>
      <c r="R898" s="51"/>
      <c r="S898" s="28"/>
      <c r="T898" s="29">
        <f t="shared" si="445"/>
        <v>0.99987721809723573</v>
      </c>
      <c r="U898" s="31">
        <f t="shared" si="446"/>
        <v>900</v>
      </c>
      <c r="V898" s="32">
        <f t="shared" si="447"/>
        <v>2242.5</v>
      </c>
      <c r="W898" s="33">
        <f t="shared" si="448"/>
        <v>3585</v>
      </c>
      <c r="X898" s="4"/>
      <c r="Y898" s="4"/>
      <c r="Z898" s="4"/>
      <c r="AA898" s="4"/>
      <c r="AB898" s="4"/>
      <c r="AC898" s="4"/>
      <c r="AD898" s="4"/>
      <c r="AE898" s="4"/>
      <c r="AF898" s="38"/>
      <c r="AG898" s="4"/>
      <c r="AH898" s="4"/>
      <c r="AI898" s="4"/>
      <c r="AJ898" s="4"/>
      <c r="AK898" s="7"/>
      <c r="AL898" s="8"/>
      <c r="AM898" s="9"/>
      <c r="AN898" s="10"/>
      <c r="AO898" s="4"/>
      <c r="AP898" s="4"/>
      <c r="AQ898" s="4"/>
      <c r="AR898" s="4"/>
      <c r="AS898" s="4"/>
      <c r="AT898" s="4"/>
      <c r="AU898" s="4"/>
      <c r="AV898" s="4"/>
      <c r="AW898" s="4"/>
      <c r="AX898" s="4"/>
      <c r="AY898" s="4"/>
      <c r="AZ898" s="38"/>
      <c r="BA898" s="7"/>
      <c r="BB898" s="46"/>
      <c r="BC898" s="9"/>
      <c r="BD898" s="10"/>
      <c r="BE898" s="4"/>
    </row>
    <row r="899" spans="1:57" ht="14" x14ac:dyDescent="0.35">
      <c r="A899" s="4"/>
      <c r="B899" s="4"/>
      <c r="C899" s="4"/>
      <c r="D899" s="4"/>
      <c r="E899" s="4"/>
      <c r="F899" s="4"/>
      <c r="G899" s="12"/>
      <c r="H899" s="54"/>
      <c r="I899" s="7"/>
      <c r="J899" s="8"/>
      <c r="K899" s="9"/>
      <c r="L899" s="10"/>
      <c r="M899" s="11"/>
      <c r="N899" s="29">
        <f t="shared" si="449"/>
        <v>1.2278190276715506E-6</v>
      </c>
      <c r="O899" s="47"/>
      <c r="P899" s="48"/>
      <c r="Q899" s="49"/>
      <c r="R899" s="51"/>
      <c r="S899" s="28"/>
      <c r="T899" s="29">
        <f t="shared" si="445"/>
        <v>0.9998784459162634</v>
      </c>
      <c r="U899" s="31">
        <f t="shared" si="446"/>
        <v>901</v>
      </c>
      <c r="V899" s="32">
        <f t="shared" si="447"/>
        <v>2245</v>
      </c>
      <c r="W899" s="33">
        <f t="shared" si="448"/>
        <v>3589</v>
      </c>
      <c r="X899" s="4"/>
      <c r="Y899" s="4"/>
      <c r="Z899" s="4"/>
      <c r="AA899" s="4"/>
      <c r="AB899" s="4"/>
      <c r="AC899" s="4"/>
      <c r="AD899" s="4"/>
      <c r="AE899" s="4"/>
      <c r="AF899" s="38"/>
      <c r="AG899" s="4"/>
      <c r="AH899" s="4"/>
      <c r="AI899" s="4"/>
      <c r="AJ899" s="4"/>
      <c r="AK899" s="7"/>
      <c r="AL899" s="8"/>
      <c r="AM899" s="9"/>
      <c r="AN899" s="10"/>
      <c r="AO899" s="4"/>
      <c r="AP899" s="4"/>
      <c r="AQ899" s="4"/>
      <c r="AR899" s="4"/>
      <c r="AS899" s="4"/>
      <c r="AT899" s="4"/>
      <c r="AU899" s="4"/>
      <c r="AV899" s="4"/>
      <c r="AW899" s="4"/>
      <c r="AX899" s="4"/>
      <c r="AY899" s="4"/>
      <c r="AZ899" s="38"/>
      <c r="BA899" s="7"/>
      <c r="BB899" s="46"/>
      <c r="BC899" s="9"/>
      <c r="BD899" s="10"/>
      <c r="BE899" s="4"/>
    </row>
    <row r="900" spans="1:57" ht="14" x14ac:dyDescent="0.35">
      <c r="A900" s="4"/>
      <c r="B900" s="4"/>
      <c r="C900" s="4"/>
      <c r="D900" s="4"/>
      <c r="E900" s="4"/>
      <c r="F900" s="4"/>
      <c r="G900" s="12"/>
      <c r="H900" s="54"/>
      <c r="I900" s="7"/>
      <c r="J900" s="8"/>
      <c r="K900" s="9"/>
      <c r="L900" s="10"/>
      <c r="M900" s="11"/>
      <c r="N900" s="29">
        <f t="shared" si="449"/>
        <v>1.2155408373182297E-6</v>
      </c>
      <c r="O900" s="47"/>
      <c r="P900" s="48"/>
      <c r="Q900" s="49"/>
      <c r="R900" s="51"/>
      <c r="S900" s="28"/>
      <c r="T900" s="29">
        <f t="shared" si="445"/>
        <v>0.99987966145710072</v>
      </c>
      <c r="U900" s="31">
        <f t="shared" si="446"/>
        <v>902</v>
      </c>
      <c r="V900" s="32">
        <f t="shared" si="447"/>
        <v>2247.5</v>
      </c>
      <c r="W900" s="33">
        <f t="shared" si="448"/>
        <v>3593</v>
      </c>
      <c r="X900" s="4"/>
      <c r="Y900" s="4"/>
      <c r="Z900" s="4"/>
      <c r="AA900" s="4"/>
      <c r="AB900" s="4"/>
      <c r="AC900" s="4"/>
      <c r="AD900" s="4"/>
      <c r="AE900" s="4"/>
      <c r="AF900" s="38"/>
      <c r="AG900" s="4"/>
      <c r="AH900" s="4"/>
      <c r="AI900" s="4"/>
      <c r="AJ900" s="4"/>
      <c r="AK900" s="7"/>
      <c r="AL900" s="8"/>
      <c r="AM900" s="9"/>
      <c r="AN900" s="10"/>
      <c r="AO900" s="4"/>
      <c r="AP900" s="4"/>
      <c r="AQ900" s="4"/>
      <c r="AR900" s="4"/>
      <c r="AS900" s="4"/>
      <c r="AT900" s="4"/>
      <c r="AU900" s="4"/>
      <c r="AV900" s="4"/>
      <c r="AW900" s="4"/>
      <c r="AX900" s="4"/>
      <c r="AY900" s="4"/>
      <c r="AZ900" s="38"/>
      <c r="BA900" s="7"/>
      <c r="BB900" s="46"/>
      <c r="BC900" s="9"/>
      <c r="BD900" s="10"/>
      <c r="BE900" s="4"/>
    </row>
    <row r="901" spans="1:57" ht="14" x14ac:dyDescent="0.35">
      <c r="A901" s="4"/>
      <c r="B901" s="4"/>
      <c r="C901" s="4"/>
      <c r="D901" s="4"/>
      <c r="E901" s="4"/>
      <c r="F901" s="4"/>
      <c r="G901" s="12"/>
      <c r="H901" s="54"/>
      <c r="I901" s="7"/>
      <c r="J901" s="8"/>
      <c r="K901" s="9"/>
      <c r="L901" s="10"/>
      <c r="M901" s="11"/>
      <c r="N901" s="29">
        <f t="shared" si="449"/>
        <v>1.2033854289716928E-6</v>
      </c>
      <c r="O901" s="47"/>
      <c r="P901" s="48"/>
      <c r="Q901" s="49"/>
      <c r="R901" s="51"/>
      <c r="S901" s="28"/>
      <c r="T901" s="29">
        <f t="shared" si="445"/>
        <v>0.99988086484252969</v>
      </c>
      <c r="U901" s="31">
        <f t="shared" si="446"/>
        <v>903</v>
      </c>
      <c r="V901" s="32">
        <f t="shared" si="447"/>
        <v>2250</v>
      </c>
      <c r="W901" s="33">
        <f t="shared" si="448"/>
        <v>3597</v>
      </c>
      <c r="X901" s="4"/>
      <c r="Y901" s="4"/>
      <c r="Z901" s="4"/>
      <c r="AA901" s="4"/>
      <c r="AB901" s="4"/>
      <c r="AC901" s="4"/>
      <c r="AD901" s="4"/>
      <c r="AE901" s="4"/>
      <c r="AF901" s="38"/>
      <c r="AG901" s="4"/>
      <c r="AH901" s="4"/>
      <c r="AI901" s="4"/>
      <c r="AJ901" s="4"/>
      <c r="AK901" s="7"/>
      <c r="AL901" s="8"/>
      <c r="AM901" s="9"/>
      <c r="AN901" s="10"/>
      <c r="AO901" s="4"/>
      <c r="AP901" s="4"/>
      <c r="AQ901" s="4"/>
      <c r="AR901" s="4"/>
      <c r="AS901" s="4"/>
      <c r="AT901" s="4"/>
      <c r="AU901" s="4"/>
      <c r="AV901" s="4"/>
      <c r="AW901" s="4"/>
      <c r="AX901" s="4"/>
      <c r="AY901" s="4"/>
      <c r="AZ901" s="38"/>
      <c r="BA901" s="7"/>
      <c r="BB901" s="46"/>
      <c r="BC901" s="9"/>
      <c r="BD901" s="10"/>
      <c r="BE901" s="4"/>
    </row>
    <row r="902" spans="1:57" ht="14" x14ac:dyDescent="0.35">
      <c r="A902" s="4"/>
      <c r="B902" s="4"/>
      <c r="C902" s="4"/>
      <c r="D902" s="4"/>
      <c r="E902" s="4"/>
      <c r="F902" s="4"/>
      <c r="G902" s="12"/>
      <c r="H902" s="54"/>
      <c r="I902" s="7"/>
      <c r="J902" s="8"/>
      <c r="K902" s="9"/>
      <c r="L902" s="10"/>
      <c r="M902" s="11"/>
      <c r="N902" s="29">
        <f t="shared" si="449"/>
        <v>1.1913515747252745E-6</v>
      </c>
      <c r="O902" s="47"/>
      <c r="P902" s="48"/>
      <c r="Q902" s="49"/>
      <c r="R902" s="51"/>
      <c r="S902" s="28"/>
      <c r="T902" s="29">
        <f t="shared" si="445"/>
        <v>0.99988205619410442</v>
      </c>
      <c r="U902" s="31">
        <f t="shared" si="446"/>
        <v>904</v>
      </c>
      <c r="V902" s="32">
        <f t="shared" si="447"/>
        <v>2252.5</v>
      </c>
      <c r="W902" s="33">
        <f t="shared" si="448"/>
        <v>3601</v>
      </c>
      <c r="X902" s="4"/>
      <c r="Y902" s="4"/>
      <c r="Z902" s="4"/>
      <c r="AA902" s="4"/>
      <c r="AB902" s="4"/>
      <c r="AC902" s="4"/>
      <c r="AD902" s="4"/>
      <c r="AE902" s="4"/>
      <c r="AF902" s="38"/>
      <c r="AG902" s="4"/>
      <c r="AH902" s="4"/>
      <c r="AI902" s="4"/>
      <c r="AJ902" s="4"/>
      <c r="AK902" s="7"/>
      <c r="AL902" s="8"/>
      <c r="AM902" s="9"/>
      <c r="AN902" s="10"/>
      <c r="AO902" s="4"/>
      <c r="AP902" s="4"/>
      <c r="AQ902" s="4"/>
      <c r="AR902" s="4"/>
      <c r="AS902" s="4"/>
      <c r="AT902" s="4"/>
      <c r="AU902" s="4"/>
      <c r="AV902" s="4"/>
      <c r="AW902" s="4"/>
      <c r="AX902" s="4"/>
      <c r="AY902" s="4"/>
      <c r="AZ902" s="38"/>
      <c r="BA902" s="7"/>
      <c r="BB902" s="46"/>
      <c r="BC902" s="9"/>
      <c r="BD902" s="10"/>
      <c r="BE902" s="4"/>
    </row>
    <row r="903" spans="1:57" ht="14" x14ac:dyDescent="0.35">
      <c r="A903" s="4"/>
      <c r="B903" s="4"/>
      <c r="C903" s="4"/>
      <c r="D903" s="4"/>
      <c r="E903" s="4"/>
      <c r="F903" s="4"/>
      <c r="G903" s="12"/>
      <c r="H903" s="54"/>
      <c r="I903" s="7"/>
      <c r="J903" s="8"/>
      <c r="K903" s="9"/>
      <c r="L903" s="10"/>
      <c r="M903" s="11"/>
      <c r="N903" s="29">
        <f t="shared" si="449"/>
        <v>1.1794380589957854E-6</v>
      </c>
      <c r="O903" s="47"/>
      <c r="P903" s="48"/>
      <c r="Q903" s="49"/>
      <c r="R903" s="51"/>
      <c r="S903" s="28"/>
      <c r="T903" s="29">
        <f t="shared" si="445"/>
        <v>0.99988323563216341</v>
      </c>
      <c r="U903" s="31">
        <f t="shared" si="446"/>
        <v>905</v>
      </c>
      <c r="V903" s="32">
        <f t="shared" si="447"/>
        <v>2255</v>
      </c>
      <c r="W903" s="33">
        <f t="shared" si="448"/>
        <v>3605</v>
      </c>
      <c r="X903" s="4"/>
      <c r="Y903" s="4"/>
      <c r="Z903" s="4"/>
      <c r="AA903" s="4"/>
      <c r="AB903" s="4"/>
      <c r="AC903" s="4"/>
      <c r="AD903" s="4"/>
      <c r="AE903" s="4"/>
      <c r="AF903" s="38"/>
      <c r="AG903" s="4"/>
      <c r="AH903" s="4"/>
      <c r="AI903" s="4"/>
      <c r="AJ903" s="4"/>
      <c r="AK903" s="7"/>
      <c r="AL903" s="8"/>
      <c r="AM903" s="9"/>
      <c r="AN903" s="10"/>
      <c r="AO903" s="4"/>
      <c r="AP903" s="4"/>
      <c r="AQ903" s="4"/>
      <c r="AR903" s="4"/>
      <c r="AS903" s="4"/>
      <c r="AT903" s="4"/>
      <c r="AU903" s="4"/>
      <c r="AV903" s="4"/>
      <c r="AW903" s="4"/>
      <c r="AX903" s="4"/>
      <c r="AY903" s="4"/>
      <c r="AZ903" s="38"/>
      <c r="BA903" s="7"/>
      <c r="BB903" s="46"/>
      <c r="BC903" s="9"/>
      <c r="BD903" s="10"/>
      <c r="BE903" s="4"/>
    </row>
    <row r="904" spans="1:57" ht="14" x14ac:dyDescent="0.35">
      <c r="A904" s="4"/>
      <c r="B904" s="4"/>
      <c r="C904" s="4"/>
      <c r="D904" s="4"/>
      <c r="E904" s="4"/>
      <c r="F904" s="4"/>
      <c r="G904" s="12"/>
      <c r="H904" s="54"/>
      <c r="I904" s="7"/>
      <c r="J904" s="8"/>
      <c r="K904" s="9"/>
      <c r="L904" s="10"/>
      <c r="M904" s="11"/>
      <c r="N904" s="29">
        <f t="shared" si="449"/>
        <v>1.1676436784124888E-6</v>
      </c>
      <c r="O904" s="47"/>
      <c r="P904" s="48"/>
      <c r="Q904" s="49"/>
      <c r="R904" s="51"/>
      <c r="S904" s="28"/>
      <c r="T904" s="29">
        <f t="shared" si="445"/>
        <v>0.99988440327584183</v>
      </c>
      <c r="U904" s="31">
        <f t="shared" si="446"/>
        <v>906</v>
      </c>
      <c r="V904" s="32">
        <f t="shared" si="447"/>
        <v>2257.5</v>
      </c>
      <c r="W904" s="33">
        <f t="shared" si="448"/>
        <v>3609</v>
      </c>
      <c r="X904" s="4"/>
      <c r="Y904" s="4"/>
      <c r="Z904" s="4"/>
      <c r="AA904" s="4"/>
      <c r="AB904" s="4"/>
      <c r="AC904" s="4"/>
      <c r="AD904" s="4"/>
      <c r="AE904" s="4"/>
      <c r="AF904" s="38"/>
      <c r="AG904" s="4"/>
      <c r="AH904" s="4"/>
      <c r="AI904" s="4"/>
      <c r="AJ904" s="4"/>
      <c r="AK904" s="7"/>
      <c r="AL904" s="8"/>
      <c r="AM904" s="9"/>
      <c r="AN904" s="10"/>
      <c r="AO904" s="4"/>
      <c r="AP904" s="4"/>
      <c r="AQ904" s="4"/>
      <c r="AR904" s="4"/>
      <c r="AS904" s="4"/>
      <c r="AT904" s="4"/>
      <c r="AU904" s="4"/>
      <c r="AV904" s="4"/>
      <c r="AW904" s="4"/>
      <c r="AX904" s="4"/>
      <c r="AY904" s="4"/>
      <c r="AZ904" s="38"/>
      <c r="BA904" s="7"/>
      <c r="BB904" s="46"/>
      <c r="BC904" s="9"/>
      <c r="BD904" s="10"/>
      <c r="BE904" s="4"/>
    </row>
    <row r="905" spans="1:57" ht="14" x14ac:dyDescent="0.35">
      <c r="A905" s="4"/>
      <c r="B905" s="4"/>
      <c r="C905" s="4"/>
      <c r="D905" s="4"/>
      <c r="E905" s="4"/>
      <c r="F905" s="4"/>
      <c r="G905" s="12"/>
      <c r="H905" s="54"/>
      <c r="I905" s="7"/>
      <c r="J905" s="8"/>
      <c r="K905" s="9"/>
      <c r="L905" s="10"/>
      <c r="M905" s="11"/>
      <c r="N905" s="29">
        <f t="shared" si="449"/>
        <v>1.1559672415950573E-6</v>
      </c>
      <c r="O905" s="47"/>
      <c r="P905" s="48"/>
      <c r="Q905" s="49"/>
      <c r="R905" s="51"/>
      <c r="S905" s="28"/>
      <c r="T905" s="29">
        <f t="shared" si="445"/>
        <v>0.99988555924308342</v>
      </c>
      <c r="U905" s="31">
        <f t="shared" si="446"/>
        <v>907</v>
      </c>
      <c r="V905" s="32">
        <f t="shared" si="447"/>
        <v>2260</v>
      </c>
      <c r="W905" s="33">
        <f t="shared" si="448"/>
        <v>3613</v>
      </c>
      <c r="X905" s="4"/>
      <c r="Y905" s="4"/>
      <c r="Z905" s="4"/>
      <c r="AA905" s="4"/>
      <c r="AB905" s="4"/>
      <c r="AC905" s="4"/>
      <c r="AD905" s="4"/>
      <c r="AE905" s="4"/>
      <c r="AF905" s="38"/>
      <c r="AG905" s="4"/>
      <c r="AH905" s="4"/>
      <c r="AI905" s="4"/>
      <c r="AJ905" s="4"/>
      <c r="AK905" s="7"/>
      <c r="AL905" s="8"/>
      <c r="AM905" s="9"/>
      <c r="AN905" s="10"/>
      <c r="AO905" s="4"/>
      <c r="AP905" s="4"/>
      <c r="AQ905" s="4"/>
      <c r="AR905" s="4"/>
      <c r="AS905" s="4"/>
      <c r="AT905" s="4"/>
      <c r="AU905" s="4"/>
      <c r="AV905" s="4"/>
      <c r="AW905" s="4"/>
      <c r="AX905" s="4"/>
      <c r="AY905" s="4"/>
      <c r="AZ905" s="38"/>
      <c r="BA905" s="7"/>
      <c r="BB905" s="46"/>
      <c r="BC905" s="9"/>
      <c r="BD905" s="10"/>
      <c r="BE905" s="4"/>
    </row>
    <row r="906" spans="1:57" ht="14" x14ac:dyDescent="0.35">
      <c r="A906" s="4"/>
      <c r="B906" s="4"/>
      <c r="C906" s="4"/>
      <c r="D906" s="4"/>
      <c r="E906" s="4"/>
      <c r="F906" s="4"/>
      <c r="G906" s="12"/>
      <c r="H906" s="54"/>
      <c r="I906" s="7"/>
      <c r="J906" s="8"/>
      <c r="K906" s="9"/>
      <c r="L906" s="10"/>
      <c r="M906" s="11"/>
      <c r="N906" s="29">
        <f t="shared" si="449"/>
        <v>1.1444075691535716E-6</v>
      </c>
      <c r="O906" s="47"/>
      <c r="P906" s="48"/>
      <c r="Q906" s="49"/>
      <c r="R906" s="51"/>
      <c r="S906" s="28"/>
      <c r="T906" s="29">
        <f t="shared" si="445"/>
        <v>0.99988670365065258</v>
      </c>
      <c r="U906" s="31">
        <f t="shared" si="446"/>
        <v>908</v>
      </c>
      <c r="V906" s="32">
        <f t="shared" si="447"/>
        <v>2262.5</v>
      </c>
      <c r="W906" s="33">
        <f t="shared" si="448"/>
        <v>3617</v>
      </c>
      <c r="X906" s="4"/>
      <c r="Y906" s="4"/>
      <c r="Z906" s="4"/>
      <c r="AA906" s="4"/>
      <c r="AB906" s="4"/>
      <c r="AC906" s="4"/>
      <c r="AD906" s="4"/>
      <c r="AE906" s="4"/>
      <c r="AF906" s="38"/>
      <c r="AG906" s="4"/>
      <c r="AH906" s="4"/>
      <c r="AI906" s="4"/>
      <c r="AJ906" s="4"/>
      <c r="AK906" s="7"/>
      <c r="AL906" s="8"/>
      <c r="AM906" s="9"/>
      <c r="AN906" s="10"/>
      <c r="AO906" s="4"/>
      <c r="AP906" s="4"/>
      <c r="AQ906" s="4"/>
      <c r="AR906" s="4"/>
      <c r="AS906" s="4"/>
      <c r="AT906" s="4"/>
      <c r="AU906" s="4"/>
      <c r="AV906" s="4"/>
      <c r="AW906" s="4"/>
      <c r="AX906" s="4"/>
      <c r="AY906" s="4"/>
      <c r="AZ906" s="38"/>
      <c r="BA906" s="7"/>
      <c r="BB906" s="46"/>
      <c r="BC906" s="9"/>
      <c r="BD906" s="10"/>
      <c r="BE906" s="4"/>
    </row>
    <row r="907" spans="1:57" ht="14" x14ac:dyDescent="0.35">
      <c r="A907" s="4"/>
      <c r="B907" s="4"/>
      <c r="C907" s="4"/>
      <c r="D907" s="4"/>
      <c r="E907" s="4"/>
      <c r="F907" s="4"/>
      <c r="G907" s="12"/>
      <c r="H907" s="54"/>
      <c r="I907" s="7"/>
      <c r="J907" s="8"/>
      <c r="K907" s="9"/>
      <c r="L907" s="10"/>
      <c r="M907" s="11"/>
      <c r="N907" s="29">
        <f t="shared" si="449"/>
        <v>1.1329634934664767E-6</v>
      </c>
      <c r="O907" s="47"/>
      <c r="P907" s="48"/>
      <c r="Q907" s="49"/>
      <c r="R907" s="51"/>
      <c r="S907" s="28"/>
      <c r="T907" s="29">
        <f t="shared" si="445"/>
        <v>0.99988783661414604</v>
      </c>
      <c r="U907" s="31">
        <f t="shared" si="446"/>
        <v>909</v>
      </c>
      <c r="V907" s="32">
        <f t="shared" si="447"/>
        <v>2265</v>
      </c>
      <c r="W907" s="33">
        <f t="shared" si="448"/>
        <v>3621</v>
      </c>
      <c r="X907" s="4"/>
      <c r="Y907" s="4"/>
      <c r="Z907" s="4"/>
      <c r="AA907" s="4"/>
      <c r="AB907" s="4"/>
      <c r="AC907" s="4"/>
      <c r="AD907" s="4"/>
      <c r="AE907" s="4"/>
      <c r="AF907" s="38"/>
      <c r="AG907" s="4"/>
      <c r="AH907" s="4"/>
      <c r="AI907" s="4"/>
      <c r="AJ907" s="4"/>
      <c r="AK907" s="7"/>
      <c r="AL907" s="8"/>
      <c r="AM907" s="9"/>
      <c r="AN907" s="10"/>
      <c r="AO907" s="4"/>
      <c r="AP907" s="4"/>
      <c r="AQ907" s="4"/>
      <c r="AR907" s="4"/>
      <c r="AS907" s="4"/>
      <c r="AT907" s="4"/>
      <c r="AU907" s="4"/>
      <c r="AV907" s="4"/>
      <c r="AW907" s="4"/>
      <c r="AX907" s="4"/>
      <c r="AY907" s="4"/>
      <c r="AZ907" s="38"/>
      <c r="BA907" s="7"/>
      <c r="BB907" s="46"/>
      <c r="BC907" s="9"/>
      <c r="BD907" s="10"/>
      <c r="BE907" s="4"/>
    </row>
    <row r="908" spans="1:57" ht="14" x14ac:dyDescent="0.35">
      <c r="A908" s="4"/>
      <c r="B908" s="4"/>
      <c r="C908" s="4"/>
      <c r="D908" s="4"/>
      <c r="E908" s="4"/>
      <c r="F908" s="4"/>
      <c r="G908" s="12"/>
      <c r="H908" s="54"/>
      <c r="I908" s="7"/>
      <c r="J908" s="8"/>
      <c r="K908" s="9"/>
      <c r="L908" s="10"/>
      <c r="M908" s="11"/>
      <c r="N908" s="29">
        <f t="shared" si="449"/>
        <v>1.1216338585695595E-6</v>
      </c>
      <c r="O908" s="47"/>
      <c r="P908" s="48"/>
      <c r="Q908" s="49"/>
      <c r="R908" s="51"/>
      <c r="S908" s="28"/>
      <c r="T908" s="29">
        <f t="shared" si="445"/>
        <v>0.99988895824800461</v>
      </c>
      <c r="U908" s="31">
        <f t="shared" si="446"/>
        <v>910</v>
      </c>
      <c r="V908" s="32">
        <f t="shared" si="447"/>
        <v>2267.5</v>
      </c>
      <c r="W908" s="33">
        <f t="shared" si="448"/>
        <v>3625</v>
      </c>
      <c r="X908" s="4"/>
      <c r="Y908" s="4"/>
      <c r="Z908" s="4"/>
      <c r="AA908" s="4"/>
      <c r="AB908" s="4"/>
      <c r="AC908" s="4"/>
      <c r="AD908" s="4"/>
      <c r="AE908" s="4"/>
      <c r="AF908" s="38"/>
      <c r="AG908" s="4"/>
      <c r="AH908" s="4"/>
      <c r="AI908" s="4"/>
      <c r="AJ908" s="4"/>
      <c r="AK908" s="7"/>
      <c r="AL908" s="8"/>
      <c r="AM908" s="9"/>
      <c r="AN908" s="10"/>
      <c r="AO908" s="4"/>
      <c r="AP908" s="4"/>
      <c r="AQ908" s="4"/>
      <c r="AR908" s="4"/>
      <c r="AS908" s="4"/>
      <c r="AT908" s="4"/>
      <c r="AU908" s="4"/>
      <c r="AV908" s="4"/>
      <c r="AW908" s="4"/>
      <c r="AX908" s="4"/>
      <c r="AY908" s="4"/>
      <c r="AZ908" s="38"/>
      <c r="BA908" s="7"/>
      <c r="BB908" s="46"/>
      <c r="BC908" s="9"/>
      <c r="BD908" s="10"/>
      <c r="BE908" s="4"/>
    </row>
    <row r="909" spans="1:57" ht="14" x14ac:dyDescent="0.35">
      <c r="A909" s="4"/>
      <c r="B909" s="4"/>
      <c r="C909" s="4"/>
      <c r="D909" s="4"/>
      <c r="E909" s="4"/>
      <c r="F909" s="4"/>
      <c r="G909" s="12"/>
      <c r="H909" s="54"/>
      <c r="I909" s="7"/>
      <c r="J909" s="8"/>
      <c r="K909" s="9"/>
      <c r="L909" s="10"/>
      <c r="M909" s="11"/>
      <c r="N909" s="29">
        <f t="shared" si="449"/>
        <v>1.1104175199339039E-6</v>
      </c>
      <c r="O909" s="47"/>
      <c r="P909" s="48"/>
      <c r="Q909" s="49"/>
      <c r="R909" s="51"/>
      <c r="S909" s="28"/>
      <c r="T909" s="29">
        <f t="shared" si="445"/>
        <v>0.99989006866552455</v>
      </c>
      <c r="U909" s="31">
        <f t="shared" si="446"/>
        <v>911</v>
      </c>
      <c r="V909" s="32">
        <f t="shared" si="447"/>
        <v>2270</v>
      </c>
      <c r="W909" s="33">
        <f t="shared" si="448"/>
        <v>3629</v>
      </c>
      <c r="X909" s="4"/>
      <c r="Y909" s="4"/>
      <c r="Z909" s="4"/>
      <c r="AA909" s="4"/>
      <c r="AB909" s="4"/>
      <c r="AC909" s="4"/>
      <c r="AD909" s="4"/>
      <c r="AE909" s="4"/>
      <c r="AF909" s="38"/>
      <c r="AG909" s="4"/>
      <c r="AH909" s="4"/>
      <c r="AI909" s="4"/>
      <c r="AJ909" s="4"/>
      <c r="AK909" s="7"/>
      <c r="AL909" s="8"/>
      <c r="AM909" s="9"/>
      <c r="AN909" s="10"/>
      <c r="AO909" s="4"/>
      <c r="AP909" s="4"/>
      <c r="AQ909" s="4"/>
      <c r="AR909" s="4"/>
      <c r="AS909" s="4"/>
      <c r="AT909" s="4"/>
      <c r="AU909" s="4"/>
      <c r="AV909" s="4"/>
      <c r="AW909" s="4"/>
      <c r="AX909" s="4"/>
      <c r="AY909" s="4"/>
      <c r="AZ909" s="38"/>
      <c r="BA909" s="7"/>
      <c r="BB909" s="46"/>
      <c r="BC909" s="9"/>
      <c r="BD909" s="10"/>
      <c r="BE909" s="4"/>
    </row>
    <row r="910" spans="1:57" ht="14" x14ac:dyDescent="0.35">
      <c r="A910" s="4"/>
      <c r="B910" s="4"/>
      <c r="C910" s="4"/>
      <c r="D910" s="4"/>
      <c r="E910" s="4"/>
      <c r="F910" s="4"/>
      <c r="G910" s="12"/>
      <c r="H910" s="54"/>
      <c r="I910" s="7"/>
      <c r="J910" s="8"/>
      <c r="K910" s="9"/>
      <c r="L910" s="10"/>
      <c r="M910" s="11"/>
      <c r="N910" s="29">
        <f t="shared" si="449"/>
        <v>1.0993133447989578E-6</v>
      </c>
      <c r="O910" s="47"/>
      <c r="P910" s="48"/>
      <c r="Q910" s="49"/>
      <c r="R910" s="51"/>
      <c r="S910" s="28"/>
      <c r="T910" s="29">
        <f t="shared" si="445"/>
        <v>0.99989116797886934</v>
      </c>
      <c r="U910" s="31">
        <f t="shared" si="446"/>
        <v>912</v>
      </c>
      <c r="V910" s="32">
        <f t="shared" si="447"/>
        <v>2272.5</v>
      </c>
      <c r="W910" s="33">
        <f t="shared" si="448"/>
        <v>3633</v>
      </c>
      <c r="X910" s="4"/>
      <c r="Y910" s="4"/>
      <c r="Z910" s="4"/>
      <c r="AA910" s="4"/>
      <c r="AB910" s="4"/>
      <c r="AC910" s="4"/>
      <c r="AD910" s="4"/>
      <c r="AE910" s="4"/>
      <c r="AF910" s="38"/>
      <c r="AG910" s="4"/>
      <c r="AH910" s="4"/>
      <c r="AI910" s="4"/>
      <c r="AJ910" s="4"/>
      <c r="AK910" s="7"/>
      <c r="AL910" s="8"/>
      <c r="AM910" s="9"/>
      <c r="AN910" s="10"/>
      <c r="AO910" s="4"/>
      <c r="AP910" s="4"/>
      <c r="AQ910" s="4"/>
      <c r="AR910" s="4"/>
      <c r="AS910" s="4"/>
      <c r="AT910" s="4"/>
      <c r="AU910" s="4"/>
      <c r="AV910" s="4"/>
      <c r="AW910" s="4"/>
      <c r="AX910" s="4"/>
      <c r="AY910" s="4"/>
      <c r="AZ910" s="38"/>
      <c r="BA910" s="7"/>
      <c r="BB910" s="46"/>
      <c r="BC910" s="9"/>
      <c r="BD910" s="10"/>
      <c r="BE910" s="4"/>
    </row>
    <row r="911" spans="1:57" ht="14" x14ac:dyDescent="0.35">
      <c r="A911" s="4"/>
      <c r="B911" s="4"/>
      <c r="C911" s="4"/>
      <c r="D911" s="4"/>
      <c r="E911" s="4"/>
      <c r="F911" s="4"/>
      <c r="G911" s="12"/>
      <c r="H911" s="54"/>
      <c r="I911" s="7"/>
      <c r="J911" s="8"/>
      <c r="K911" s="9"/>
      <c r="L911" s="10"/>
      <c r="M911" s="11"/>
      <c r="N911" s="29">
        <f t="shared" si="449"/>
        <v>1.0883202112843549E-6</v>
      </c>
      <c r="O911" s="47"/>
      <c r="P911" s="48"/>
      <c r="Q911" s="49"/>
      <c r="R911" s="51"/>
      <c r="S911" s="28"/>
      <c r="T911" s="29">
        <f t="shared" si="445"/>
        <v>0.99989225629908063</v>
      </c>
      <c r="U911" s="31">
        <f t="shared" si="446"/>
        <v>913</v>
      </c>
      <c r="V911" s="32">
        <f t="shared" si="447"/>
        <v>2275</v>
      </c>
      <c r="W911" s="33">
        <f t="shared" si="448"/>
        <v>3637</v>
      </c>
      <c r="X911" s="4"/>
      <c r="Y911" s="4"/>
      <c r="Z911" s="4"/>
      <c r="AA911" s="4"/>
      <c r="AB911" s="4"/>
      <c r="AC911" s="4"/>
      <c r="AD911" s="4"/>
      <c r="AE911" s="4"/>
      <c r="AF911" s="38"/>
      <c r="AG911" s="4"/>
      <c r="AH911" s="4"/>
      <c r="AI911" s="4"/>
      <c r="AJ911" s="4"/>
      <c r="AK911" s="7"/>
      <c r="AL911" s="8"/>
      <c r="AM911" s="9"/>
      <c r="AN911" s="10"/>
      <c r="AO911" s="4"/>
      <c r="AP911" s="4"/>
      <c r="AQ911" s="4"/>
      <c r="AR911" s="4"/>
      <c r="AS911" s="4"/>
      <c r="AT911" s="4"/>
      <c r="AU911" s="4"/>
      <c r="AV911" s="4"/>
      <c r="AW911" s="4"/>
      <c r="AX911" s="4"/>
      <c r="AY911" s="4"/>
      <c r="AZ911" s="38"/>
      <c r="BA911" s="7"/>
      <c r="BB911" s="46"/>
      <c r="BC911" s="9"/>
      <c r="BD911" s="10"/>
      <c r="BE911" s="4"/>
    </row>
    <row r="912" spans="1:57" ht="14" x14ac:dyDescent="0.35">
      <c r="A912" s="4"/>
      <c r="B912" s="4"/>
      <c r="C912" s="4"/>
      <c r="D912" s="4"/>
      <c r="E912" s="4"/>
      <c r="F912" s="4"/>
      <c r="G912" s="12"/>
      <c r="H912" s="54"/>
      <c r="I912" s="7"/>
      <c r="J912" s="8"/>
      <c r="K912" s="9"/>
      <c r="L912" s="10"/>
      <c r="M912" s="11"/>
      <c r="N912" s="29">
        <f t="shared" si="449"/>
        <v>1.0774370091670704E-6</v>
      </c>
      <c r="O912" s="47"/>
      <c r="P912" s="48"/>
      <c r="Q912" s="49"/>
      <c r="R912" s="51"/>
      <c r="S912" s="28"/>
      <c r="T912" s="29">
        <f t="shared" si="445"/>
        <v>0.9998933337360898</v>
      </c>
      <c r="U912" s="31">
        <f t="shared" si="446"/>
        <v>914</v>
      </c>
      <c r="V912" s="32">
        <f t="shared" si="447"/>
        <v>2277.5</v>
      </c>
      <c r="W912" s="33">
        <f t="shared" si="448"/>
        <v>3641</v>
      </c>
      <c r="X912" s="4"/>
      <c r="Y912" s="4"/>
      <c r="Z912" s="4"/>
      <c r="AA912" s="4"/>
      <c r="AB912" s="4"/>
      <c r="AC912" s="4"/>
      <c r="AD912" s="4"/>
      <c r="AE912" s="4"/>
      <c r="AF912" s="38"/>
      <c r="AG912" s="4"/>
      <c r="AH912" s="4"/>
      <c r="AI912" s="4"/>
      <c r="AJ912" s="4"/>
      <c r="AK912" s="7"/>
      <c r="AL912" s="8"/>
      <c r="AM912" s="9"/>
      <c r="AN912" s="10"/>
      <c r="AO912" s="4"/>
      <c r="AP912" s="4"/>
      <c r="AQ912" s="4"/>
      <c r="AR912" s="4"/>
      <c r="AS912" s="4"/>
      <c r="AT912" s="4"/>
      <c r="AU912" s="4"/>
      <c r="AV912" s="4"/>
      <c r="AW912" s="4"/>
      <c r="AX912" s="4"/>
      <c r="AY912" s="4"/>
      <c r="AZ912" s="38"/>
      <c r="BA912" s="7"/>
      <c r="BB912" s="46"/>
      <c r="BC912" s="9"/>
      <c r="BD912" s="10"/>
      <c r="BE912" s="4"/>
    </row>
    <row r="913" spans="1:57" ht="14" x14ac:dyDescent="0.35">
      <c r="A913" s="4"/>
      <c r="B913" s="4"/>
      <c r="C913" s="4"/>
      <c r="D913" s="4"/>
      <c r="E913" s="4"/>
      <c r="F913" s="4"/>
      <c r="G913" s="12"/>
      <c r="H913" s="54"/>
      <c r="I913" s="7"/>
      <c r="J913" s="8"/>
      <c r="K913" s="9"/>
      <c r="L913" s="10"/>
      <c r="M913" s="11"/>
      <c r="N913" s="29">
        <f t="shared" si="449"/>
        <v>1.0666626391042655E-6</v>
      </c>
      <c r="O913" s="47"/>
      <c r="P913" s="48"/>
      <c r="Q913" s="49"/>
      <c r="R913" s="51"/>
      <c r="S913" s="28"/>
      <c r="T913" s="29">
        <f t="shared" si="445"/>
        <v>0.9998944003987289</v>
      </c>
      <c r="U913" s="31">
        <f t="shared" si="446"/>
        <v>915</v>
      </c>
      <c r="V913" s="32">
        <f t="shared" si="447"/>
        <v>2280</v>
      </c>
      <c r="W913" s="33">
        <f t="shared" si="448"/>
        <v>3645</v>
      </c>
      <c r="X913" s="4"/>
      <c r="Y913" s="4"/>
      <c r="Z913" s="4"/>
      <c r="AA913" s="4"/>
      <c r="AB913" s="4"/>
      <c r="AC913" s="4"/>
      <c r="AD913" s="4"/>
      <c r="AE913" s="4"/>
      <c r="AF913" s="38"/>
      <c r="AG913" s="4"/>
      <c r="AH913" s="4"/>
      <c r="AI913" s="4"/>
      <c r="AJ913" s="4"/>
      <c r="AK913" s="7"/>
      <c r="AL913" s="8"/>
      <c r="AM913" s="9"/>
      <c r="AN913" s="10"/>
      <c r="AO913" s="4"/>
      <c r="AP913" s="4"/>
      <c r="AQ913" s="4"/>
      <c r="AR913" s="4"/>
      <c r="AS913" s="4"/>
      <c r="AT913" s="4"/>
      <c r="AU913" s="4"/>
      <c r="AV913" s="4"/>
      <c r="AW913" s="4"/>
      <c r="AX913" s="4"/>
      <c r="AY913" s="4"/>
      <c r="AZ913" s="38"/>
      <c r="BA913" s="7"/>
      <c r="BB913" s="46"/>
      <c r="BC913" s="9"/>
      <c r="BD913" s="10"/>
      <c r="BE913" s="4"/>
    </row>
    <row r="914" spans="1:57" ht="14" x14ac:dyDescent="0.35">
      <c r="A914" s="4"/>
      <c r="B914" s="4"/>
      <c r="C914" s="4"/>
      <c r="D914" s="4"/>
      <c r="E914" s="4"/>
      <c r="F914" s="4"/>
      <c r="G914" s="12"/>
      <c r="H914" s="54"/>
      <c r="I914" s="7"/>
      <c r="J914" s="8"/>
      <c r="K914" s="9"/>
      <c r="L914" s="10"/>
      <c r="M914" s="11"/>
      <c r="N914" s="29">
        <f t="shared" si="449"/>
        <v>1.0559960127443091E-6</v>
      </c>
      <c r="O914" s="47"/>
      <c r="P914" s="48"/>
      <c r="Q914" s="49"/>
      <c r="R914" s="51"/>
      <c r="S914" s="28"/>
      <c r="T914" s="29">
        <f t="shared" si="445"/>
        <v>0.99989545639474164</v>
      </c>
      <c r="U914" s="31">
        <f t="shared" si="446"/>
        <v>916</v>
      </c>
      <c r="V914" s="32">
        <f t="shared" si="447"/>
        <v>2282.5</v>
      </c>
      <c r="W914" s="33">
        <f t="shared" si="448"/>
        <v>3649</v>
      </c>
      <c r="X914" s="4"/>
      <c r="Y914" s="4"/>
      <c r="Z914" s="4"/>
      <c r="AA914" s="4"/>
      <c r="AB914" s="4"/>
      <c r="AC914" s="4"/>
      <c r="AD914" s="4"/>
      <c r="AE914" s="4"/>
      <c r="AF914" s="38"/>
      <c r="AG914" s="4"/>
      <c r="AH914" s="4"/>
      <c r="AI914" s="4"/>
      <c r="AJ914" s="4"/>
      <c r="AK914" s="7"/>
      <c r="AL914" s="8"/>
      <c r="AM914" s="9"/>
      <c r="AN914" s="10"/>
      <c r="AO914" s="4"/>
      <c r="AP914" s="4"/>
      <c r="AQ914" s="4"/>
      <c r="AR914" s="4"/>
      <c r="AS914" s="4"/>
      <c r="AT914" s="4"/>
      <c r="AU914" s="4"/>
      <c r="AV914" s="4"/>
      <c r="AW914" s="4"/>
      <c r="AX914" s="4"/>
      <c r="AY914" s="4"/>
      <c r="AZ914" s="38"/>
      <c r="BA914" s="7"/>
      <c r="BB914" s="46"/>
      <c r="BC914" s="9"/>
      <c r="BD914" s="10"/>
      <c r="BE914" s="4"/>
    </row>
    <row r="915" spans="1:57" ht="14" x14ac:dyDescent="0.35">
      <c r="A915" s="4"/>
      <c r="B915" s="4"/>
      <c r="C915" s="4"/>
      <c r="D915" s="4"/>
      <c r="E915" s="4"/>
      <c r="F915" s="4"/>
      <c r="G915" s="12"/>
      <c r="H915" s="54"/>
      <c r="I915" s="7"/>
      <c r="J915" s="8"/>
      <c r="K915" s="9"/>
      <c r="L915" s="10"/>
      <c r="M915" s="11"/>
      <c r="N915" s="29">
        <f t="shared" si="449"/>
        <v>1.0454360526157558E-6</v>
      </c>
      <c r="O915" s="47"/>
      <c r="P915" s="48"/>
      <c r="Q915" s="49"/>
      <c r="R915" s="51"/>
      <c r="S915" s="28"/>
      <c r="T915" s="29">
        <f t="shared" si="445"/>
        <v>0.99989650183079426</v>
      </c>
      <c r="U915" s="31">
        <f t="shared" si="446"/>
        <v>917</v>
      </c>
      <c r="V915" s="32">
        <f t="shared" si="447"/>
        <v>2285</v>
      </c>
      <c r="W915" s="33">
        <f t="shared" si="448"/>
        <v>3653</v>
      </c>
      <c r="X915" s="4"/>
      <c r="Y915" s="4"/>
      <c r="Z915" s="4"/>
      <c r="AA915" s="4"/>
      <c r="AB915" s="4"/>
      <c r="AC915" s="4"/>
      <c r="AD915" s="4"/>
      <c r="AE915" s="4"/>
      <c r="AF915" s="38"/>
      <c r="AG915" s="4"/>
      <c r="AH915" s="4"/>
      <c r="AI915" s="4"/>
      <c r="AJ915" s="4"/>
      <c r="AK915" s="7"/>
      <c r="AL915" s="8"/>
      <c r="AM915" s="9"/>
      <c r="AN915" s="10"/>
      <c r="AO915" s="4"/>
      <c r="AP915" s="4"/>
      <c r="AQ915" s="4"/>
      <c r="AR915" s="4"/>
      <c r="AS915" s="4"/>
      <c r="AT915" s="4"/>
      <c r="AU915" s="4"/>
      <c r="AV915" s="4"/>
      <c r="AW915" s="4"/>
      <c r="AX915" s="4"/>
      <c r="AY915" s="4"/>
      <c r="AZ915" s="38"/>
      <c r="BA915" s="7"/>
      <c r="BB915" s="46"/>
      <c r="BC915" s="9"/>
      <c r="BD915" s="10"/>
      <c r="BE915" s="4"/>
    </row>
    <row r="916" spans="1:57" ht="14" x14ac:dyDescent="0.35">
      <c r="A916" s="4"/>
      <c r="B916" s="4"/>
      <c r="C916" s="4"/>
      <c r="D916" s="4"/>
      <c r="E916" s="4"/>
      <c r="F916" s="4"/>
      <c r="G916" s="12"/>
      <c r="H916" s="54"/>
      <c r="I916" s="7"/>
      <c r="J916" s="8"/>
      <c r="K916" s="9"/>
      <c r="L916" s="10"/>
      <c r="M916" s="11"/>
      <c r="N916" s="29">
        <f t="shared" si="449"/>
        <v>1.0349816920163235E-6</v>
      </c>
      <c r="O916" s="47"/>
      <c r="P916" s="48"/>
      <c r="Q916" s="49"/>
      <c r="R916" s="51"/>
      <c r="S916" s="28"/>
      <c r="T916" s="29">
        <f t="shared" si="445"/>
        <v>0.99989753681248628</v>
      </c>
      <c r="U916" s="31">
        <f t="shared" si="446"/>
        <v>918</v>
      </c>
      <c r="V916" s="32">
        <f t="shared" si="447"/>
        <v>2287.5</v>
      </c>
      <c r="W916" s="33">
        <f t="shared" si="448"/>
        <v>3657</v>
      </c>
      <c r="X916" s="4"/>
      <c r="Y916" s="4"/>
      <c r="Z916" s="4"/>
      <c r="AA916" s="4"/>
      <c r="AB916" s="4"/>
      <c r="AC916" s="4"/>
      <c r="AD916" s="4"/>
      <c r="AE916" s="4"/>
      <c r="AF916" s="38"/>
      <c r="AG916" s="4"/>
      <c r="AH916" s="4"/>
      <c r="AI916" s="4"/>
      <c r="AJ916" s="4"/>
      <c r="AK916" s="7"/>
      <c r="AL916" s="8"/>
      <c r="AM916" s="9"/>
      <c r="AN916" s="10"/>
      <c r="AO916" s="4"/>
      <c r="AP916" s="4"/>
      <c r="AQ916" s="4"/>
      <c r="AR916" s="4"/>
      <c r="AS916" s="4"/>
      <c r="AT916" s="4"/>
      <c r="AU916" s="4"/>
      <c r="AV916" s="4"/>
      <c r="AW916" s="4"/>
      <c r="AX916" s="4"/>
      <c r="AY916" s="4"/>
      <c r="AZ916" s="38"/>
      <c r="BA916" s="7"/>
      <c r="BB916" s="46"/>
      <c r="BC916" s="9"/>
      <c r="BD916" s="10"/>
      <c r="BE916" s="4"/>
    </row>
    <row r="917" spans="1:57" ht="14" x14ac:dyDescent="0.35">
      <c r="A917" s="4"/>
      <c r="B917" s="4"/>
      <c r="C917" s="4"/>
      <c r="D917" s="4"/>
      <c r="E917" s="4"/>
      <c r="F917" s="4"/>
      <c r="G917" s="12"/>
      <c r="H917" s="54"/>
      <c r="I917" s="7"/>
      <c r="J917" s="8"/>
      <c r="K917" s="9"/>
      <c r="L917" s="10"/>
      <c r="M917" s="11"/>
      <c r="N917" s="29">
        <f t="shared" si="449"/>
        <v>1.0246318751239158E-6</v>
      </c>
      <c r="O917" s="47"/>
      <c r="P917" s="48"/>
      <c r="Q917" s="49"/>
      <c r="R917" s="51"/>
      <c r="S917" s="28"/>
      <c r="T917" s="29">
        <f t="shared" si="445"/>
        <v>0.9998985614443614</v>
      </c>
      <c r="U917" s="31">
        <f t="shared" si="446"/>
        <v>919</v>
      </c>
      <c r="V917" s="32">
        <f t="shared" si="447"/>
        <v>2290</v>
      </c>
      <c r="W917" s="33">
        <f t="shared" si="448"/>
        <v>3661</v>
      </c>
      <c r="X917" s="4"/>
      <c r="Y917" s="4"/>
      <c r="Z917" s="4"/>
      <c r="AA917" s="4"/>
      <c r="AB917" s="4"/>
      <c r="AC917" s="4"/>
      <c r="AD917" s="4"/>
      <c r="AE917" s="4"/>
      <c r="AF917" s="38"/>
      <c r="AG917" s="4"/>
      <c r="AH917" s="4"/>
      <c r="AI917" s="4"/>
      <c r="AJ917" s="4"/>
      <c r="AK917" s="7"/>
      <c r="AL917" s="8"/>
      <c r="AM917" s="9"/>
      <c r="AN917" s="10"/>
      <c r="AO917" s="4"/>
      <c r="AP917" s="4"/>
      <c r="AQ917" s="4"/>
      <c r="AR917" s="4"/>
      <c r="AS917" s="4"/>
      <c r="AT917" s="4"/>
      <c r="AU917" s="4"/>
      <c r="AV917" s="4"/>
      <c r="AW917" s="4"/>
      <c r="AX917" s="4"/>
      <c r="AY917" s="4"/>
      <c r="AZ917" s="38"/>
      <c r="BA917" s="7"/>
      <c r="BB917" s="46"/>
      <c r="BC917" s="9"/>
      <c r="BD917" s="10"/>
      <c r="BE917" s="4"/>
    </row>
    <row r="918" spans="1:57" ht="14" x14ac:dyDescent="0.35">
      <c r="A918" s="4"/>
      <c r="B918" s="4"/>
      <c r="C918" s="4"/>
      <c r="D918" s="4"/>
      <c r="E918" s="4"/>
      <c r="F918" s="4"/>
      <c r="G918" s="12"/>
      <c r="H918" s="54"/>
      <c r="I918" s="7"/>
      <c r="J918" s="8"/>
      <c r="K918" s="9"/>
      <c r="L918" s="10"/>
      <c r="M918" s="11"/>
      <c r="N918" s="29">
        <f t="shared" si="449"/>
        <v>1.0143855564415105E-6</v>
      </c>
      <c r="O918" s="47"/>
      <c r="P918" s="48"/>
      <c r="Q918" s="49"/>
      <c r="R918" s="51"/>
      <c r="S918" s="28"/>
      <c r="T918" s="29">
        <f t="shared" si="445"/>
        <v>0.99989957582991784</v>
      </c>
      <c r="U918" s="31">
        <f t="shared" si="446"/>
        <v>920</v>
      </c>
      <c r="V918" s="32">
        <f t="shared" si="447"/>
        <v>2292.5</v>
      </c>
      <c r="W918" s="33">
        <f t="shared" si="448"/>
        <v>3665</v>
      </c>
      <c r="X918" s="4"/>
      <c r="Y918" s="4"/>
      <c r="Z918" s="4"/>
      <c r="AA918" s="4"/>
      <c r="AB918" s="4"/>
      <c r="AC918" s="4"/>
      <c r="AD918" s="4"/>
      <c r="AE918" s="4"/>
      <c r="AF918" s="38"/>
      <c r="AG918" s="4"/>
      <c r="AH918" s="4"/>
      <c r="AI918" s="4"/>
      <c r="AJ918" s="4"/>
      <c r="AK918" s="7"/>
      <c r="AL918" s="8"/>
      <c r="AM918" s="9"/>
      <c r="AN918" s="10"/>
      <c r="AO918" s="4"/>
      <c r="AP918" s="4"/>
      <c r="AQ918" s="4"/>
      <c r="AR918" s="4"/>
      <c r="AS918" s="4"/>
      <c r="AT918" s="4"/>
      <c r="AU918" s="4"/>
      <c r="AV918" s="4"/>
      <c r="AW918" s="4"/>
      <c r="AX918" s="4"/>
      <c r="AY918" s="4"/>
      <c r="AZ918" s="38"/>
      <c r="BA918" s="7"/>
      <c r="BB918" s="46"/>
      <c r="BC918" s="9"/>
      <c r="BD918" s="10"/>
      <c r="BE918" s="4"/>
    </row>
    <row r="919" spans="1:57" ht="14" x14ac:dyDescent="0.35">
      <c r="A919" s="4"/>
      <c r="B919" s="4"/>
      <c r="C919" s="4"/>
      <c r="D919" s="4"/>
      <c r="E919" s="4"/>
      <c r="F919" s="4"/>
      <c r="G919" s="12"/>
      <c r="H919" s="54"/>
      <c r="I919" s="7"/>
      <c r="J919" s="8"/>
      <c r="K919" s="9"/>
      <c r="L919" s="10"/>
      <c r="M919" s="11"/>
      <c r="N919" s="29">
        <f t="shared" si="449"/>
        <v>1.0042417007971594E-6</v>
      </c>
      <c r="O919" s="47"/>
      <c r="P919" s="48"/>
      <c r="Q919" s="49"/>
      <c r="R919" s="51"/>
      <c r="S919" s="28"/>
      <c r="T919" s="29">
        <f t="shared" si="445"/>
        <v>0.99990058007161864</v>
      </c>
      <c r="U919" s="31">
        <f t="shared" si="446"/>
        <v>921</v>
      </c>
      <c r="V919" s="32">
        <f t="shared" si="447"/>
        <v>2295</v>
      </c>
      <c r="W919" s="33">
        <f t="shared" si="448"/>
        <v>3669</v>
      </c>
      <c r="X919" s="4"/>
      <c r="Y919" s="4"/>
      <c r="Z919" s="4"/>
      <c r="AA919" s="4"/>
      <c r="AB919" s="4"/>
      <c r="AC919" s="4"/>
      <c r="AD919" s="4"/>
      <c r="AE919" s="4"/>
      <c r="AF919" s="38"/>
      <c r="AG919" s="4"/>
      <c r="AH919" s="4"/>
      <c r="AI919" s="4"/>
      <c r="AJ919" s="4"/>
      <c r="AK919" s="7"/>
      <c r="AL919" s="8"/>
      <c r="AM919" s="9"/>
      <c r="AN919" s="10"/>
      <c r="AO919" s="4"/>
      <c r="AP919" s="4"/>
      <c r="AQ919" s="4"/>
      <c r="AR919" s="4"/>
      <c r="AS919" s="4"/>
      <c r="AT919" s="4"/>
      <c r="AU919" s="4"/>
      <c r="AV919" s="4"/>
      <c r="AW919" s="4"/>
      <c r="AX919" s="4"/>
      <c r="AY919" s="4"/>
      <c r="AZ919" s="38"/>
      <c r="BA919" s="7"/>
      <c r="BB919" s="46"/>
      <c r="BC919" s="9"/>
      <c r="BD919" s="10"/>
      <c r="BE919" s="4"/>
    </row>
    <row r="920" spans="1:57" ht="14" x14ac:dyDescent="0.35">
      <c r="A920" s="4"/>
      <c r="B920" s="4"/>
      <c r="C920" s="4"/>
      <c r="D920" s="4"/>
      <c r="E920" s="4"/>
      <c r="F920" s="4"/>
      <c r="G920" s="12"/>
      <c r="H920" s="54"/>
      <c r="I920" s="7"/>
      <c r="J920" s="8"/>
      <c r="K920" s="9"/>
      <c r="L920" s="10"/>
      <c r="M920" s="11"/>
      <c r="N920" s="29">
        <f t="shared" si="449"/>
        <v>9.9419928378807754E-7</v>
      </c>
      <c r="O920" s="47"/>
      <c r="P920" s="48"/>
      <c r="Q920" s="49"/>
      <c r="R920" s="51"/>
      <c r="S920" s="28"/>
      <c r="T920" s="29">
        <f t="shared" si="445"/>
        <v>0.99990157427090243</v>
      </c>
      <c r="U920" s="31">
        <f t="shared" si="446"/>
        <v>922</v>
      </c>
      <c r="V920" s="32">
        <f t="shared" si="447"/>
        <v>2297.5</v>
      </c>
      <c r="W920" s="33">
        <f t="shared" si="448"/>
        <v>3673</v>
      </c>
      <c r="X920" s="4"/>
      <c r="Y920" s="4"/>
      <c r="Z920" s="4"/>
      <c r="AA920" s="4"/>
      <c r="AB920" s="4"/>
      <c r="AC920" s="4"/>
      <c r="AD920" s="4"/>
      <c r="AE920" s="4"/>
      <c r="AF920" s="38"/>
      <c r="AG920" s="4"/>
      <c r="AH920" s="4"/>
      <c r="AI920" s="4"/>
      <c r="AJ920" s="4"/>
      <c r="AK920" s="7"/>
      <c r="AL920" s="8"/>
      <c r="AM920" s="9"/>
      <c r="AN920" s="10"/>
      <c r="AO920" s="4"/>
      <c r="AP920" s="4"/>
      <c r="AQ920" s="4"/>
      <c r="AR920" s="4"/>
      <c r="AS920" s="4"/>
      <c r="AT920" s="4"/>
      <c r="AU920" s="4"/>
      <c r="AV920" s="4"/>
      <c r="AW920" s="4"/>
      <c r="AX920" s="4"/>
      <c r="AY920" s="4"/>
      <c r="AZ920" s="38"/>
      <c r="BA920" s="7"/>
      <c r="BB920" s="46"/>
      <c r="BC920" s="9"/>
      <c r="BD920" s="10"/>
      <c r="BE920" s="4"/>
    </row>
    <row r="921" spans="1:57" ht="14" x14ac:dyDescent="0.35">
      <c r="A921" s="4"/>
      <c r="B921" s="4"/>
      <c r="C921" s="4"/>
      <c r="D921" s="4"/>
      <c r="E921" s="4"/>
      <c r="F921" s="4"/>
      <c r="G921" s="12"/>
      <c r="H921" s="54"/>
      <c r="I921" s="7"/>
      <c r="J921" s="8"/>
      <c r="K921" s="9"/>
      <c r="L921" s="10"/>
      <c r="M921" s="11"/>
      <c r="N921" s="29">
        <f t="shared" si="449"/>
        <v>9.8425729100348747E-7</v>
      </c>
      <c r="O921" s="47"/>
      <c r="P921" s="48"/>
      <c r="Q921" s="49"/>
      <c r="R921" s="51"/>
      <c r="S921" s="28"/>
      <c r="T921" s="29">
        <f t="shared" si="445"/>
        <v>0.99990255852819343</v>
      </c>
      <c r="U921" s="31">
        <f t="shared" si="446"/>
        <v>923</v>
      </c>
      <c r="V921" s="32">
        <f t="shared" si="447"/>
        <v>2300</v>
      </c>
      <c r="W921" s="33">
        <f t="shared" si="448"/>
        <v>3677</v>
      </c>
      <c r="X921" s="4"/>
      <c r="Y921" s="4"/>
      <c r="Z921" s="4"/>
      <c r="AA921" s="4"/>
      <c r="AB921" s="4"/>
      <c r="AC921" s="4"/>
      <c r="AD921" s="4"/>
      <c r="AE921" s="4"/>
      <c r="AF921" s="38"/>
      <c r="AG921" s="4"/>
      <c r="AH921" s="4"/>
      <c r="AI921" s="4"/>
      <c r="AJ921" s="4"/>
      <c r="AK921" s="7"/>
      <c r="AL921" s="8"/>
      <c r="AM921" s="9"/>
      <c r="AN921" s="10"/>
      <c r="AO921" s="4"/>
      <c r="AP921" s="4"/>
      <c r="AQ921" s="4"/>
      <c r="AR921" s="4"/>
      <c r="AS921" s="4"/>
      <c r="AT921" s="4"/>
      <c r="AU921" s="4"/>
      <c r="AV921" s="4"/>
      <c r="AW921" s="4"/>
      <c r="AX921" s="4"/>
      <c r="AY921" s="4"/>
      <c r="AZ921" s="38"/>
      <c r="BA921" s="7"/>
      <c r="BB921" s="46"/>
      <c r="BC921" s="9"/>
      <c r="BD921" s="10"/>
      <c r="BE921" s="4"/>
    </row>
    <row r="922" spans="1:57" ht="14" x14ac:dyDescent="0.35">
      <c r="A922" s="4"/>
      <c r="B922" s="4"/>
      <c r="C922" s="4"/>
      <c r="D922" s="4"/>
      <c r="E922" s="4"/>
      <c r="F922" s="4"/>
      <c r="G922" s="12"/>
      <c r="H922" s="54"/>
      <c r="I922" s="7"/>
      <c r="J922" s="8"/>
      <c r="K922" s="9"/>
      <c r="L922" s="10"/>
      <c r="M922" s="11"/>
      <c r="N922" s="29">
        <f t="shared" si="449"/>
        <v>9.7441471802461876E-7</v>
      </c>
      <c r="O922" s="47"/>
      <c r="P922" s="48"/>
      <c r="Q922" s="49"/>
      <c r="R922" s="51"/>
      <c r="S922" s="28"/>
      <c r="T922" s="29">
        <f t="shared" si="445"/>
        <v>0.99990353294291145</v>
      </c>
      <c r="U922" s="31">
        <f t="shared" si="446"/>
        <v>924</v>
      </c>
      <c r="V922" s="32">
        <f t="shared" si="447"/>
        <v>2302.5</v>
      </c>
      <c r="W922" s="33">
        <f t="shared" si="448"/>
        <v>3681</v>
      </c>
      <c r="X922" s="4"/>
      <c r="Y922" s="4"/>
      <c r="Z922" s="4"/>
      <c r="AA922" s="4"/>
      <c r="AB922" s="4"/>
      <c r="AC922" s="4"/>
      <c r="AD922" s="4"/>
      <c r="AE922" s="4"/>
      <c r="AF922" s="38"/>
      <c r="AG922" s="4"/>
      <c r="AH922" s="4"/>
      <c r="AI922" s="4"/>
      <c r="AJ922" s="4"/>
      <c r="AK922" s="7"/>
      <c r="AL922" s="8"/>
      <c r="AM922" s="9"/>
      <c r="AN922" s="10"/>
      <c r="AO922" s="4"/>
      <c r="AP922" s="4"/>
      <c r="AQ922" s="4"/>
      <c r="AR922" s="4"/>
      <c r="AS922" s="4"/>
      <c r="AT922" s="4"/>
      <c r="AU922" s="4"/>
      <c r="AV922" s="4"/>
      <c r="AW922" s="4"/>
      <c r="AX922" s="4"/>
      <c r="AY922" s="4"/>
      <c r="AZ922" s="38"/>
      <c r="BA922" s="7"/>
      <c r="BB922" s="46"/>
      <c r="BC922" s="9"/>
      <c r="BD922" s="10"/>
      <c r="BE922" s="4"/>
    </row>
    <row r="923" spans="1:57" ht="14" x14ac:dyDescent="0.35">
      <c r="A923" s="4"/>
      <c r="B923" s="4"/>
      <c r="C923" s="4"/>
      <c r="D923" s="4"/>
      <c r="E923" s="4"/>
      <c r="F923" s="4"/>
      <c r="G923" s="12"/>
      <c r="H923" s="54"/>
      <c r="I923" s="7"/>
      <c r="J923" s="8"/>
      <c r="K923" s="9"/>
      <c r="L923" s="10"/>
      <c r="M923" s="11"/>
      <c r="N923" s="29">
        <f t="shared" si="449"/>
        <v>9.6467057086879748E-7</v>
      </c>
      <c r="O923" s="47"/>
      <c r="P923" s="48"/>
      <c r="Q923" s="49"/>
      <c r="R923" s="51"/>
      <c r="S923" s="28"/>
      <c r="T923" s="29">
        <f t="shared" si="445"/>
        <v>0.99990449761348232</v>
      </c>
      <c r="U923" s="31">
        <f t="shared" si="446"/>
        <v>925</v>
      </c>
      <c r="V923" s="32">
        <f t="shared" si="447"/>
        <v>2305</v>
      </c>
      <c r="W923" s="33">
        <f t="shared" si="448"/>
        <v>3685</v>
      </c>
      <c r="X923" s="4"/>
      <c r="Y923" s="4"/>
      <c r="Z923" s="4"/>
      <c r="AA923" s="4"/>
      <c r="AB923" s="4"/>
      <c r="AC923" s="4"/>
      <c r="AD923" s="4"/>
      <c r="AE923" s="4"/>
      <c r="AF923" s="38"/>
      <c r="AG923" s="4"/>
      <c r="AH923" s="4"/>
      <c r="AI923" s="4"/>
      <c r="AJ923" s="4"/>
      <c r="AK923" s="7"/>
      <c r="AL923" s="8"/>
      <c r="AM923" s="9"/>
      <c r="AN923" s="10"/>
      <c r="AO923" s="4"/>
      <c r="AP923" s="4"/>
      <c r="AQ923" s="4"/>
      <c r="AR923" s="4"/>
      <c r="AS923" s="4"/>
      <c r="AT923" s="4"/>
      <c r="AU923" s="4"/>
      <c r="AV923" s="4"/>
      <c r="AW923" s="4"/>
      <c r="AX923" s="4"/>
      <c r="AY923" s="4"/>
      <c r="AZ923" s="38"/>
      <c r="BA923" s="7"/>
      <c r="BB923" s="46"/>
      <c r="BC923" s="9"/>
      <c r="BD923" s="10"/>
      <c r="BE923" s="4"/>
    </row>
    <row r="924" spans="1:57" ht="14" x14ac:dyDescent="0.35">
      <c r="A924" s="4"/>
      <c r="B924" s="4"/>
      <c r="C924" s="4"/>
      <c r="D924" s="4"/>
      <c r="E924" s="4"/>
      <c r="F924" s="4"/>
      <c r="G924" s="12"/>
      <c r="H924" s="54"/>
      <c r="I924" s="7"/>
      <c r="J924" s="8"/>
      <c r="K924" s="9"/>
      <c r="L924" s="10"/>
      <c r="M924" s="11"/>
      <c r="N924" s="29">
        <f t="shared" si="449"/>
        <v>9.5502386521228999E-7</v>
      </c>
      <c r="O924" s="47"/>
      <c r="P924" s="48"/>
      <c r="Q924" s="49"/>
      <c r="R924" s="51"/>
      <c r="S924" s="28"/>
      <c r="T924" s="29">
        <f t="shared" si="445"/>
        <v>0.99990545263734754</v>
      </c>
      <c r="U924" s="31">
        <f t="shared" si="446"/>
        <v>926</v>
      </c>
      <c r="V924" s="32">
        <f t="shared" si="447"/>
        <v>2307.5</v>
      </c>
      <c r="W924" s="33">
        <f t="shared" si="448"/>
        <v>3689</v>
      </c>
      <c r="X924" s="4"/>
      <c r="Y924" s="4"/>
      <c r="Z924" s="4"/>
      <c r="AA924" s="4"/>
      <c r="AB924" s="4"/>
      <c r="AC924" s="4"/>
      <c r="AD924" s="4"/>
      <c r="AE924" s="4"/>
      <c r="AF924" s="38"/>
      <c r="AG924" s="4"/>
      <c r="AH924" s="4"/>
      <c r="AI924" s="4"/>
      <c r="AJ924" s="4"/>
      <c r="AK924" s="7"/>
      <c r="AL924" s="8"/>
      <c r="AM924" s="9"/>
      <c r="AN924" s="10"/>
      <c r="AO924" s="4"/>
      <c r="AP924" s="4"/>
      <c r="AQ924" s="4"/>
      <c r="AR924" s="4"/>
      <c r="AS924" s="4"/>
      <c r="AT924" s="4"/>
      <c r="AU924" s="4"/>
      <c r="AV924" s="4"/>
      <c r="AW924" s="4"/>
      <c r="AX924" s="4"/>
      <c r="AY924" s="4"/>
      <c r="AZ924" s="38"/>
      <c r="BA924" s="7"/>
      <c r="BB924" s="46"/>
      <c r="BC924" s="9"/>
      <c r="BD924" s="10"/>
      <c r="BE924" s="4"/>
    </row>
    <row r="925" spans="1:57" ht="14" x14ac:dyDescent="0.35">
      <c r="A925" s="4"/>
      <c r="B925" s="4"/>
      <c r="C925" s="4"/>
      <c r="D925" s="4"/>
      <c r="E925" s="4"/>
      <c r="F925" s="4"/>
      <c r="G925" s="12"/>
      <c r="H925" s="54"/>
      <c r="I925" s="7"/>
      <c r="J925" s="8"/>
      <c r="K925" s="9"/>
      <c r="L925" s="10"/>
      <c r="M925" s="11"/>
      <c r="N925" s="29">
        <f t="shared" si="449"/>
        <v>9.4547362650132527E-7</v>
      </c>
      <c r="O925" s="47"/>
      <c r="P925" s="48"/>
      <c r="Q925" s="49"/>
      <c r="R925" s="51"/>
      <c r="S925" s="28"/>
      <c r="T925" s="29">
        <f t="shared" si="445"/>
        <v>0.99990639811097404</v>
      </c>
      <c r="U925" s="31">
        <f t="shared" si="446"/>
        <v>927</v>
      </c>
      <c r="V925" s="32">
        <f t="shared" si="447"/>
        <v>2310</v>
      </c>
      <c r="W925" s="33">
        <f t="shared" si="448"/>
        <v>3693</v>
      </c>
      <c r="X925" s="4"/>
      <c r="Y925" s="4"/>
      <c r="Z925" s="4"/>
      <c r="AA925" s="4"/>
      <c r="AB925" s="4"/>
      <c r="AC925" s="4"/>
      <c r="AD925" s="4"/>
      <c r="AE925" s="4"/>
      <c r="AF925" s="38"/>
      <c r="AG925" s="4"/>
      <c r="AH925" s="4"/>
      <c r="AI925" s="4"/>
      <c r="AJ925" s="4"/>
      <c r="AK925" s="7"/>
      <c r="AL925" s="8"/>
      <c r="AM925" s="9"/>
      <c r="AN925" s="10"/>
      <c r="AO925" s="4"/>
      <c r="AP925" s="4"/>
      <c r="AQ925" s="4"/>
      <c r="AR925" s="4"/>
      <c r="AS925" s="4"/>
      <c r="AT925" s="4"/>
      <c r="AU925" s="4"/>
      <c r="AV925" s="4"/>
      <c r="AW925" s="4"/>
      <c r="AX925" s="4"/>
      <c r="AY925" s="4"/>
      <c r="AZ925" s="38"/>
      <c r="BA925" s="7"/>
      <c r="BB925" s="46"/>
      <c r="BC925" s="9"/>
      <c r="BD925" s="10"/>
      <c r="BE925" s="4"/>
    </row>
    <row r="926" spans="1:57" ht="14" x14ac:dyDescent="0.35">
      <c r="A926" s="4"/>
      <c r="B926" s="4"/>
      <c r="C926" s="4"/>
      <c r="D926" s="4"/>
      <c r="E926" s="4"/>
      <c r="F926" s="4"/>
      <c r="G926" s="12"/>
      <c r="H926" s="54"/>
      <c r="I926" s="7"/>
      <c r="J926" s="8"/>
      <c r="K926" s="9"/>
      <c r="L926" s="10"/>
      <c r="M926" s="11"/>
      <c r="N926" s="29">
        <f t="shared" si="449"/>
        <v>9.3601889028516183E-7</v>
      </c>
      <c r="O926" s="47"/>
      <c r="P926" s="48"/>
      <c r="Q926" s="49"/>
      <c r="R926" s="51"/>
      <c r="S926" s="28"/>
      <c r="T926" s="29">
        <f t="shared" si="445"/>
        <v>0.99990733412986432</v>
      </c>
      <c r="U926" s="31">
        <f t="shared" si="446"/>
        <v>928</v>
      </c>
      <c r="V926" s="32">
        <f t="shared" si="447"/>
        <v>2312.5</v>
      </c>
      <c r="W926" s="33">
        <f t="shared" si="448"/>
        <v>3697</v>
      </c>
      <c r="X926" s="4"/>
      <c r="Y926" s="4"/>
      <c r="Z926" s="4"/>
      <c r="AA926" s="4"/>
      <c r="AB926" s="4"/>
      <c r="AC926" s="4"/>
      <c r="AD926" s="4"/>
      <c r="AE926" s="4"/>
      <c r="AF926" s="38"/>
      <c r="AG926" s="4"/>
      <c r="AH926" s="4"/>
      <c r="AI926" s="4"/>
      <c r="AJ926" s="4"/>
      <c r="AK926" s="7"/>
      <c r="AL926" s="8"/>
      <c r="AM926" s="9"/>
      <c r="AN926" s="10"/>
      <c r="AO926" s="4"/>
      <c r="AP926" s="4"/>
      <c r="AQ926" s="4"/>
      <c r="AR926" s="4"/>
      <c r="AS926" s="4"/>
      <c r="AT926" s="4"/>
      <c r="AU926" s="4"/>
      <c r="AV926" s="4"/>
      <c r="AW926" s="4"/>
      <c r="AX926" s="4"/>
      <c r="AY926" s="4"/>
      <c r="AZ926" s="38"/>
      <c r="BA926" s="7"/>
      <c r="BB926" s="46"/>
      <c r="BC926" s="9"/>
      <c r="BD926" s="10"/>
      <c r="BE926" s="4"/>
    </row>
    <row r="927" spans="1:57" ht="14" x14ac:dyDescent="0.35">
      <c r="A927" s="4"/>
      <c r="B927" s="4"/>
      <c r="C927" s="4"/>
      <c r="D927" s="4"/>
      <c r="E927" s="4"/>
      <c r="F927" s="4"/>
      <c r="G927" s="12"/>
      <c r="H927" s="54"/>
      <c r="I927" s="7"/>
      <c r="J927" s="8"/>
      <c r="K927" s="9"/>
      <c r="L927" s="10"/>
      <c r="M927" s="11"/>
      <c r="N927" s="29">
        <f t="shared" si="449"/>
        <v>9.2665870132790928E-7</v>
      </c>
      <c r="O927" s="47"/>
      <c r="P927" s="48"/>
      <c r="Q927" s="49"/>
      <c r="R927" s="51"/>
      <c r="S927" s="28"/>
      <c r="T927" s="29">
        <f t="shared" si="445"/>
        <v>0.99990826078856565</v>
      </c>
      <c r="U927" s="31">
        <f t="shared" si="446"/>
        <v>929</v>
      </c>
      <c r="V927" s="32">
        <f t="shared" si="447"/>
        <v>2315</v>
      </c>
      <c r="W927" s="33">
        <f t="shared" si="448"/>
        <v>3701</v>
      </c>
      <c r="X927" s="4"/>
      <c r="Y927" s="4"/>
      <c r="Z927" s="4"/>
      <c r="AA927" s="4"/>
      <c r="AB927" s="4"/>
      <c r="AC927" s="4"/>
      <c r="AD927" s="4"/>
      <c r="AE927" s="4"/>
      <c r="AF927" s="38"/>
      <c r="AG927" s="4"/>
      <c r="AH927" s="4"/>
      <c r="AI927" s="4"/>
      <c r="AJ927" s="4"/>
      <c r="AK927" s="7"/>
      <c r="AL927" s="8"/>
      <c r="AM927" s="9"/>
      <c r="AN927" s="10"/>
      <c r="AO927" s="4"/>
      <c r="AP927" s="4"/>
      <c r="AQ927" s="4"/>
      <c r="AR927" s="4"/>
      <c r="AS927" s="4"/>
      <c r="AT927" s="4"/>
      <c r="AU927" s="4"/>
      <c r="AV927" s="4"/>
      <c r="AW927" s="4"/>
      <c r="AX927" s="4"/>
      <c r="AY927" s="4"/>
      <c r="AZ927" s="38"/>
      <c r="BA927" s="7"/>
      <c r="BB927" s="46"/>
      <c r="BC927" s="9"/>
      <c r="BD927" s="10"/>
      <c r="BE927" s="4"/>
    </row>
    <row r="928" spans="1:57" ht="14" x14ac:dyDescent="0.35">
      <c r="A928" s="4"/>
      <c r="B928" s="4"/>
      <c r="C928" s="4"/>
      <c r="D928" s="4"/>
      <c r="E928" s="4"/>
      <c r="F928" s="4"/>
      <c r="G928" s="12"/>
      <c r="H928" s="54"/>
      <c r="I928" s="7"/>
      <c r="J928" s="8"/>
      <c r="K928" s="9"/>
      <c r="L928" s="10"/>
      <c r="M928" s="11"/>
      <c r="N928" s="29">
        <f t="shared" si="449"/>
        <v>9.1739211438568447E-7</v>
      </c>
      <c r="O928" s="47"/>
      <c r="P928" s="48"/>
      <c r="Q928" s="49"/>
      <c r="R928" s="51"/>
      <c r="S928" s="28"/>
      <c r="T928" s="29">
        <f t="shared" si="445"/>
        <v>0.99990917818068004</v>
      </c>
      <c r="U928" s="31">
        <f t="shared" si="446"/>
        <v>930</v>
      </c>
      <c r="V928" s="32">
        <f t="shared" si="447"/>
        <v>2317.5</v>
      </c>
      <c r="W928" s="33">
        <f t="shared" si="448"/>
        <v>3705</v>
      </c>
      <c r="X928" s="4"/>
      <c r="Y928" s="4"/>
      <c r="Z928" s="4"/>
      <c r="AA928" s="4"/>
      <c r="AB928" s="4"/>
      <c r="AC928" s="4"/>
      <c r="AD928" s="4"/>
      <c r="AE928" s="4"/>
      <c r="AF928" s="38"/>
      <c r="AG928" s="4"/>
      <c r="AH928" s="4"/>
      <c r="AI928" s="4"/>
      <c r="AJ928" s="4"/>
      <c r="AK928" s="7"/>
      <c r="AL928" s="8"/>
      <c r="AM928" s="9"/>
      <c r="AN928" s="10"/>
      <c r="AO928" s="4"/>
      <c r="AP928" s="4"/>
      <c r="AQ928" s="4"/>
      <c r="AR928" s="4"/>
      <c r="AS928" s="4"/>
      <c r="AT928" s="4"/>
      <c r="AU928" s="4"/>
      <c r="AV928" s="4"/>
      <c r="AW928" s="4"/>
      <c r="AX928" s="4"/>
      <c r="AY928" s="4"/>
      <c r="AZ928" s="38"/>
      <c r="BA928" s="7"/>
      <c r="BB928" s="46"/>
      <c r="BC928" s="9"/>
      <c r="BD928" s="10"/>
      <c r="BE928" s="4"/>
    </row>
    <row r="929" spans="1:57" ht="14" x14ac:dyDescent="0.35">
      <c r="A929" s="4"/>
      <c r="B929" s="4"/>
      <c r="C929" s="4"/>
      <c r="D929" s="4"/>
      <c r="E929" s="4"/>
      <c r="F929" s="4"/>
      <c r="G929" s="12"/>
      <c r="H929" s="54"/>
      <c r="I929" s="7"/>
      <c r="J929" s="8"/>
      <c r="K929" s="9"/>
      <c r="L929" s="10"/>
      <c r="M929" s="11"/>
      <c r="N929" s="29">
        <f t="shared" si="449"/>
        <v>9.0821819320741071E-7</v>
      </c>
      <c r="O929" s="47"/>
      <c r="P929" s="48"/>
      <c r="Q929" s="49"/>
      <c r="R929" s="51"/>
      <c r="S929" s="28"/>
      <c r="T929" s="29">
        <f t="shared" si="445"/>
        <v>0.99991008639887324</v>
      </c>
      <c r="U929" s="31">
        <f t="shared" si="446"/>
        <v>931</v>
      </c>
      <c r="V929" s="32">
        <f t="shared" si="447"/>
        <v>2320</v>
      </c>
      <c r="W929" s="33">
        <f t="shared" si="448"/>
        <v>3709</v>
      </c>
      <c r="X929" s="4"/>
      <c r="Y929" s="4"/>
      <c r="Z929" s="4"/>
      <c r="AA929" s="4"/>
      <c r="AB929" s="4"/>
      <c r="AC929" s="4"/>
      <c r="AD929" s="4"/>
      <c r="AE929" s="4"/>
      <c r="AF929" s="38"/>
      <c r="AG929" s="4"/>
      <c r="AH929" s="4"/>
      <c r="AI929" s="4"/>
      <c r="AJ929" s="4"/>
      <c r="AK929" s="7"/>
      <c r="AL929" s="8"/>
      <c r="AM929" s="9"/>
      <c r="AN929" s="10"/>
      <c r="AO929" s="4"/>
      <c r="AP929" s="4"/>
      <c r="AQ929" s="4"/>
      <c r="AR929" s="4"/>
      <c r="AS929" s="4"/>
      <c r="AT929" s="4"/>
      <c r="AU929" s="4"/>
      <c r="AV929" s="4"/>
      <c r="AW929" s="4"/>
      <c r="AX929" s="4"/>
      <c r="AY929" s="4"/>
      <c r="AZ929" s="38"/>
      <c r="BA929" s="7"/>
      <c r="BB929" s="46"/>
      <c r="BC929" s="9"/>
      <c r="BD929" s="10"/>
      <c r="BE929" s="4"/>
    </row>
    <row r="930" spans="1:57" ht="14" x14ac:dyDescent="0.35">
      <c r="A930" s="4"/>
      <c r="B930" s="4"/>
      <c r="C930" s="4"/>
      <c r="D930" s="4"/>
      <c r="E930" s="4"/>
      <c r="F930" s="4"/>
      <c r="G930" s="12"/>
      <c r="H930" s="54"/>
      <c r="I930" s="7"/>
      <c r="J930" s="8"/>
      <c r="K930" s="9"/>
      <c r="L930" s="10"/>
      <c r="M930" s="11"/>
      <c r="N930" s="29">
        <f t="shared" si="449"/>
        <v>8.9913601131197396E-7</v>
      </c>
      <c r="O930" s="47"/>
      <c r="P930" s="48"/>
      <c r="Q930" s="49"/>
      <c r="R930" s="51"/>
      <c r="S930" s="28"/>
      <c r="T930" s="29">
        <f t="shared" si="445"/>
        <v>0.99991098553488456</v>
      </c>
      <c r="U930" s="31">
        <f t="shared" si="446"/>
        <v>932</v>
      </c>
      <c r="V930" s="32">
        <f t="shared" si="447"/>
        <v>2322.5</v>
      </c>
      <c r="W930" s="33">
        <f t="shared" si="448"/>
        <v>3713</v>
      </c>
      <c r="X930" s="4"/>
      <c r="Y930" s="4"/>
      <c r="Z930" s="4"/>
      <c r="AA930" s="4"/>
      <c r="AB930" s="4"/>
      <c r="AC930" s="4"/>
      <c r="AD930" s="4"/>
      <c r="AE930" s="4"/>
      <c r="AF930" s="38"/>
      <c r="AG930" s="4"/>
      <c r="AH930" s="4"/>
      <c r="AI930" s="4"/>
      <c r="AJ930" s="4"/>
      <c r="AK930" s="7"/>
      <c r="AL930" s="8"/>
      <c r="AM930" s="9"/>
      <c r="AN930" s="10"/>
      <c r="AO930" s="4"/>
      <c r="AP930" s="4"/>
      <c r="AQ930" s="4"/>
      <c r="AR930" s="4"/>
      <c r="AS930" s="4"/>
      <c r="AT930" s="4"/>
      <c r="AU930" s="4"/>
      <c r="AV930" s="4"/>
      <c r="AW930" s="4"/>
      <c r="AX930" s="4"/>
      <c r="AY930" s="4"/>
      <c r="AZ930" s="38"/>
      <c r="BA930" s="7"/>
      <c r="BB930" s="46"/>
      <c r="BC930" s="9"/>
      <c r="BD930" s="10"/>
      <c r="BE930" s="4"/>
    </row>
    <row r="931" spans="1:57" ht="14" x14ac:dyDescent="0.35">
      <c r="A931" s="4"/>
      <c r="B931" s="4"/>
      <c r="C931" s="4"/>
      <c r="D931" s="4"/>
      <c r="E931" s="4"/>
      <c r="F931" s="4"/>
      <c r="G931" s="12"/>
      <c r="H931" s="54"/>
      <c r="I931" s="7"/>
      <c r="J931" s="8"/>
      <c r="K931" s="9"/>
      <c r="L931" s="10"/>
      <c r="M931" s="11"/>
      <c r="N931" s="29">
        <f t="shared" si="449"/>
        <v>8.9014465110004437E-7</v>
      </c>
      <c r="O931" s="47"/>
      <c r="P931" s="48"/>
      <c r="Q931" s="49"/>
      <c r="R931" s="51"/>
      <c r="S931" s="28"/>
      <c r="T931" s="29">
        <f t="shared" si="445"/>
        <v>0.99991187567953566</v>
      </c>
      <c r="U931" s="31">
        <f t="shared" si="446"/>
        <v>933</v>
      </c>
      <c r="V931" s="32">
        <f t="shared" si="447"/>
        <v>2325</v>
      </c>
      <c r="W931" s="33">
        <f t="shared" si="448"/>
        <v>3717</v>
      </c>
      <c r="X931" s="4"/>
      <c r="Y931" s="4"/>
      <c r="Z931" s="4"/>
      <c r="AA931" s="4"/>
      <c r="AB931" s="4"/>
      <c r="AC931" s="4"/>
      <c r="AD931" s="4"/>
      <c r="AE931" s="4"/>
      <c r="AF931" s="38"/>
      <c r="AG931" s="4"/>
      <c r="AH931" s="4"/>
      <c r="AI931" s="4"/>
      <c r="AJ931" s="4"/>
      <c r="AK931" s="7"/>
      <c r="AL931" s="8"/>
      <c r="AM931" s="9"/>
      <c r="AN931" s="10"/>
      <c r="AO931" s="4"/>
      <c r="AP931" s="4"/>
      <c r="AQ931" s="4"/>
      <c r="AR931" s="4"/>
      <c r="AS931" s="4"/>
      <c r="AT931" s="4"/>
      <c r="AU931" s="4"/>
      <c r="AV931" s="4"/>
      <c r="AW931" s="4"/>
      <c r="AX931" s="4"/>
      <c r="AY931" s="4"/>
      <c r="AZ931" s="38"/>
      <c r="BA931" s="7"/>
      <c r="BB931" s="46"/>
      <c r="BC931" s="9"/>
      <c r="BD931" s="10"/>
      <c r="BE931" s="4"/>
    </row>
    <row r="932" spans="1:57" ht="14" x14ac:dyDescent="0.35">
      <c r="A932" s="4"/>
      <c r="B932" s="4"/>
      <c r="C932" s="4"/>
      <c r="D932" s="4"/>
      <c r="E932" s="4"/>
      <c r="F932" s="4"/>
      <c r="G932" s="12"/>
      <c r="H932" s="54"/>
      <c r="I932" s="7"/>
      <c r="J932" s="8"/>
      <c r="K932" s="9"/>
      <c r="L932" s="10"/>
      <c r="M932" s="11"/>
      <c r="N932" s="29">
        <f t="shared" si="449"/>
        <v>8.812432046312324E-7</v>
      </c>
      <c r="O932" s="47"/>
      <c r="P932" s="48"/>
      <c r="Q932" s="49"/>
      <c r="R932" s="51"/>
      <c r="S932" s="28"/>
      <c r="T932" s="29">
        <f t="shared" si="445"/>
        <v>0.99991275692274029</v>
      </c>
      <c r="U932" s="31">
        <f t="shared" si="446"/>
        <v>934</v>
      </c>
      <c r="V932" s="32">
        <f t="shared" si="447"/>
        <v>2327.5</v>
      </c>
      <c r="W932" s="33">
        <f t="shared" si="448"/>
        <v>3721</v>
      </c>
      <c r="X932" s="4"/>
      <c r="Y932" s="4"/>
      <c r="Z932" s="4"/>
      <c r="AA932" s="4"/>
      <c r="AB932" s="4"/>
      <c r="AC932" s="4"/>
      <c r="AD932" s="4"/>
      <c r="AE932" s="4"/>
      <c r="AF932" s="38"/>
      <c r="AG932" s="4"/>
      <c r="AH932" s="4"/>
      <c r="AI932" s="4"/>
      <c r="AJ932" s="4"/>
      <c r="AK932" s="7"/>
      <c r="AL932" s="8"/>
      <c r="AM932" s="9"/>
      <c r="AN932" s="10"/>
      <c r="AO932" s="4"/>
      <c r="AP932" s="4"/>
      <c r="AQ932" s="4"/>
      <c r="AR932" s="4"/>
      <c r="AS932" s="4"/>
      <c r="AT932" s="4"/>
      <c r="AU932" s="4"/>
      <c r="AV932" s="4"/>
      <c r="AW932" s="4"/>
      <c r="AX932" s="4"/>
      <c r="AY932" s="4"/>
      <c r="AZ932" s="38"/>
      <c r="BA932" s="7"/>
      <c r="BB932" s="46"/>
      <c r="BC932" s="9"/>
      <c r="BD932" s="10"/>
      <c r="BE932" s="4"/>
    </row>
    <row r="933" spans="1:57" ht="14" x14ac:dyDescent="0.35">
      <c r="A933" s="4"/>
      <c r="B933" s="4"/>
      <c r="C933" s="4"/>
      <c r="D933" s="4"/>
      <c r="E933" s="4"/>
      <c r="F933" s="4"/>
      <c r="G933" s="12"/>
      <c r="H933" s="54"/>
      <c r="I933" s="7"/>
      <c r="J933" s="8"/>
      <c r="K933" s="9"/>
      <c r="L933" s="10"/>
      <c r="M933" s="11"/>
      <c r="N933" s="29">
        <f t="shared" si="449"/>
        <v>8.7243077262488811E-7</v>
      </c>
      <c r="O933" s="47"/>
      <c r="P933" s="48"/>
      <c r="Q933" s="49"/>
      <c r="R933" s="51"/>
      <c r="S933" s="28"/>
      <c r="T933" s="29">
        <f t="shared" si="445"/>
        <v>0.99991362935351291</v>
      </c>
      <c r="U933" s="31">
        <f t="shared" si="446"/>
        <v>935</v>
      </c>
      <c r="V933" s="32">
        <f t="shared" si="447"/>
        <v>2330</v>
      </c>
      <c r="W933" s="33">
        <f t="shared" si="448"/>
        <v>3725</v>
      </c>
      <c r="X933" s="4"/>
      <c r="Y933" s="4"/>
      <c r="Z933" s="4"/>
      <c r="AA933" s="4"/>
      <c r="AB933" s="4"/>
      <c r="AC933" s="4"/>
      <c r="AD933" s="4"/>
      <c r="AE933" s="4"/>
      <c r="AF933" s="38"/>
      <c r="AG933" s="4"/>
      <c r="AH933" s="4"/>
      <c r="AI933" s="4"/>
      <c r="AJ933" s="4"/>
      <c r="AK933" s="7"/>
      <c r="AL933" s="8"/>
      <c r="AM933" s="9"/>
      <c r="AN933" s="10"/>
      <c r="AO933" s="4"/>
      <c r="AP933" s="4"/>
      <c r="AQ933" s="4"/>
      <c r="AR933" s="4"/>
      <c r="AS933" s="4"/>
      <c r="AT933" s="4"/>
      <c r="AU933" s="4"/>
      <c r="AV933" s="4"/>
      <c r="AW933" s="4"/>
      <c r="AX933" s="4"/>
      <c r="AY933" s="4"/>
      <c r="AZ933" s="38"/>
      <c r="BA933" s="7"/>
      <c r="BB933" s="46"/>
      <c r="BC933" s="9"/>
      <c r="BD933" s="10"/>
      <c r="BE933" s="4"/>
    </row>
    <row r="934" spans="1:57" ht="14" x14ac:dyDescent="0.35">
      <c r="A934" s="4"/>
      <c r="B934" s="4"/>
      <c r="C934" s="4"/>
      <c r="D934" s="4"/>
      <c r="E934" s="4"/>
      <c r="F934" s="4"/>
      <c r="G934" s="12"/>
      <c r="H934" s="54"/>
      <c r="I934" s="7"/>
      <c r="J934" s="8"/>
      <c r="K934" s="9"/>
      <c r="L934" s="10"/>
      <c r="M934" s="11"/>
      <c r="N934" s="29">
        <f t="shared" si="449"/>
        <v>8.6370646490419034E-7</v>
      </c>
      <c r="O934" s="47"/>
      <c r="P934" s="48"/>
      <c r="Q934" s="49"/>
      <c r="R934" s="51"/>
      <c r="S934" s="28"/>
      <c r="T934" s="29">
        <f t="shared" si="445"/>
        <v>0.99991449305997782</v>
      </c>
      <c r="U934" s="31">
        <f t="shared" si="446"/>
        <v>936</v>
      </c>
      <c r="V934" s="32">
        <f t="shared" si="447"/>
        <v>2332.5</v>
      </c>
      <c r="W934" s="33">
        <f t="shared" si="448"/>
        <v>3729</v>
      </c>
      <c r="X934" s="4"/>
      <c r="Y934" s="4"/>
      <c r="Z934" s="4"/>
      <c r="AA934" s="4"/>
      <c r="AB934" s="4"/>
      <c r="AC934" s="4"/>
      <c r="AD934" s="4"/>
      <c r="AE934" s="4"/>
      <c r="AF934" s="38"/>
      <c r="AG934" s="4"/>
      <c r="AH934" s="4"/>
      <c r="AI934" s="4"/>
      <c r="AJ934" s="4"/>
      <c r="AK934" s="7"/>
      <c r="AL934" s="8"/>
      <c r="AM934" s="9"/>
      <c r="AN934" s="10"/>
      <c r="AO934" s="4"/>
      <c r="AP934" s="4"/>
      <c r="AQ934" s="4"/>
      <c r="AR934" s="4"/>
      <c r="AS934" s="4"/>
      <c r="AT934" s="4"/>
      <c r="AU934" s="4"/>
      <c r="AV934" s="4"/>
      <c r="AW934" s="4"/>
      <c r="AX934" s="4"/>
      <c r="AY934" s="4"/>
      <c r="AZ934" s="38"/>
      <c r="BA934" s="7"/>
      <c r="BB934" s="46"/>
      <c r="BC934" s="9"/>
      <c r="BD934" s="10"/>
      <c r="BE934" s="4"/>
    </row>
    <row r="935" spans="1:57" ht="14" x14ac:dyDescent="0.35">
      <c r="A935" s="4"/>
      <c r="B935" s="4"/>
      <c r="C935" s="4"/>
      <c r="D935" s="4"/>
      <c r="E935" s="4"/>
      <c r="F935" s="4"/>
      <c r="G935" s="12"/>
      <c r="H935" s="54"/>
      <c r="I935" s="7"/>
      <c r="J935" s="8"/>
      <c r="K935" s="9"/>
      <c r="L935" s="10"/>
      <c r="M935" s="11"/>
      <c r="N935" s="29">
        <f t="shared" si="449"/>
        <v>8.5506940017410216E-7</v>
      </c>
      <c r="O935" s="47"/>
      <c r="P935" s="48"/>
      <c r="Q935" s="49"/>
      <c r="R935" s="51"/>
      <c r="S935" s="28"/>
      <c r="T935" s="29">
        <f t="shared" si="445"/>
        <v>0.99991534812937799</v>
      </c>
      <c r="U935" s="31">
        <f t="shared" si="446"/>
        <v>937</v>
      </c>
      <c r="V935" s="32">
        <f t="shared" si="447"/>
        <v>2335</v>
      </c>
      <c r="W935" s="33">
        <f t="shared" si="448"/>
        <v>3733</v>
      </c>
      <c r="X935" s="4"/>
      <c r="Y935" s="4"/>
      <c r="Z935" s="4"/>
      <c r="AA935" s="4"/>
      <c r="AB935" s="4"/>
      <c r="AC935" s="4"/>
      <c r="AD935" s="4"/>
      <c r="AE935" s="4"/>
      <c r="AF935" s="38"/>
      <c r="AG935" s="4"/>
      <c r="AH935" s="4"/>
      <c r="AI935" s="4"/>
      <c r="AJ935" s="4"/>
      <c r="AK935" s="7"/>
      <c r="AL935" s="8"/>
      <c r="AM935" s="9"/>
      <c r="AN935" s="10"/>
      <c r="AO935" s="4"/>
      <c r="AP935" s="4"/>
      <c r="AQ935" s="4"/>
      <c r="AR935" s="4"/>
      <c r="AS935" s="4"/>
      <c r="AT935" s="4"/>
      <c r="AU935" s="4"/>
      <c r="AV935" s="4"/>
      <c r="AW935" s="4"/>
      <c r="AX935" s="4"/>
      <c r="AY935" s="4"/>
      <c r="AZ935" s="38"/>
      <c r="BA935" s="7"/>
      <c r="BB935" s="46"/>
      <c r="BC935" s="9"/>
      <c r="BD935" s="10"/>
      <c r="BE935" s="4"/>
    </row>
    <row r="936" spans="1:57" ht="14" x14ac:dyDescent="0.35">
      <c r="A936" s="4"/>
      <c r="B936" s="4"/>
      <c r="C936" s="4"/>
      <c r="D936" s="4"/>
      <c r="E936" s="4"/>
      <c r="F936" s="4"/>
      <c r="G936" s="12"/>
      <c r="H936" s="54"/>
      <c r="I936" s="7"/>
      <c r="J936" s="8"/>
      <c r="K936" s="9"/>
      <c r="L936" s="10"/>
      <c r="M936" s="11"/>
      <c r="N936" s="29">
        <f t="shared" si="449"/>
        <v>8.4651870624341541E-7</v>
      </c>
      <c r="O936" s="47"/>
      <c r="P936" s="48"/>
      <c r="Q936" s="49"/>
      <c r="R936" s="51"/>
      <c r="S936" s="28"/>
      <c r="T936" s="29">
        <f t="shared" si="445"/>
        <v>0.99991619464808423</v>
      </c>
      <c r="U936" s="31">
        <f t="shared" si="446"/>
        <v>938</v>
      </c>
      <c r="V936" s="32">
        <f t="shared" si="447"/>
        <v>2337.5</v>
      </c>
      <c r="W936" s="33">
        <f t="shared" si="448"/>
        <v>3737</v>
      </c>
      <c r="X936" s="4"/>
      <c r="Y936" s="4"/>
      <c r="Z936" s="4"/>
      <c r="AA936" s="4"/>
      <c r="AB936" s="4"/>
      <c r="AC936" s="4"/>
      <c r="AD936" s="4"/>
      <c r="AE936" s="4"/>
      <c r="AF936" s="38"/>
      <c r="AG936" s="4"/>
      <c r="AH936" s="4"/>
      <c r="AI936" s="4"/>
      <c r="AJ936" s="4"/>
      <c r="AK936" s="7"/>
      <c r="AL936" s="8"/>
      <c r="AM936" s="9"/>
      <c r="AN936" s="10"/>
      <c r="AO936" s="4"/>
      <c r="AP936" s="4"/>
      <c r="AQ936" s="4"/>
      <c r="AR936" s="4"/>
      <c r="AS936" s="4"/>
      <c r="AT936" s="4"/>
      <c r="AU936" s="4"/>
      <c r="AV936" s="4"/>
      <c r="AW936" s="4"/>
      <c r="AX936" s="4"/>
      <c r="AY936" s="4"/>
      <c r="AZ936" s="38"/>
      <c r="BA936" s="7"/>
      <c r="BB936" s="46"/>
      <c r="BC936" s="9"/>
      <c r="BD936" s="10"/>
      <c r="BE936" s="4"/>
    </row>
    <row r="937" spans="1:57" ht="14" x14ac:dyDescent="0.35">
      <c r="A937" s="4"/>
      <c r="B937" s="4"/>
      <c r="C937" s="4"/>
      <c r="D937" s="4"/>
      <c r="E937" s="4"/>
      <c r="F937" s="4"/>
      <c r="G937" s="12"/>
      <c r="H937" s="54"/>
      <c r="I937" s="7"/>
      <c r="J937" s="8"/>
      <c r="K937" s="9"/>
      <c r="L937" s="10"/>
      <c r="M937" s="11"/>
      <c r="N937" s="29">
        <f t="shared" si="449"/>
        <v>8.3805351913657233E-7</v>
      </c>
      <c r="O937" s="47"/>
      <c r="P937" s="48"/>
      <c r="Q937" s="49"/>
      <c r="R937" s="51"/>
      <c r="S937" s="28"/>
      <c r="T937" s="29">
        <f t="shared" si="445"/>
        <v>0.99991703270160337</v>
      </c>
      <c r="U937" s="31">
        <f t="shared" si="446"/>
        <v>939</v>
      </c>
      <c r="V937" s="32">
        <f t="shared" si="447"/>
        <v>2340</v>
      </c>
      <c r="W937" s="33">
        <f t="shared" si="448"/>
        <v>3741</v>
      </c>
      <c r="X937" s="4"/>
      <c r="Y937" s="4"/>
      <c r="Z937" s="4"/>
      <c r="AA937" s="4"/>
      <c r="AB937" s="4"/>
      <c r="AC937" s="4"/>
      <c r="AD937" s="4"/>
      <c r="AE937" s="4"/>
      <c r="AF937" s="38"/>
      <c r="AG937" s="4"/>
      <c r="AH937" s="4"/>
      <c r="AI937" s="4"/>
      <c r="AJ937" s="4"/>
      <c r="AK937" s="7"/>
      <c r="AL937" s="8"/>
      <c r="AM937" s="9"/>
      <c r="AN937" s="10"/>
      <c r="AO937" s="4"/>
      <c r="AP937" s="4"/>
      <c r="AQ937" s="4"/>
      <c r="AR937" s="4"/>
      <c r="AS937" s="4"/>
      <c r="AT937" s="4"/>
      <c r="AU937" s="4"/>
      <c r="AV937" s="4"/>
      <c r="AW937" s="4"/>
      <c r="AX937" s="4"/>
      <c r="AY937" s="4"/>
      <c r="AZ937" s="38"/>
      <c r="BA937" s="7"/>
      <c r="BB937" s="46"/>
      <c r="BC937" s="9"/>
      <c r="BD937" s="10"/>
      <c r="BE937" s="4"/>
    </row>
    <row r="938" spans="1:57" ht="14" x14ac:dyDescent="0.35">
      <c r="A938" s="4"/>
      <c r="B938" s="4"/>
      <c r="C938" s="4"/>
      <c r="D938" s="4"/>
      <c r="E938" s="4"/>
      <c r="F938" s="4"/>
      <c r="G938" s="12"/>
      <c r="H938" s="54"/>
      <c r="I938" s="7"/>
      <c r="J938" s="8"/>
      <c r="K938" s="9"/>
      <c r="L938" s="10"/>
      <c r="M938" s="11"/>
      <c r="N938" s="29">
        <f t="shared" si="449"/>
        <v>8.2967298398184397E-7</v>
      </c>
      <c r="O938" s="47"/>
      <c r="P938" s="48"/>
      <c r="Q938" s="49"/>
      <c r="R938" s="51"/>
      <c r="S938" s="28"/>
      <c r="T938" s="29">
        <f t="shared" si="445"/>
        <v>0.99991786237458735</v>
      </c>
      <c r="U938" s="31">
        <f t="shared" si="446"/>
        <v>940</v>
      </c>
      <c r="V938" s="32">
        <f t="shared" si="447"/>
        <v>2342.5</v>
      </c>
      <c r="W938" s="33">
        <f t="shared" si="448"/>
        <v>3745</v>
      </c>
      <c r="X938" s="4"/>
      <c r="Y938" s="4"/>
      <c r="Z938" s="4"/>
      <c r="AA938" s="4"/>
      <c r="AB938" s="4"/>
      <c r="AC938" s="4"/>
      <c r="AD938" s="4"/>
      <c r="AE938" s="4"/>
      <c r="AF938" s="38"/>
      <c r="AG938" s="4"/>
      <c r="AH938" s="4"/>
      <c r="AI938" s="4"/>
      <c r="AJ938" s="4"/>
      <c r="AK938" s="7"/>
      <c r="AL938" s="8"/>
      <c r="AM938" s="9"/>
      <c r="AN938" s="10"/>
      <c r="AO938" s="4"/>
      <c r="AP938" s="4"/>
      <c r="AQ938" s="4"/>
      <c r="AR938" s="4"/>
      <c r="AS938" s="4"/>
      <c r="AT938" s="4"/>
      <c r="AU938" s="4"/>
      <c r="AV938" s="4"/>
      <c r="AW938" s="4"/>
      <c r="AX938" s="4"/>
      <c r="AY938" s="4"/>
      <c r="AZ938" s="38"/>
      <c r="BA938" s="7"/>
      <c r="BB938" s="46"/>
      <c r="BC938" s="9"/>
      <c r="BD938" s="10"/>
      <c r="BE938" s="4"/>
    </row>
    <row r="939" spans="1:57" ht="14" x14ac:dyDescent="0.35">
      <c r="A939" s="4"/>
      <c r="B939" s="4"/>
      <c r="C939" s="4"/>
      <c r="D939" s="4"/>
      <c r="E939" s="4"/>
      <c r="F939" s="4"/>
      <c r="G939" s="12"/>
      <c r="H939" s="54"/>
      <c r="I939" s="7"/>
      <c r="J939" s="8"/>
      <c r="K939" s="9"/>
      <c r="L939" s="10"/>
      <c r="M939" s="11"/>
      <c r="N939" s="29">
        <f t="shared" si="449"/>
        <v>8.2137625412315174E-7</v>
      </c>
      <c r="O939" s="47"/>
      <c r="P939" s="48"/>
      <c r="Q939" s="49"/>
      <c r="R939" s="51"/>
      <c r="S939" s="28"/>
      <c r="T939" s="29">
        <f t="shared" si="445"/>
        <v>0.99991868375084147</v>
      </c>
      <c r="U939" s="31">
        <f t="shared" si="446"/>
        <v>941</v>
      </c>
      <c r="V939" s="32">
        <f t="shared" si="447"/>
        <v>2345</v>
      </c>
      <c r="W939" s="33">
        <f t="shared" si="448"/>
        <v>3749</v>
      </c>
      <c r="X939" s="4"/>
      <c r="Y939" s="4"/>
      <c r="Z939" s="4"/>
      <c r="AA939" s="4"/>
      <c r="AB939" s="4"/>
      <c r="AC939" s="4"/>
      <c r="AD939" s="4"/>
      <c r="AE939" s="4"/>
      <c r="AF939" s="38"/>
      <c r="AG939" s="4"/>
      <c r="AH939" s="4"/>
      <c r="AI939" s="4"/>
      <c r="AJ939" s="4"/>
      <c r="AK939" s="7"/>
      <c r="AL939" s="8"/>
      <c r="AM939" s="9"/>
      <c r="AN939" s="10"/>
      <c r="AO939" s="4"/>
      <c r="AP939" s="4"/>
      <c r="AQ939" s="4"/>
      <c r="AR939" s="4"/>
      <c r="AS939" s="4"/>
      <c r="AT939" s="4"/>
      <c r="AU939" s="4"/>
      <c r="AV939" s="4"/>
      <c r="AW939" s="4"/>
      <c r="AX939" s="4"/>
      <c r="AY939" s="4"/>
      <c r="AZ939" s="38"/>
      <c r="BA939" s="7"/>
      <c r="BB939" s="46"/>
      <c r="BC939" s="9"/>
      <c r="BD939" s="10"/>
      <c r="BE939" s="4"/>
    </row>
    <row r="940" spans="1:57" ht="14" x14ac:dyDescent="0.35">
      <c r="A940" s="4"/>
      <c r="B940" s="4"/>
      <c r="C940" s="4"/>
      <c r="D940" s="4"/>
      <c r="E940" s="4"/>
      <c r="F940" s="4"/>
      <c r="G940" s="12"/>
      <c r="H940" s="54"/>
      <c r="I940" s="7"/>
      <c r="J940" s="8"/>
      <c r="K940" s="9"/>
      <c r="L940" s="10"/>
      <c r="M940" s="11"/>
      <c r="N940" s="29">
        <f t="shared" si="449"/>
        <v>8.1316249156415665E-7</v>
      </c>
      <c r="O940" s="47"/>
      <c r="P940" s="48"/>
      <c r="Q940" s="49"/>
      <c r="R940" s="51"/>
      <c r="S940" s="28"/>
      <c r="T940" s="29">
        <f t="shared" si="445"/>
        <v>0.99991949691333304</v>
      </c>
      <c r="U940" s="31">
        <f t="shared" si="446"/>
        <v>942</v>
      </c>
      <c r="V940" s="32">
        <f t="shared" si="447"/>
        <v>2347.5</v>
      </c>
      <c r="W940" s="33">
        <f t="shared" si="448"/>
        <v>3753</v>
      </c>
      <c r="X940" s="4"/>
      <c r="Y940" s="4"/>
      <c r="Z940" s="4"/>
      <c r="AA940" s="4"/>
      <c r="AB940" s="4"/>
      <c r="AC940" s="4"/>
      <c r="AD940" s="4"/>
      <c r="AE940" s="4"/>
      <c r="AF940" s="38"/>
      <c r="AG940" s="4"/>
      <c r="AH940" s="4"/>
      <c r="AI940" s="4"/>
      <c r="AJ940" s="4"/>
      <c r="AK940" s="7"/>
      <c r="AL940" s="8"/>
      <c r="AM940" s="9"/>
      <c r="AN940" s="10"/>
      <c r="AO940" s="4"/>
      <c r="AP940" s="4"/>
      <c r="AQ940" s="4"/>
      <c r="AR940" s="4"/>
      <c r="AS940" s="4"/>
      <c r="AT940" s="4"/>
      <c r="AU940" s="4"/>
      <c r="AV940" s="4"/>
      <c r="AW940" s="4"/>
      <c r="AX940" s="4"/>
      <c r="AY940" s="4"/>
      <c r="AZ940" s="38"/>
      <c r="BA940" s="7"/>
      <c r="BB940" s="46"/>
      <c r="BC940" s="9"/>
      <c r="BD940" s="10"/>
      <c r="BE940" s="4"/>
    </row>
    <row r="941" spans="1:57" ht="14" x14ac:dyDescent="0.35">
      <c r="A941" s="4"/>
      <c r="B941" s="4"/>
      <c r="C941" s="4"/>
      <c r="D941" s="4"/>
      <c r="E941" s="4"/>
      <c r="F941" s="4"/>
      <c r="G941" s="12"/>
      <c r="H941" s="54"/>
      <c r="I941" s="7"/>
      <c r="J941" s="8"/>
      <c r="K941" s="9"/>
      <c r="L941" s="10"/>
      <c r="M941" s="11"/>
      <c r="N941" s="29">
        <f t="shared" si="449"/>
        <v>8.0503086663519241E-7</v>
      </c>
      <c r="O941" s="47"/>
      <c r="P941" s="48"/>
      <c r="Q941" s="49"/>
      <c r="R941" s="51"/>
      <c r="S941" s="28"/>
      <c r="T941" s="29">
        <f t="shared" si="445"/>
        <v>0.99992030194419967</v>
      </c>
      <c r="U941" s="31">
        <f t="shared" si="446"/>
        <v>943</v>
      </c>
      <c r="V941" s="32">
        <f t="shared" si="447"/>
        <v>2350</v>
      </c>
      <c r="W941" s="33">
        <f t="shared" si="448"/>
        <v>3757</v>
      </c>
      <c r="X941" s="4"/>
      <c r="Y941" s="4"/>
      <c r="Z941" s="4"/>
      <c r="AA941" s="4"/>
      <c r="AB941" s="4"/>
      <c r="AC941" s="4"/>
      <c r="AD941" s="4"/>
      <c r="AE941" s="4"/>
      <c r="AF941" s="38"/>
      <c r="AG941" s="4"/>
      <c r="AH941" s="4"/>
      <c r="AI941" s="4"/>
      <c r="AJ941" s="4"/>
      <c r="AK941" s="7"/>
      <c r="AL941" s="8"/>
      <c r="AM941" s="9"/>
      <c r="AN941" s="10"/>
      <c r="AO941" s="4"/>
      <c r="AP941" s="4"/>
      <c r="AQ941" s="4"/>
      <c r="AR941" s="4"/>
      <c r="AS941" s="4"/>
      <c r="AT941" s="4"/>
      <c r="AU941" s="4"/>
      <c r="AV941" s="4"/>
      <c r="AW941" s="4"/>
      <c r="AX941" s="4"/>
      <c r="AY941" s="4"/>
      <c r="AZ941" s="38"/>
      <c r="BA941" s="7"/>
      <c r="BB941" s="46"/>
      <c r="BC941" s="9"/>
      <c r="BD941" s="10"/>
      <c r="BE941" s="4"/>
    </row>
    <row r="942" spans="1:57" ht="14" x14ac:dyDescent="0.35">
      <c r="A942" s="4"/>
      <c r="B942" s="4"/>
      <c r="C942" s="4"/>
      <c r="D942" s="4"/>
      <c r="E942" s="4"/>
      <c r="F942" s="4"/>
      <c r="G942" s="12"/>
      <c r="H942" s="54"/>
      <c r="I942" s="7"/>
      <c r="J942" s="8"/>
      <c r="K942" s="9"/>
      <c r="L942" s="10"/>
      <c r="M942" s="11"/>
      <c r="N942" s="29">
        <f t="shared" si="449"/>
        <v>7.9698055799326539E-7</v>
      </c>
      <c r="O942" s="47"/>
      <c r="P942" s="48"/>
      <c r="Q942" s="49"/>
      <c r="R942" s="51"/>
      <c r="S942" s="28"/>
      <c r="T942" s="29">
        <f t="shared" si="445"/>
        <v>0.99992109892475767</v>
      </c>
      <c r="U942" s="31">
        <f t="shared" si="446"/>
        <v>944</v>
      </c>
      <c r="V942" s="32">
        <f t="shared" si="447"/>
        <v>2352.5</v>
      </c>
      <c r="W942" s="33">
        <f t="shared" si="448"/>
        <v>3761</v>
      </c>
      <c r="X942" s="4"/>
      <c r="Y942" s="4"/>
      <c r="Z942" s="4"/>
      <c r="AA942" s="4"/>
      <c r="AB942" s="4"/>
      <c r="AC942" s="4"/>
      <c r="AD942" s="4"/>
      <c r="AE942" s="4"/>
      <c r="AF942" s="38"/>
      <c r="AG942" s="4"/>
      <c r="AH942" s="4"/>
      <c r="AI942" s="4"/>
      <c r="AJ942" s="4"/>
      <c r="AK942" s="7"/>
      <c r="AL942" s="8"/>
      <c r="AM942" s="9"/>
      <c r="AN942" s="10"/>
      <c r="AO942" s="4"/>
      <c r="AP942" s="4"/>
      <c r="AQ942" s="4"/>
      <c r="AR942" s="4"/>
      <c r="AS942" s="4"/>
      <c r="AT942" s="4"/>
      <c r="AU942" s="4"/>
      <c r="AV942" s="4"/>
      <c r="AW942" s="4"/>
      <c r="AX942" s="4"/>
      <c r="AY942" s="4"/>
      <c r="AZ942" s="38"/>
      <c r="BA942" s="7"/>
      <c r="BB942" s="46"/>
      <c r="BC942" s="9"/>
      <c r="BD942" s="10"/>
      <c r="BE942" s="4"/>
    </row>
    <row r="943" spans="1:57" ht="14" x14ac:dyDescent="0.35">
      <c r="A943" s="4"/>
      <c r="B943" s="4"/>
      <c r="C943" s="4"/>
      <c r="D943" s="4"/>
      <c r="E943" s="4"/>
      <c r="F943" s="4"/>
      <c r="G943" s="12"/>
      <c r="H943" s="54"/>
      <c r="I943" s="7"/>
      <c r="J943" s="8"/>
      <c r="K943" s="9"/>
      <c r="L943" s="10"/>
      <c r="M943" s="11"/>
      <c r="N943" s="29">
        <f t="shared" si="449"/>
        <v>7.8901075240001006E-7</v>
      </c>
      <c r="O943" s="47"/>
      <c r="P943" s="48"/>
      <c r="Q943" s="49"/>
      <c r="R943" s="51"/>
      <c r="S943" s="28"/>
      <c r="T943" s="29">
        <f t="shared" si="445"/>
        <v>0.99992188793551007</v>
      </c>
      <c r="U943" s="31">
        <f t="shared" si="446"/>
        <v>945</v>
      </c>
      <c r="V943" s="32">
        <f t="shared" si="447"/>
        <v>2355</v>
      </c>
      <c r="W943" s="33">
        <f t="shared" si="448"/>
        <v>3765</v>
      </c>
      <c r="X943" s="4"/>
      <c r="Y943" s="4"/>
      <c r="Z943" s="4"/>
      <c r="AA943" s="4"/>
      <c r="AB943" s="4"/>
      <c r="AC943" s="4"/>
      <c r="AD943" s="4"/>
      <c r="AE943" s="4"/>
      <c r="AF943" s="38"/>
      <c r="AG943" s="4"/>
      <c r="AH943" s="4"/>
      <c r="AI943" s="4"/>
      <c r="AJ943" s="4"/>
      <c r="AK943" s="7"/>
      <c r="AL943" s="8"/>
      <c r="AM943" s="9"/>
      <c r="AN943" s="10"/>
      <c r="AO943" s="4"/>
      <c r="AP943" s="4"/>
      <c r="AQ943" s="4"/>
      <c r="AR943" s="4"/>
      <c r="AS943" s="4"/>
      <c r="AT943" s="4"/>
      <c r="AU943" s="4"/>
      <c r="AV943" s="4"/>
      <c r="AW943" s="4"/>
      <c r="AX943" s="4"/>
      <c r="AY943" s="4"/>
      <c r="AZ943" s="38"/>
      <c r="BA943" s="7"/>
      <c r="BB943" s="46"/>
      <c r="BC943" s="9"/>
      <c r="BD943" s="10"/>
      <c r="BE943" s="4"/>
    </row>
    <row r="944" spans="1:57" ht="14" x14ac:dyDescent="0.35">
      <c r="A944" s="4"/>
      <c r="B944" s="4"/>
      <c r="C944" s="4"/>
      <c r="D944" s="4"/>
      <c r="E944" s="4"/>
      <c r="F944" s="4"/>
      <c r="G944" s="12"/>
      <c r="H944" s="54"/>
      <c r="I944" s="7"/>
      <c r="J944" s="8"/>
      <c r="K944" s="9"/>
      <c r="L944" s="10"/>
      <c r="M944" s="11"/>
      <c r="N944" s="29">
        <f t="shared" si="449"/>
        <v>7.8112064494373357E-7</v>
      </c>
      <c r="O944" s="47"/>
      <c r="P944" s="48"/>
      <c r="Q944" s="49"/>
      <c r="R944" s="51"/>
      <c r="S944" s="28"/>
      <c r="T944" s="29">
        <f t="shared" si="445"/>
        <v>0.99992266905615501</v>
      </c>
      <c r="U944" s="31">
        <f t="shared" si="446"/>
        <v>946</v>
      </c>
      <c r="V944" s="32">
        <f t="shared" si="447"/>
        <v>2357.5</v>
      </c>
      <c r="W944" s="33">
        <f t="shared" si="448"/>
        <v>3769</v>
      </c>
      <c r="X944" s="4"/>
      <c r="Y944" s="4"/>
      <c r="Z944" s="4"/>
      <c r="AA944" s="4"/>
      <c r="AB944" s="4"/>
      <c r="AC944" s="4"/>
      <c r="AD944" s="4"/>
      <c r="AE944" s="4"/>
      <c r="AF944" s="38"/>
      <c r="AG944" s="4"/>
      <c r="AH944" s="4"/>
      <c r="AI944" s="4"/>
      <c r="AJ944" s="4"/>
      <c r="AK944" s="7"/>
      <c r="AL944" s="8"/>
      <c r="AM944" s="9"/>
      <c r="AN944" s="10"/>
      <c r="AO944" s="4"/>
      <c r="AP944" s="4"/>
      <c r="AQ944" s="4"/>
      <c r="AR944" s="4"/>
      <c r="AS944" s="4"/>
      <c r="AT944" s="4"/>
      <c r="AU944" s="4"/>
      <c r="AV944" s="4"/>
      <c r="AW944" s="4"/>
      <c r="AX944" s="4"/>
      <c r="AY944" s="4"/>
      <c r="AZ944" s="38"/>
      <c r="BA944" s="7"/>
      <c r="BB944" s="46"/>
      <c r="BC944" s="9"/>
      <c r="BD944" s="10"/>
      <c r="BE944" s="4"/>
    </row>
    <row r="945" spans="1:57" ht="14" x14ac:dyDescent="0.35">
      <c r="A945" s="4"/>
      <c r="B945" s="4"/>
      <c r="C945" s="4"/>
      <c r="D945" s="4"/>
      <c r="E945" s="4"/>
      <c r="F945" s="4"/>
      <c r="G945" s="12"/>
      <c r="H945" s="54"/>
      <c r="I945" s="7"/>
      <c r="J945" s="8"/>
      <c r="K945" s="9"/>
      <c r="L945" s="10"/>
      <c r="M945" s="11"/>
      <c r="N945" s="29">
        <f t="shared" si="449"/>
        <v>7.7330943848430422E-7</v>
      </c>
      <c r="O945" s="47"/>
      <c r="P945" s="48"/>
      <c r="Q945" s="49"/>
      <c r="R945" s="51"/>
      <c r="S945" s="28"/>
      <c r="T945" s="29">
        <f t="shared" si="445"/>
        <v>0.9999234423655935</v>
      </c>
      <c r="U945" s="31">
        <f t="shared" si="446"/>
        <v>947</v>
      </c>
      <c r="V945" s="32">
        <f t="shared" si="447"/>
        <v>2360</v>
      </c>
      <c r="W945" s="33">
        <f t="shared" si="448"/>
        <v>3773</v>
      </c>
      <c r="X945" s="4"/>
      <c r="Y945" s="4"/>
      <c r="Z945" s="4"/>
      <c r="AA945" s="4"/>
      <c r="AB945" s="4"/>
      <c r="AC945" s="4"/>
      <c r="AD945" s="4"/>
      <c r="AE945" s="4"/>
      <c r="AF945" s="38"/>
      <c r="AG945" s="4"/>
      <c r="AH945" s="4"/>
      <c r="AI945" s="4"/>
      <c r="AJ945" s="4"/>
      <c r="AK945" s="7"/>
      <c r="AL945" s="8"/>
      <c r="AM945" s="9"/>
      <c r="AN945" s="10"/>
      <c r="AO945" s="4"/>
      <c r="AP945" s="4"/>
      <c r="AQ945" s="4"/>
      <c r="AR945" s="4"/>
      <c r="AS945" s="4"/>
      <c r="AT945" s="4"/>
      <c r="AU945" s="4"/>
      <c r="AV945" s="4"/>
      <c r="AW945" s="4"/>
      <c r="AX945" s="4"/>
      <c r="AY945" s="4"/>
      <c r="AZ945" s="38"/>
      <c r="BA945" s="7"/>
      <c r="BB945" s="46"/>
      <c r="BC945" s="9"/>
      <c r="BD945" s="10"/>
      <c r="BE945" s="4"/>
    </row>
    <row r="946" spans="1:57" ht="14" x14ac:dyDescent="0.35">
      <c r="A946" s="4"/>
      <c r="B946" s="4"/>
      <c r="C946" s="4"/>
      <c r="D946" s="4"/>
      <c r="E946" s="4"/>
      <c r="F946" s="4"/>
      <c r="G946" s="12"/>
      <c r="H946" s="54"/>
      <c r="I946" s="7"/>
      <c r="J946" s="8"/>
      <c r="K946" s="9"/>
      <c r="L946" s="10"/>
      <c r="M946" s="11"/>
      <c r="N946" s="29">
        <f t="shared" si="449"/>
        <v>7.6557634409724074E-7</v>
      </c>
      <c r="O946" s="47"/>
      <c r="P946" s="48"/>
      <c r="Q946" s="49"/>
      <c r="R946" s="51"/>
      <c r="S946" s="28"/>
      <c r="T946" s="29">
        <f t="shared" si="445"/>
        <v>0.99992420794193759</v>
      </c>
      <c r="U946" s="31">
        <f t="shared" si="446"/>
        <v>948</v>
      </c>
      <c r="V946" s="32">
        <f t="shared" si="447"/>
        <v>2362.5</v>
      </c>
      <c r="W946" s="33">
        <f t="shared" si="448"/>
        <v>3777</v>
      </c>
      <c r="X946" s="4"/>
      <c r="Y946" s="4"/>
      <c r="Z946" s="4"/>
      <c r="AA946" s="4"/>
      <c r="AB946" s="4"/>
      <c r="AC946" s="4"/>
      <c r="AD946" s="4"/>
      <c r="AE946" s="4"/>
      <c r="AF946" s="38"/>
      <c r="AG946" s="4"/>
      <c r="AH946" s="4"/>
      <c r="AI946" s="4"/>
      <c r="AJ946" s="4"/>
      <c r="AK946" s="7"/>
      <c r="AL946" s="8"/>
      <c r="AM946" s="9"/>
      <c r="AN946" s="10"/>
      <c r="AO946" s="4"/>
      <c r="AP946" s="4"/>
      <c r="AQ946" s="4"/>
      <c r="AR946" s="4"/>
      <c r="AS946" s="4"/>
      <c r="AT946" s="4"/>
      <c r="AU946" s="4"/>
      <c r="AV946" s="4"/>
      <c r="AW946" s="4"/>
      <c r="AX946" s="4"/>
      <c r="AY946" s="4"/>
      <c r="AZ946" s="38"/>
      <c r="BA946" s="7"/>
      <c r="BB946" s="46"/>
      <c r="BC946" s="9"/>
      <c r="BD946" s="10"/>
      <c r="BE946" s="4"/>
    </row>
    <row r="947" spans="1:57" ht="14" x14ac:dyDescent="0.35">
      <c r="A947" s="4"/>
      <c r="B947" s="4"/>
      <c r="C947" s="4"/>
      <c r="D947" s="4"/>
      <c r="E947" s="4"/>
      <c r="F947" s="4"/>
      <c r="G947" s="12"/>
      <c r="H947" s="54"/>
      <c r="I947" s="7"/>
      <c r="J947" s="8"/>
      <c r="K947" s="9"/>
      <c r="L947" s="10"/>
      <c r="M947" s="11"/>
      <c r="N947" s="29">
        <f t="shared" si="449"/>
        <v>7.5792058062962298E-7</v>
      </c>
      <c r="O947" s="47"/>
      <c r="P947" s="48"/>
      <c r="Q947" s="49"/>
      <c r="R947" s="51"/>
      <c r="S947" s="28"/>
      <c r="T947" s="29">
        <f t="shared" si="445"/>
        <v>0.99992496586251822</v>
      </c>
      <c r="U947" s="31">
        <f t="shared" si="446"/>
        <v>949</v>
      </c>
      <c r="V947" s="32">
        <f t="shared" si="447"/>
        <v>2365</v>
      </c>
      <c r="W947" s="33">
        <f t="shared" si="448"/>
        <v>3781</v>
      </c>
      <c r="X947" s="4"/>
      <c r="Y947" s="4"/>
      <c r="Z947" s="4"/>
      <c r="AA947" s="4"/>
      <c r="AB947" s="4"/>
      <c r="AC947" s="4"/>
      <c r="AD947" s="4"/>
      <c r="AE947" s="4"/>
      <c r="AF947" s="38"/>
      <c r="AG947" s="4"/>
      <c r="AH947" s="4"/>
      <c r="AI947" s="4"/>
      <c r="AJ947" s="4"/>
      <c r="AK947" s="7"/>
      <c r="AL947" s="8"/>
      <c r="AM947" s="9"/>
      <c r="AN947" s="10"/>
      <c r="AO947" s="4"/>
      <c r="AP947" s="4"/>
      <c r="AQ947" s="4"/>
      <c r="AR947" s="4"/>
      <c r="AS947" s="4"/>
      <c r="AT947" s="4"/>
      <c r="AU947" s="4"/>
      <c r="AV947" s="4"/>
      <c r="AW947" s="4"/>
      <c r="AX947" s="4"/>
      <c r="AY947" s="4"/>
      <c r="AZ947" s="38"/>
      <c r="BA947" s="7"/>
      <c r="BB947" s="46"/>
      <c r="BC947" s="9"/>
      <c r="BD947" s="10"/>
      <c r="BE947" s="4"/>
    </row>
    <row r="948" spans="1:57" ht="14" x14ac:dyDescent="0.35">
      <c r="A948" s="4"/>
      <c r="B948" s="4"/>
      <c r="C948" s="4"/>
      <c r="D948" s="4"/>
      <c r="E948" s="4"/>
      <c r="F948" s="4"/>
      <c r="G948" s="12"/>
      <c r="H948" s="54"/>
      <c r="I948" s="7"/>
      <c r="J948" s="8"/>
      <c r="K948" s="9"/>
      <c r="L948" s="10"/>
      <c r="M948" s="11"/>
      <c r="N948" s="29">
        <f t="shared" si="449"/>
        <v>7.5034137481111429E-7</v>
      </c>
      <c r="O948" s="47"/>
      <c r="P948" s="48"/>
      <c r="Q948" s="49"/>
      <c r="R948" s="51"/>
      <c r="S948" s="28"/>
      <c r="T948" s="29">
        <f t="shared" si="445"/>
        <v>0.99992571620389303</v>
      </c>
      <c r="U948" s="31">
        <f t="shared" si="446"/>
        <v>950</v>
      </c>
      <c r="V948" s="32">
        <f t="shared" si="447"/>
        <v>2367.5</v>
      </c>
      <c r="W948" s="33">
        <f t="shared" si="448"/>
        <v>3785</v>
      </c>
      <c r="X948" s="4"/>
      <c r="Y948" s="4"/>
      <c r="Z948" s="4"/>
      <c r="AA948" s="4"/>
      <c r="AB948" s="4"/>
      <c r="AC948" s="4"/>
      <c r="AD948" s="4"/>
      <c r="AE948" s="4"/>
      <c r="AF948" s="38"/>
      <c r="AG948" s="4"/>
      <c r="AH948" s="4"/>
      <c r="AI948" s="4"/>
      <c r="AJ948" s="4"/>
      <c r="AK948" s="7"/>
      <c r="AL948" s="8"/>
      <c r="AM948" s="9"/>
      <c r="AN948" s="10"/>
      <c r="AO948" s="4"/>
      <c r="AP948" s="4"/>
      <c r="AQ948" s="4"/>
      <c r="AR948" s="4"/>
      <c r="AS948" s="4"/>
      <c r="AT948" s="4"/>
      <c r="AU948" s="4"/>
      <c r="AV948" s="4"/>
      <c r="AW948" s="4"/>
      <c r="AX948" s="4"/>
      <c r="AY948" s="4"/>
      <c r="AZ948" s="38"/>
      <c r="BA948" s="7"/>
      <c r="BB948" s="46"/>
      <c r="BC948" s="9"/>
      <c r="BD948" s="10"/>
      <c r="BE948" s="4"/>
    </row>
    <row r="949" spans="1:57" ht="14" x14ac:dyDescent="0.35">
      <c r="A949" s="4"/>
      <c r="B949" s="4"/>
      <c r="C949" s="4"/>
      <c r="D949" s="4"/>
      <c r="E949" s="4"/>
      <c r="F949" s="4"/>
      <c r="G949" s="12"/>
      <c r="H949" s="54"/>
      <c r="I949" s="7"/>
      <c r="J949" s="8"/>
      <c r="K949" s="9"/>
      <c r="L949" s="10"/>
      <c r="M949" s="11"/>
      <c r="N949" s="29">
        <f t="shared" si="449"/>
        <v>7.428379610319169E-7</v>
      </c>
      <c r="O949" s="47"/>
      <c r="P949" s="48"/>
      <c r="Q949" s="49"/>
      <c r="R949" s="51"/>
      <c r="S949" s="28"/>
      <c r="T949" s="29">
        <f t="shared" si="445"/>
        <v>0.99992645904185407</v>
      </c>
      <c r="U949" s="31">
        <f t="shared" si="446"/>
        <v>951</v>
      </c>
      <c r="V949" s="32">
        <f t="shared" si="447"/>
        <v>2370</v>
      </c>
      <c r="W949" s="33">
        <f t="shared" si="448"/>
        <v>3789</v>
      </c>
      <c r="X949" s="4"/>
      <c r="Y949" s="4"/>
      <c r="Z949" s="4"/>
      <c r="AA949" s="4"/>
      <c r="AB949" s="4"/>
      <c r="AC949" s="4"/>
      <c r="AD949" s="4"/>
      <c r="AE949" s="4"/>
      <c r="AF949" s="38"/>
      <c r="AG949" s="4"/>
      <c r="AH949" s="4"/>
      <c r="AI949" s="4"/>
      <c r="AJ949" s="4"/>
      <c r="AK949" s="7"/>
      <c r="AL949" s="8"/>
      <c r="AM949" s="9"/>
      <c r="AN949" s="10"/>
      <c r="AO949" s="4"/>
      <c r="AP949" s="4"/>
      <c r="AQ949" s="4"/>
      <c r="AR949" s="4"/>
      <c r="AS949" s="4"/>
      <c r="AT949" s="4"/>
      <c r="AU949" s="4"/>
      <c r="AV949" s="4"/>
      <c r="AW949" s="4"/>
      <c r="AX949" s="4"/>
      <c r="AY949" s="4"/>
      <c r="AZ949" s="38"/>
      <c r="BA949" s="7"/>
      <c r="BB949" s="46"/>
      <c r="BC949" s="9"/>
      <c r="BD949" s="10"/>
      <c r="BE949" s="4"/>
    </row>
    <row r="950" spans="1:57" ht="14" x14ac:dyDescent="0.35">
      <c r="A950" s="4"/>
      <c r="B950" s="4"/>
      <c r="C950" s="4"/>
      <c r="D950" s="4"/>
      <c r="E950" s="4"/>
      <c r="F950" s="4"/>
      <c r="G950" s="12"/>
      <c r="H950" s="54"/>
      <c r="I950" s="7"/>
      <c r="J950" s="8"/>
      <c r="K950" s="9"/>
      <c r="L950" s="10"/>
      <c r="M950" s="11"/>
      <c r="N950" s="29">
        <f t="shared" si="449"/>
        <v>7.354095814537942E-7</v>
      </c>
      <c r="O950" s="47"/>
      <c r="P950" s="48"/>
      <c r="Q950" s="49"/>
      <c r="R950" s="51"/>
      <c r="S950" s="28"/>
      <c r="T950" s="29">
        <f t="shared" si="445"/>
        <v>0.99992719445143552</v>
      </c>
      <c r="U950" s="31">
        <f t="shared" si="446"/>
        <v>952</v>
      </c>
      <c r="V950" s="32">
        <f t="shared" si="447"/>
        <v>2372.5</v>
      </c>
      <c r="W950" s="33">
        <f t="shared" si="448"/>
        <v>3793</v>
      </c>
      <c r="X950" s="4"/>
      <c r="Y950" s="4"/>
      <c r="Z950" s="4"/>
      <c r="AA950" s="4"/>
      <c r="AB950" s="4"/>
      <c r="AC950" s="4"/>
      <c r="AD950" s="4"/>
      <c r="AE950" s="4"/>
      <c r="AF950" s="38"/>
      <c r="AG950" s="4"/>
      <c r="AH950" s="4"/>
      <c r="AI950" s="4"/>
      <c r="AJ950" s="4"/>
      <c r="AK950" s="7"/>
      <c r="AL950" s="8"/>
      <c r="AM950" s="9"/>
      <c r="AN950" s="10"/>
      <c r="AO950" s="4"/>
      <c r="AP950" s="4"/>
      <c r="AQ950" s="4"/>
      <c r="AR950" s="4"/>
      <c r="AS950" s="4"/>
      <c r="AT950" s="4"/>
      <c r="AU950" s="4"/>
      <c r="AV950" s="4"/>
      <c r="AW950" s="4"/>
      <c r="AX950" s="4"/>
      <c r="AY950" s="4"/>
      <c r="AZ950" s="38"/>
      <c r="BA950" s="7"/>
      <c r="BB950" s="46"/>
      <c r="BC950" s="9"/>
      <c r="BD950" s="10"/>
      <c r="BE950" s="4"/>
    </row>
    <row r="951" spans="1:57" ht="14" x14ac:dyDescent="0.35">
      <c r="A951" s="4"/>
      <c r="B951" s="4"/>
      <c r="C951" s="4"/>
      <c r="D951" s="4"/>
      <c r="E951" s="4"/>
      <c r="F951" s="4"/>
      <c r="G951" s="12"/>
      <c r="H951" s="54"/>
      <c r="I951" s="7"/>
      <c r="J951" s="8"/>
      <c r="K951" s="9"/>
      <c r="L951" s="10"/>
      <c r="M951" s="11"/>
      <c r="N951" s="29">
        <f t="shared" si="449"/>
        <v>7.2805548567700384E-7</v>
      </c>
      <c r="O951" s="47"/>
      <c r="P951" s="48"/>
      <c r="Q951" s="49"/>
      <c r="R951" s="51"/>
      <c r="S951" s="28"/>
      <c r="T951" s="29">
        <f t="shared" si="445"/>
        <v>0.9999279225069212</v>
      </c>
      <c r="U951" s="31">
        <f t="shared" si="446"/>
        <v>953</v>
      </c>
      <c r="V951" s="32">
        <f t="shared" si="447"/>
        <v>2375</v>
      </c>
      <c r="W951" s="33">
        <f t="shared" si="448"/>
        <v>3797</v>
      </c>
      <c r="X951" s="4"/>
      <c r="Y951" s="4"/>
      <c r="Z951" s="4"/>
      <c r="AA951" s="4"/>
      <c r="AB951" s="4"/>
      <c r="AC951" s="4"/>
      <c r="AD951" s="4"/>
      <c r="AE951" s="4"/>
      <c r="AF951" s="38"/>
      <c r="AG951" s="4"/>
      <c r="AH951" s="4"/>
      <c r="AI951" s="4"/>
      <c r="AJ951" s="4"/>
      <c r="AK951" s="7"/>
      <c r="AL951" s="8"/>
      <c r="AM951" s="9"/>
      <c r="AN951" s="10"/>
      <c r="AO951" s="4"/>
      <c r="AP951" s="4"/>
      <c r="AQ951" s="4"/>
      <c r="AR951" s="4"/>
      <c r="AS951" s="4"/>
      <c r="AT951" s="4"/>
      <c r="AU951" s="4"/>
      <c r="AV951" s="4"/>
      <c r="AW951" s="4"/>
      <c r="AX951" s="4"/>
      <c r="AY951" s="4"/>
      <c r="AZ951" s="38"/>
      <c r="BA951" s="7"/>
      <c r="BB951" s="46"/>
      <c r="BC951" s="9"/>
      <c r="BD951" s="10"/>
      <c r="BE951" s="4"/>
    </row>
    <row r="952" spans="1:57" ht="14" x14ac:dyDescent="0.35">
      <c r="A952" s="4"/>
      <c r="B952" s="4"/>
      <c r="C952" s="4"/>
      <c r="D952" s="4"/>
      <c r="E952" s="4"/>
      <c r="F952" s="4"/>
      <c r="G952" s="12"/>
      <c r="H952" s="54"/>
      <c r="I952" s="7"/>
      <c r="J952" s="8"/>
      <c r="K952" s="9"/>
      <c r="L952" s="10"/>
      <c r="M952" s="11"/>
      <c r="N952" s="29">
        <f t="shared" si="449"/>
        <v>7.2077493074029775E-7</v>
      </c>
      <c r="O952" s="47"/>
      <c r="P952" s="48"/>
      <c r="Q952" s="49"/>
      <c r="R952" s="51"/>
      <c r="S952" s="28"/>
      <c r="T952" s="29">
        <f t="shared" si="445"/>
        <v>0.99992864328185194</v>
      </c>
      <c r="U952" s="31">
        <f t="shared" si="446"/>
        <v>954</v>
      </c>
      <c r="V952" s="32">
        <f t="shared" si="447"/>
        <v>2377.5</v>
      </c>
      <c r="W952" s="33">
        <f t="shared" si="448"/>
        <v>3801</v>
      </c>
      <c r="X952" s="4"/>
      <c r="Y952" s="4"/>
      <c r="Z952" s="4"/>
      <c r="AA952" s="4"/>
      <c r="AB952" s="4"/>
      <c r="AC952" s="4"/>
      <c r="AD952" s="4"/>
      <c r="AE952" s="4"/>
      <c r="AF952" s="38"/>
      <c r="AG952" s="4"/>
      <c r="AH952" s="4"/>
      <c r="AI952" s="4"/>
      <c r="AJ952" s="4"/>
      <c r="AK952" s="7"/>
      <c r="AL952" s="8"/>
      <c r="AM952" s="9"/>
      <c r="AN952" s="10"/>
      <c r="AO952" s="4"/>
      <c r="AP952" s="4"/>
      <c r="AQ952" s="4"/>
      <c r="AR952" s="4"/>
      <c r="AS952" s="4"/>
      <c r="AT952" s="4"/>
      <c r="AU952" s="4"/>
      <c r="AV952" s="4"/>
      <c r="AW952" s="4"/>
      <c r="AX952" s="4"/>
      <c r="AY952" s="4"/>
      <c r="AZ952" s="38"/>
      <c r="BA952" s="7"/>
      <c r="BB952" s="46"/>
      <c r="BC952" s="9"/>
      <c r="BD952" s="10"/>
      <c r="BE952" s="4"/>
    </row>
    <row r="953" spans="1:57" ht="14" x14ac:dyDescent="0.35">
      <c r="A953" s="4"/>
      <c r="B953" s="4"/>
      <c r="C953" s="4"/>
      <c r="D953" s="4"/>
      <c r="E953" s="4"/>
      <c r="F953" s="4"/>
      <c r="G953" s="12"/>
      <c r="H953" s="54"/>
      <c r="I953" s="7"/>
      <c r="J953" s="8"/>
      <c r="K953" s="9"/>
      <c r="L953" s="10"/>
      <c r="M953" s="11"/>
      <c r="N953" s="29">
        <f t="shared" si="449"/>
        <v>7.1356718145398901E-7</v>
      </c>
      <c r="O953" s="47"/>
      <c r="P953" s="48"/>
      <c r="Q953" s="49"/>
      <c r="R953" s="51"/>
      <c r="S953" s="28"/>
      <c r="T953" s="29">
        <f t="shared" si="445"/>
        <v>0.99992935684903339</v>
      </c>
      <c r="U953" s="31">
        <f t="shared" si="446"/>
        <v>955</v>
      </c>
      <c r="V953" s="32">
        <f t="shared" si="447"/>
        <v>2380</v>
      </c>
      <c r="W953" s="33">
        <f t="shared" si="448"/>
        <v>3805</v>
      </c>
      <c r="X953" s="4"/>
      <c r="Y953" s="4"/>
      <c r="Z953" s="4"/>
      <c r="AA953" s="4"/>
      <c r="AB953" s="4"/>
      <c r="AC953" s="4"/>
      <c r="AD953" s="4"/>
      <c r="AE953" s="4"/>
      <c r="AF953" s="38"/>
      <c r="AG953" s="4"/>
      <c r="AH953" s="4"/>
      <c r="AI953" s="4"/>
      <c r="AJ953" s="4"/>
      <c r="AK953" s="7"/>
      <c r="AL953" s="8"/>
      <c r="AM953" s="9"/>
      <c r="AN953" s="10"/>
      <c r="AO953" s="4"/>
      <c r="AP953" s="4"/>
      <c r="AQ953" s="4"/>
      <c r="AR953" s="4"/>
      <c r="AS953" s="4"/>
      <c r="AT953" s="4"/>
      <c r="AU953" s="4"/>
      <c r="AV953" s="4"/>
      <c r="AW953" s="4"/>
      <c r="AX953" s="4"/>
      <c r="AY953" s="4"/>
      <c r="AZ953" s="38"/>
      <c r="BA953" s="7"/>
      <c r="BB953" s="46"/>
      <c r="BC953" s="9"/>
      <c r="BD953" s="10"/>
      <c r="BE953" s="4"/>
    </row>
    <row r="954" spans="1:57" ht="14" x14ac:dyDescent="0.35">
      <c r="A954" s="4"/>
      <c r="B954" s="4"/>
      <c r="C954" s="4"/>
      <c r="D954" s="4"/>
      <c r="E954" s="4"/>
      <c r="F954" s="4"/>
      <c r="G954" s="12"/>
      <c r="H954" s="54"/>
      <c r="I954" s="7"/>
      <c r="J954" s="8"/>
      <c r="K954" s="9"/>
      <c r="L954" s="10"/>
      <c r="M954" s="11"/>
      <c r="N954" s="29">
        <f t="shared" si="449"/>
        <v>7.0643150962279577E-7</v>
      </c>
      <c r="O954" s="47"/>
      <c r="P954" s="48"/>
      <c r="Q954" s="49"/>
      <c r="R954" s="51"/>
      <c r="S954" s="28"/>
      <c r="T954" s="29">
        <f t="shared" si="445"/>
        <v>0.99993006328054301</v>
      </c>
      <c r="U954" s="31">
        <f t="shared" si="446"/>
        <v>956</v>
      </c>
      <c r="V954" s="32">
        <f t="shared" si="447"/>
        <v>2382.5</v>
      </c>
      <c r="W954" s="33">
        <f t="shared" si="448"/>
        <v>3809</v>
      </c>
      <c r="X954" s="4"/>
      <c r="Y954" s="4"/>
      <c r="Z954" s="4"/>
      <c r="AA954" s="4"/>
      <c r="AB954" s="4"/>
      <c r="AC954" s="4"/>
      <c r="AD954" s="4"/>
      <c r="AE954" s="4"/>
      <c r="AF954" s="38"/>
      <c r="AG954" s="4"/>
      <c r="AH954" s="4"/>
      <c r="AI954" s="4"/>
      <c r="AJ954" s="4"/>
      <c r="AK954" s="7"/>
      <c r="AL954" s="8"/>
      <c r="AM954" s="9"/>
      <c r="AN954" s="10"/>
      <c r="AO954" s="4"/>
      <c r="AP954" s="4"/>
      <c r="AQ954" s="4"/>
      <c r="AR954" s="4"/>
      <c r="AS954" s="4"/>
      <c r="AT954" s="4"/>
      <c r="AU954" s="4"/>
      <c r="AV954" s="4"/>
      <c r="AW954" s="4"/>
      <c r="AX954" s="4"/>
      <c r="AY954" s="4"/>
      <c r="AZ954" s="38"/>
      <c r="BA954" s="7"/>
      <c r="BB954" s="46"/>
      <c r="BC954" s="9"/>
      <c r="BD954" s="10"/>
      <c r="BE954" s="4"/>
    </row>
    <row r="955" spans="1:57" ht="14" x14ac:dyDescent="0.35">
      <c r="A955" s="4"/>
      <c r="B955" s="4"/>
      <c r="C955" s="4"/>
      <c r="D955" s="4"/>
      <c r="E955" s="4"/>
      <c r="F955" s="4"/>
      <c r="G955" s="12"/>
      <c r="H955" s="54"/>
      <c r="I955" s="7"/>
      <c r="J955" s="8"/>
      <c r="K955" s="9"/>
      <c r="L955" s="10"/>
      <c r="M955" s="11"/>
      <c r="N955" s="29">
        <f t="shared" si="449"/>
        <v>6.9936719460095276E-7</v>
      </c>
      <c r="O955" s="47"/>
      <c r="P955" s="48"/>
      <c r="Q955" s="49"/>
      <c r="R955" s="51"/>
      <c r="S955" s="28"/>
      <c r="T955" s="29">
        <f t="shared" si="445"/>
        <v>0.99993076264773761</v>
      </c>
      <c r="U955" s="31">
        <f t="shared" si="446"/>
        <v>957</v>
      </c>
      <c r="V955" s="32">
        <f t="shared" si="447"/>
        <v>2385</v>
      </c>
      <c r="W955" s="33">
        <f t="shared" si="448"/>
        <v>3813</v>
      </c>
      <c r="X955" s="4"/>
      <c r="Y955" s="4"/>
      <c r="Z955" s="4"/>
      <c r="AA955" s="4"/>
      <c r="AB955" s="4"/>
      <c r="AC955" s="4"/>
      <c r="AD955" s="4"/>
      <c r="AE955" s="4"/>
      <c r="AF955" s="38"/>
      <c r="AG955" s="4"/>
      <c r="AH955" s="4"/>
      <c r="AI955" s="4"/>
      <c r="AJ955" s="4"/>
      <c r="AK955" s="7"/>
      <c r="AL955" s="8"/>
      <c r="AM955" s="9"/>
      <c r="AN955" s="10"/>
      <c r="AO955" s="4"/>
      <c r="AP955" s="4"/>
      <c r="AQ955" s="4"/>
      <c r="AR955" s="4"/>
      <c r="AS955" s="4"/>
      <c r="AT955" s="4"/>
      <c r="AU955" s="4"/>
      <c r="AV955" s="4"/>
      <c r="AW955" s="4"/>
      <c r="AX955" s="4"/>
      <c r="AY955" s="4"/>
      <c r="AZ955" s="38"/>
      <c r="BA955" s="7"/>
      <c r="BB955" s="46"/>
      <c r="BC955" s="9"/>
      <c r="BD955" s="10"/>
      <c r="BE955" s="4"/>
    </row>
    <row r="956" spans="1:57" ht="14" x14ac:dyDescent="0.35">
      <c r="A956" s="4"/>
      <c r="B956" s="4"/>
      <c r="C956" s="4"/>
      <c r="D956" s="4"/>
      <c r="E956" s="4"/>
      <c r="F956" s="4"/>
      <c r="G956" s="12"/>
      <c r="H956" s="54"/>
      <c r="I956" s="7"/>
      <c r="J956" s="8"/>
      <c r="K956" s="9"/>
      <c r="L956" s="10"/>
      <c r="M956" s="11"/>
      <c r="N956" s="29">
        <f t="shared" si="449"/>
        <v>6.9237352262607743E-7</v>
      </c>
      <c r="O956" s="47"/>
      <c r="P956" s="48"/>
      <c r="Q956" s="49"/>
      <c r="R956" s="51"/>
      <c r="S956" s="28"/>
      <c r="T956" s="29">
        <f t="shared" si="445"/>
        <v>0.99993145502126024</v>
      </c>
      <c r="U956" s="31">
        <f t="shared" si="446"/>
        <v>958</v>
      </c>
      <c r="V956" s="32">
        <f t="shared" si="447"/>
        <v>2387.5</v>
      </c>
      <c r="W956" s="33">
        <f t="shared" si="448"/>
        <v>3817</v>
      </c>
      <c r="X956" s="4"/>
      <c r="Y956" s="4"/>
      <c r="Z956" s="4"/>
      <c r="AA956" s="4"/>
      <c r="AB956" s="4"/>
      <c r="AC956" s="4"/>
      <c r="AD956" s="4"/>
      <c r="AE956" s="4"/>
      <c r="AF956" s="38"/>
      <c r="AG956" s="4"/>
      <c r="AH956" s="4"/>
      <c r="AI956" s="4"/>
      <c r="AJ956" s="4"/>
      <c r="AK956" s="7"/>
      <c r="AL956" s="8"/>
      <c r="AM956" s="9"/>
      <c r="AN956" s="10"/>
      <c r="AO956" s="4"/>
      <c r="AP956" s="4"/>
      <c r="AQ956" s="4"/>
      <c r="AR956" s="4"/>
      <c r="AS956" s="4"/>
      <c r="AT956" s="4"/>
      <c r="AU956" s="4"/>
      <c r="AV956" s="4"/>
      <c r="AW956" s="4"/>
      <c r="AX956" s="4"/>
      <c r="AY956" s="4"/>
      <c r="AZ956" s="38"/>
      <c r="BA956" s="7"/>
      <c r="BB956" s="46"/>
      <c r="BC956" s="9"/>
      <c r="BD956" s="10"/>
      <c r="BE956" s="4"/>
    </row>
    <row r="957" spans="1:57" ht="14" x14ac:dyDescent="0.35">
      <c r="A957" s="4"/>
      <c r="B957" s="4"/>
      <c r="C957" s="4"/>
      <c r="D957" s="4"/>
      <c r="E957" s="4"/>
      <c r="F957" s="4"/>
      <c r="G957" s="12"/>
      <c r="H957" s="54"/>
      <c r="I957" s="7"/>
      <c r="J957" s="8"/>
      <c r="K957" s="9"/>
      <c r="L957" s="10"/>
      <c r="M957" s="11"/>
      <c r="N957" s="29">
        <f t="shared" si="449"/>
        <v>6.8544978737428153E-7</v>
      </c>
      <c r="O957" s="47"/>
      <c r="P957" s="48"/>
      <c r="Q957" s="49"/>
      <c r="R957" s="51"/>
      <c r="S957" s="28"/>
      <c r="T957" s="29">
        <f t="shared" si="445"/>
        <v>0.99993214047104761</v>
      </c>
      <c r="U957" s="31">
        <f t="shared" si="446"/>
        <v>959</v>
      </c>
      <c r="V957" s="32">
        <f t="shared" si="447"/>
        <v>2390</v>
      </c>
      <c r="W957" s="33">
        <f t="shared" si="448"/>
        <v>3821</v>
      </c>
      <c r="X957" s="4"/>
      <c r="Y957" s="4"/>
      <c r="Z957" s="4"/>
      <c r="AA957" s="4"/>
      <c r="AB957" s="4"/>
      <c r="AC957" s="4"/>
      <c r="AD957" s="4"/>
      <c r="AE957" s="4"/>
      <c r="AF957" s="38"/>
      <c r="AG957" s="4"/>
      <c r="AH957" s="4"/>
      <c r="AI957" s="4"/>
      <c r="AJ957" s="4"/>
      <c r="AK957" s="7"/>
      <c r="AL957" s="8"/>
      <c r="AM957" s="9"/>
      <c r="AN957" s="10"/>
      <c r="AO957" s="4"/>
      <c r="AP957" s="4"/>
      <c r="AQ957" s="4"/>
      <c r="AR957" s="4"/>
      <c r="AS957" s="4"/>
      <c r="AT957" s="4"/>
      <c r="AU957" s="4"/>
      <c r="AV957" s="4"/>
      <c r="AW957" s="4"/>
      <c r="AX957" s="4"/>
      <c r="AY957" s="4"/>
      <c r="AZ957" s="38"/>
      <c r="BA957" s="7"/>
      <c r="BB957" s="46"/>
      <c r="BC957" s="9"/>
      <c r="BD957" s="10"/>
      <c r="BE957" s="4"/>
    </row>
    <row r="958" spans="1:57" ht="14" x14ac:dyDescent="0.35">
      <c r="A958" s="4"/>
      <c r="B958" s="4"/>
      <c r="C958" s="4"/>
      <c r="D958" s="4"/>
      <c r="E958" s="4"/>
      <c r="F958" s="4"/>
      <c r="G958" s="12"/>
      <c r="H958" s="54"/>
      <c r="I958" s="7"/>
      <c r="J958" s="8"/>
      <c r="K958" s="9"/>
      <c r="L958" s="10"/>
      <c r="M958" s="11"/>
      <c r="N958" s="29">
        <f t="shared" si="449"/>
        <v>6.7859528951608183E-7</v>
      </c>
      <c r="O958" s="47"/>
      <c r="P958" s="48"/>
      <c r="Q958" s="49"/>
      <c r="R958" s="51"/>
      <c r="S958" s="28"/>
      <c r="T958" s="29">
        <f t="shared" si="445"/>
        <v>0.99993281906633713</v>
      </c>
      <c r="U958" s="31">
        <f t="shared" si="446"/>
        <v>960</v>
      </c>
      <c r="V958" s="32">
        <f t="shared" si="447"/>
        <v>2392.5</v>
      </c>
      <c r="W958" s="33">
        <f t="shared" si="448"/>
        <v>3825</v>
      </c>
      <c r="X958" s="4"/>
      <c r="Y958" s="4"/>
      <c r="Z958" s="4"/>
      <c r="AA958" s="4"/>
      <c r="AB958" s="4"/>
      <c r="AC958" s="4"/>
      <c r="AD958" s="4"/>
      <c r="AE958" s="4"/>
      <c r="AF958" s="38"/>
      <c r="AG958" s="4"/>
      <c r="AH958" s="4"/>
      <c r="AI958" s="4"/>
      <c r="AJ958" s="4"/>
      <c r="AK958" s="7"/>
      <c r="AL958" s="8"/>
      <c r="AM958" s="9"/>
      <c r="AN958" s="10"/>
      <c r="AO958" s="4"/>
      <c r="AP958" s="4"/>
      <c r="AQ958" s="4"/>
      <c r="AR958" s="4"/>
      <c r="AS958" s="4"/>
      <c r="AT958" s="4"/>
      <c r="AU958" s="4"/>
      <c r="AV958" s="4"/>
      <c r="AW958" s="4"/>
      <c r="AX958" s="4"/>
      <c r="AY958" s="4"/>
      <c r="AZ958" s="38"/>
      <c r="BA958" s="7"/>
      <c r="BB958" s="46"/>
      <c r="BC958" s="9"/>
      <c r="BD958" s="10"/>
      <c r="BE958" s="4"/>
    </row>
    <row r="959" spans="1:57" ht="14" x14ac:dyDescent="0.35">
      <c r="A959" s="4"/>
      <c r="B959" s="4"/>
      <c r="C959" s="4"/>
      <c r="D959" s="4"/>
      <c r="E959" s="4"/>
      <c r="F959" s="4"/>
      <c r="G959" s="12"/>
      <c r="H959" s="54"/>
      <c r="I959" s="7"/>
      <c r="J959" s="8"/>
      <c r="K959" s="9"/>
      <c r="L959" s="10"/>
      <c r="M959" s="11"/>
      <c r="N959" s="29">
        <f t="shared" si="449"/>
        <v>6.7180933660537789E-7</v>
      </c>
      <c r="O959" s="47"/>
      <c r="P959" s="48"/>
      <c r="Q959" s="49"/>
      <c r="R959" s="51"/>
      <c r="S959" s="28"/>
      <c r="T959" s="29">
        <f t="shared" si="445"/>
        <v>0.99993349087567374</v>
      </c>
      <c r="U959" s="31">
        <f t="shared" si="446"/>
        <v>961</v>
      </c>
      <c r="V959" s="32">
        <f t="shared" si="447"/>
        <v>2395</v>
      </c>
      <c r="W959" s="33">
        <f t="shared" si="448"/>
        <v>3829</v>
      </c>
      <c r="X959" s="4"/>
      <c r="Y959" s="4"/>
      <c r="Z959" s="4"/>
      <c r="AA959" s="4"/>
      <c r="AB959" s="4"/>
      <c r="AC959" s="4"/>
      <c r="AD959" s="4"/>
      <c r="AE959" s="4"/>
      <c r="AF959" s="38"/>
      <c r="AG959" s="4"/>
      <c r="AH959" s="4"/>
      <c r="AI959" s="4"/>
      <c r="AJ959" s="4"/>
      <c r="AK959" s="7"/>
      <c r="AL959" s="8"/>
      <c r="AM959" s="9"/>
      <c r="AN959" s="10"/>
      <c r="AO959" s="4"/>
      <c r="AP959" s="4"/>
      <c r="AQ959" s="4"/>
      <c r="AR959" s="4"/>
      <c r="AS959" s="4"/>
      <c r="AT959" s="4"/>
      <c r="AU959" s="4"/>
      <c r="AV959" s="4"/>
      <c r="AW959" s="4"/>
      <c r="AX959" s="4"/>
      <c r="AY959" s="4"/>
      <c r="AZ959" s="38"/>
      <c r="BA959" s="7"/>
      <c r="BB959" s="46"/>
      <c r="BC959" s="9"/>
      <c r="BD959" s="10"/>
      <c r="BE959" s="4"/>
    </row>
    <row r="960" spans="1:57" ht="14" x14ac:dyDescent="0.35">
      <c r="A960" s="4"/>
      <c r="B960" s="4"/>
      <c r="C960" s="4"/>
      <c r="D960" s="4"/>
      <c r="E960" s="4"/>
      <c r="F960" s="4"/>
      <c r="G960" s="12"/>
      <c r="H960" s="54"/>
      <c r="I960" s="7"/>
      <c r="J960" s="8"/>
      <c r="K960" s="9"/>
      <c r="L960" s="10"/>
      <c r="M960" s="11"/>
      <c r="N960" s="29">
        <f t="shared" si="449"/>
        <v>6.650912433014966E-7</v>
      </c>
      <c r="O960" s="47"/>
      <c r="P960" s="48"/>
      <c r="Q960" s="49"/>
      <c r="R960" s="51"/>
      <c r="S960" s="28"/>
      <c r="T960" s="29">
        <f t="shared" si="445"/>
        <v>0.99993415596691704</v>
      </c>
      <c r="U960" s="31">
        <f t="shared" si="446"/>
        <v>962</v>
      </c>
      <c r="V960" s="32">
        <f t="shared" si="447"/>
        <v>2397.5</v>
      </c>
      <c r="W960" s="33">
        <f t="shared" si="448"/>
        <v>3833</v>
      </c>
      <c r="X960" s="4"/>
      <c r="Y960" s="4"/>
      <c r="Z960" s="4"/>
      <c r="AA960" s="4"/>
      <c r="AB960" s="4"/>
      <c r="AC960" s="4"/>
      <c r="AD960" s="4"/>
      <c r="AE960" s="4"/>
      <c r="AF960" s="38"/>
      <c r="AG960" s="4"/>
      <c r="AH960" s="4"/>
      <c r="AI960" s="4"/>
      <c r="AJ960" s="4"/>
      <c r="AK960" s="7"/>
      <c r="AL960" s="8"/>
      <c r="AM960" s="9"/>
      <c r="AN960" s="10"/>
      <c r="AO960" s="4"/>
      <c r="AP960" s="4"/>
      <c r="AQ960" s="4"/>
      <c r="AR960" s="4"/>
      <c r="AS960" s="4"/>
      <c r="AT960" s="4"/>
      <c r="AU960" s="4"/>
      <c r="AV960" s="4"/>
      <c r="AW960" s="4"/>
      <c r="AX960" s="4"/>
      <c r="AY960" s="4"/>
      <c r="AZ960" s="38"/>
      <c r="BA960" s="7"/>
      <c r="BB960" s="46"/>
      <c r="BC960" s="9"/>
      <c r="BD960" s="10"/>
      <c r="BE960" s="4"/>
    </row>
    <row r="961" spans="1:57" ht="14" x14ac:dyDescent="0.35">
      <c r="A961" s="4"/>
      <c r="B961" s="4"/>
      <c r="C961" s="4"/>
      <c r="D961" s="4"/>
      <c r="E961" s="4"/>
      <c r="F961" s="4"/>
      <c r="G961" s="12"/>
      <c r="H961" s="54"/>
      <c r="I961" s="7"/>
      <c r="J961" s="8"/>
      <c r="K961" s="9"/>
      <c r="L961" s="10"/>
      <c r="M961" s="11"/>
      <c r="N961" s="29">
        <f t="shared" si="449"/>
        <v>6.5844033081408071E-7</v>
      </c>
      <c r="O961" s="47"/>
      <c r="P961" s="48"/>
      <c r="Q961" s="49"/>
      <c r="R961" s="51"/>
      <c r="S961" s="28"/>
      <c r="T961" s="29">
        <f t="shared" si="445"/>
        <v>0.99993481440724785</v>
      </c>
      <c r="U961" s="31">
        <f t="shared" si="446"/>
        <v>963</v>
      </c>
      <c r="V961" s="32">
        <f t="shared" si="447"/>
        <v>2400</v>
      </c>
      <c r="W961" s="33">
        <f t="shared" si="448"/>
        <v>3837</v>
      </c>
      <c r="X961" s="4"/>
      <c r="Y961" s="4"/>
      <c r="Z961" s="4"/>
      <c r="AA961" s="4"/>
      <c r="AB961" s="4"/>
      <c r="AC961" s="4"/>
      <c r="AD961" s="4"/>
      <c r="AE961" s="4"/>
      <c r="AF961" s="38"/>
      <c r="AG961" s="4"/>
      <c r="AH961" s="4"/>
      <c r="AI961" s="4"/>
      <c r="AJ961" s="4"/>
      <c r="AK961" s="7"/>
      <c r="AL961" s="8"/>
      <c r="AM961" s="9"/>
      <c r="AN961" s="10"/>
      <c r="AO961" s="4"/>
      <c r="AP961" s="4"/>
      <c r="AQ961" s="4"/>
      <c r="AR961" s="4"/>
      <c r="AS961" s="4"/>
      <c r="AT961" s="4"/>
      <c r="AU961" s="4"/>
      <c r="AV961" s="4"/>
      <c r="AW961" s="4"/>
      <c r="AX961" s="4"/>
      <c r="AY961" s="4"/>
      <c r="AZ961" s="38"/>
      <c r="BA961" s="7"/>
      <c r="BB961" s="46"/>
      <c r="BC961" s="9"/>
      <c r="BD961" s="10"/>
      <c r="BE961" s="4"/>
    </row>
    <row r="962" spans="1:57" ht="14" x14ac:dyDescent="0.35">
      <c r="A962" s="4"/>
      <c r="B962" s="4"/>
      <c r="C962" s="4"/>
      <c r="D962" s="4"/>
      <c r="E962" s="4"/>
      <c r="F962" s="4"/>
      <c r="G962" s="12"/>
      <c r="H962" s="54"/>
      <c r="I962" s="7"/>
      <c r="J962" s="8"/>
      <c r="K962" s="9"/>
      <c r="L962" s="10"/>
      <c r="M962" s="11"/>
      <c r="N962" s="29">
        <f t="shared" si="449"/>
        <v>6.5185592756922262E-7</v>
      </c>
      <c r="O962" s="47"/>
      <c r="P962" s="48"/>
      <c r="Q962" s="49"/>
      <c r="R962" s="51"/>
      <c r="S962" s="28"/>
      <c r="T962" s="29">
        <f t="shared" si="445"/>
        <v>0.99993546626317542</v>
      </c>
      <c r="U962" s="31">
        <f t="shared" si="446"/>
        <v>964</v>
      </c>
      <c r="V962" s="32">
        <f t="shared" si="447"/>
        <v>2402.5</v>
      </c>
      <c r="W962" s="33">
        <f t="shared" si="448"/>
        <v>3841</v>
      </c>
      <c r="X962" s="4"/>
      <c r="Y962" s="4"/>
      <c r="Z962" s="4"/>
      <c r="AA962" s="4"/>
      <c r="AB962" s="4"/>
      <c r="AC962" s="4"/>
      <c r="AD962" s="4"/>
      <c r="AE962" s="4"/>
      <c r="AF962" s="38"/>
      <c r="AG962" s="4"/>
      <c r="AH962" s="4"/>
      <c r="AI962" s="4"/>
      <c r="AJ962" s="4"/>
      <c r="AK962" s="7"/>
      <c r="AL962" s="8"/>
      <c r="AM962" s="9"/>
      <c r="AN962" s="10"/>
      <c r="AO962" s="4"/>
      <c r="AP962" s="4"/>
      <c r="AQ962" s="4"/>
      <c r="AR962" s="4"/>
      <c r="AS962" s="4"/>
      <c r="AT962" s="4"/>
      <c r="AU962" s="4"/>
      <c r="AV962" s="4"/>
      <c r="AW962" s="4"/>
      <c r="AX962" s="4"/>
      <c r="AY962" s="4"/>
      <c r="AZ962" s="38"/>
      <c r="BA962" s="7"/>
      <c r="BB962" s="46"/>
      <c r="BC962" s="9"/>
      <c r="BD962" s="10"/>
      <c r="BE962" s="4"/>
    </row>
    <row r="963" spans="1:57" ht="14" x14ac:dyDescent="0.35">
      <c r="A963" s="4"/>
      <c r="B963" s="4"/>
      <c r="C963" s="4"/>
      <c r="D963" s="4"/>
      <c r="E963" s="4"/>
      <c r="F963" s="4"/>
      <c r="G963" s="12"/>
      <c r="H963" s="54"/>
      <c r="I963" s="7"/>
      <c r="J963" s="8"/>
      <c r="K963" s="9"/>
      <c r="L963" s="10"/>
      <c r="M963" s="11"/>
      <c r="N963" s="29">
        <f t="shared" si="449"/>
        <v>6.4533736821026366E-7</v>
      </c>
      <c r="O963" s="47"/>
      <c r="P963" s="48"/>
      <c r="Q963" s="49"/>
      <c r="R963" s="51"/>
      <c r="S963" s="28"/>
      <c r="T963" s="29">
        <f t="shared" si="445"/>
        <v>0.99993611160054363</v>
      </c>
      <c r="U963" s="31">
        <f t="shared" si="446"/>
        <v>965</v>
      </c>
      <c r="V963" s="32">
        <f t="shared" si="447"/>
        <v>2405</v>
      </c>
      <c r="W963" s="33">
        <f t="shared" si="448"/>
        <v>3845</v>
      </c>
      <c r="X963" s="4"/>
      <c r="Y963" s="4"/>
      <c r="Z963" s="4"/>
      <c r="AA963" s="4"/>
      <c r="AB963" s="4"/>
      <c r="AC963" s="4"/>
      <c r="AD963" s="4"/>
      <c r="AE963" s="4"/>
      <c r="AF963" s="38"/>
      <c r="AG963" s="4"/>
      <c r="AH963" s="4"/>
      <c r="AI963" s="4"/>
      <c r="AJ963" s="4"/>
      <c r="AK963" s="7"/>
      <c r="AL963" s="8"/>
      <c r="AM963" s="9"/>
      <c r="AN963" s="10"/>
      <c r="AO963" s="4"/>
      <c r="AP963" s="4"/>
      <c r="AQ963" s="4"/>
      <c r="AR963" s="4"/>
      <c r="AS963" s="4"/>
      <c r="AT963" s="4"/>
      <c r="AU963" s="4"/>
      <c r="AV963" s="4"/>
      <c r="AW963" s="4"/>
      <c r="AX963" s="4"/>
      <c r="AY963" s="4"/>
      <c r="AZ963" s="38"/>
      <c r="BA963" s="7"/>
      <c r="BB963" s="46"/>
      <c r="BC963" s="9"/>
      <c r="BD963" s="10"/>
      <c r="BE963" s="4"/>
    </row>
    <row r="964" spans="1:57" ht="14" x14ac:dyDescent="0.35">
      <c r="A964" s="4"/>
      <c r="B964" s="4"/>
      <c r="C964" s="4"/>
      <c r="D964" s="4"/>
      <c r="E964" s="4"/>
      <c r="F964" s="4"/>
      <c r="G964" s="12"/>
      <c r="H964" s="54"/>
      <c r="I964" s="7"/>
      <c r="J964" s="8"/>
      <c r="K964" s="9"/>
      <c r="L964" s="10"/>
      <c r="M964" s="11"/>
      <c r="N964" s="29">
        <f t="shared" si="449"/>
        <v>6.3888399459699485E-7</v>
      </c>
      <c r="O964" s="47"/>
      <c r="P964" s="48"/>
      <c r="Q964" s="49"/>
      <c r="R964" s="51"/>
      <c r="S964" s="28"/>
      <c r="T964" s="29">
        <f t="shared" si="445"/>
        <v>0.99993675048453823</v>
      </c>
      <c r="U964" s="31">
        <f t="shared" si="446"/>
        <v>966</v>
      </c>
      <c r="V964" s="32">
        <f t="shared" si="447"/>
        <v>2407.5</v>
      </c>
      <c r="W964" s="33">
        <f t="shared" si="448"/>
        <v>3849</v>
      </c>
      <c r="X964" s="4"/>
      <c r="Y964" s="4"/>
      <c r="Z964" s="4"/>
      <c r="AA964" s="4"/>
      <c r="AB964" s="4"/>
      <c r="AC964" s="4"/>
      <c r="AD964" s="4"/>
      <c r="AE964" s="4"/>
      <c r="AF964" s="38"/>
      <c r="AG964" s="4"/>
      <c r="AH964" s="4"/>
      <c r="AI964" s="4"/>
      <c r="AJ964" s="4"/>
      <c r="AK964" s="7"/>
      <c r="AL964" s="8"/>
      <c r="AM964" s="9"/>
      <c r="AN964" s="10"/>
      <c r="AO964" s="4"/>
      <c r="AP964" s="4"/>
      <c r="AQ964" s="4"/>
      <c r="AR964" s="4"/>
      <c r="AS964" s="4"/>
      <c r="AT964" s="4"/>
      <c r="AU964" s="4"/>
      <c r="AV964" s="4"/>
      <c r="AW964" s="4"/>
      <c r="AX964" s="4"/>
      <c r="AY964" s="4"/>
      <c r="AZ964" s="38"/>
      <c r="BA964" s="7"/>
      <c r="BB964" s="46"/>
      <c r="BC964" s="9"/>
      <c r="BD964" s="10"/>
      <c r="BE964" s="4"/>
    </row>
    <row r="965" spans="1:57" ht="14" x14ac:dyDescent="0.35">
      <c r="A965" s="4"/>
      <c r="B965" s="4"/>
      <c r="C965" s="4"/>
      <c r="D965" s="4"/>
      <c r="E965" s="4"/>
      <c r="F965" s="4"/>
      <c r="G965" s="12"/>
      <c r="H965" s="54"/>
      <c r="I965" s="7"/>
      <c r="J965" s="8"/>
      <c r="K965" s="9"/>
      <c r="L965" s="10"/>
      <c r="M965" s="11"/>
      <c r="N965" s="29">
        <f t="shared" si="449"/>
        <v>6.3249515458441152E-7</v>
      </c>
      <c r="O965" s="47"/>
      <c r="P965" s="48"/>
      <c r="Q965" s="49"/>
      <c r="R965" s="51"/>
      <c r="S965" s="28"/>
      <c r="T965" s="29">
        <f t="shared" si="445"/>
        <v>0.99993738297969281</v>
      </c>
      <c r="U965" s="31">
        <f t="shared" si="446"/>
        <v>967</v>
      </c>
      <c r="V965" s="32">
        <f t="shared" si="447"/>
        <v>2410</v>
      </c>
      <c r="W965" s="33">
        <f t="shared" si="448"/>
        <v>3853</v>
      </c>
      <c r="X965" s="4"/>
      <c r="Y965" s="4"/>
      <c r="Z965" s="4"/>
      <c r="AA965" s="4"/>
      <c r="AB965" s="4"/>
      <c r="AC965" s="4"/>
      <c r="AD965" s="4"/>
      <c r="AE965" s="4"/>
      <c r="AF965" s="38"/>
      <c r="AG965" s="4"/>
      <c r="AH965" s="4"/>
      <c r="AI965" s="4"/>
      <c r="AJ965" s="4"/>
      <c r="AK965" s="7"/>
      <c r="AL965" s="8"/>
      <c r="AM965" s="9"/>
      <c r="AN965" s="10"/>
      <c r="AO965" s="4"/>
      <c r="AP965" s="4"/>
      <c r="AQ965" s="4"/>
      <c r="AR965" s="4"/>
      <c r="AS965" s="4"/>
      <c r="AT965" s="4"/>
      <c r="AU965" s="4"/>
      <c r="AV965" s="4"/>
      <c r="AW965" s="4"/>
      <c r="AX965" s="4"/>
      <c r="AY965" s="4"/>
      <c r="AZ965" s="38"/>
      <c r="BA965" s="7"/>
      <c r="BB965" s="46"/>
      <c r="BC965" s="9"/>
      <c r="BD965" s="10"/>
      <c r="BE965" s="4"/>
    </row>
    <row r="966" spans="1:57" ht="14" x14ac:dyDescent="0.35">
      <c r="A966" s="4"/>
      <c r="B966" s="4"/>
      <c r="C966" s="4"/>
      <c r="D966" s="4"/>
      <c r="E966" s="4"/>
      <c r="F966" s="4"/>
      <c r="G966" s="12"/>
      <c r="H966" s="54"/>
      <c r="I966" s="7"/>
      <c r="J966" s="8"/>
      <c r="K966" s="9"/>
      <c r="L966" s="10"/>
      <c r="M966" s="11"/>
      <c r="N966" s="29">
        <f t="shared" si="449"/>
        <v>6.2617020302191406E-7</v>
      </c>
      <c r="O966" s="47"/>
      <c r="P966" s="48"/>
      <c r="Q966" s="49"/>
      <c r="R966" s="51"/>
      <c r="S966" s="28"/>
      <c r="T966" s="29">
        <f t="shared" si="445"/>
        <v>0.99993800914989583</v>
      </c>
      <c r="U966" s="31">
        <f t="shared" si="446"/>
        <v>968</v>
      </c>
      <c r="V966" s="32">
        <f t="shared" si="447"/>
        <v>2412.5</v>
      </c>
      <c r="W966" s="33">
        <f t="shared" si="448"/>
        <v>3857</v>
      </c>
      <c r="X966" s="4"/>
      <c r="Y966" s="4"/>
      <c r="Z966" s="4"/>
      <c r="AA966" s="4"/>
      <c r="AB966" s="4"/>
      <c r="AC966" s="4"/>
      <c r="AD966" s="4"/>
      <c r="AE966" s="4"/>
      <c r="AF966" s="38"/>
      <c r="AG966" s="4"/>
      <c r="AH966" s="4"/>
      <c r="AI966" s="4"/>
      <c r="AJ966" s="4"/>
      <c r="AK966" s="7"/>
      <c r="AL966" s="8"/>
      <c r="AM966" s="9"/>
      <c r="AN966" s="10"/>
      <c r="AO966" s="4"/>
      <c r="AP966" s="4"/>
      <c r="AQ966" s="4"/>
      <c r="AR966" s="4"/>
      <c r="AS966" s="4"/>
      <c r="AT966" s="4"/>
      <c r="AU966" s="4"/>
      <c r="AV966" s="4"/>
      <c r="AW966" s="4"/>
      <c r="AX966" s="4"/>
      <c r="AY966" s="4"/>
      <c r="AZ966" s="38"/>
      <c r="BA966" s="7"/>
      <c r="BB966" s="46"/>
      <c r="BC966" s="9"/>
      <c r="BD966" s="10"/>
      <c r="BE966" s="4"/>
    </row>
    <row r="967" spans="1:57" ht="14" x14ac:dyDescent="0.35">
      <c r="A967" s="4"/>
      <c r="B967" s="4"/>
      <c r="C967" s="4"/>
      <c r="D967" s="4"/>
      <c r="E967" s="4"/>
      <c r="F967" s="4"/>
      <c r="G967" s="12"/>
      <c r="H967" s="54"/>
      <c r="I967" s="7"/>
      <c r="J967" s="8"/>
      <c r="K967" s="9"/>
      <c r="L967" s="10"/>
      <c r="M967" s="11"/>
      <c r="N967" s="29">
        <f t="shared" si="449"/>
        <v>6.199085010871741E-7</v>
      </c>
      <c r="O967" s="47"/>
      <c r="P967" s="48"/>
      <c r="Q967" s="49"/>
      <c r="R967" s="51"/>
      <c r="S967" s="28"/>
      <c r="T967" s="29">
        <f t="shared" si="445"/>
        <v>0.99993862905839692</v>
      </c>
      <c r="U967" s="31">
        <f t="shared" si="446"/>
        <v>969</v>
      </c>
      <c r="V967" s="32">
        <f t="shared" si="447"/>
        <v>2415</v>
      </c>
      <c r="W967" s="33">
        <f t="shared" si="448"/>
        <v>3861</v>
      </c>
      <c r="X967" s="4"/>
      <c r="Y967" s="4"/>
      <c r="Z967" s="4"/>
      <c r="AA967" s="4"/>
      <c r="AB967" s="4"/>
      <c r="AC967" s="4"/>
      <c r="AD967" s="4"/>
      <c r="AE967" s="4"/>
      <c r="AF967" s="38"/>
      <c r="AG967" s="4"/>
      <c r="AH967" s="4"/>
      <c r="AI967" s="4"/>
      <c r="AJ967" s="4"/>
      <c r="AK967" s="7"/>
      <c r="AL967" s="8"/>
      <c r="AM967" s="9"/>
      <c r="AN967" s="10"/>
      <c r="AO967" s="4"/>
      <c r="AP967" s="4"/>
      <c r="AQ967" s="4"/>
      <c r="AR967" s="4"/>
      <c r="AS967" s="4"/>
      <c r="AT967" s="4"/>
      <c r="AU967" s="4"/>
      <c r="AV967" s="4"/>
      <c r="AW967" s="4"/>
      <c r="AX967" s="4"/>
      <c r="AY967" s="4"/>
      <c r="AZ967" s="38"/>
      <c r="BA967" s="7"/>
      <c r="BB967" s="46"/>
      <c r="BC967" s="9"/>
      <c r="BD967" s="10"/>
      <c r="BE967" s="4"/>
    </row>
    <row r="968" spans="1:57" ht="14" x14ac:dyDescent="0.35">
      <c r="A968" s="4"/>
      <c r="B968" s="4"/>
      <c r="C968" s="4"/>
      <c r="D968" s="4"/>
      <c r="E968" s="4"/>
      <c r="F968" s="4"/>
      <c r="G968" s="12"/>
      <c r="H968" s="54"/>
      <c r="I968" s="7"/>
      <c r="J968" s="8"/>
      <c r="K968" s="9"/>
      <c r="L968" s="10"/>
      <c r="M968" s="11"/>
      <c r="N968" s="29">
        <f t="shared" si="449"/>
        <v>6.1370941606408991E-7</v>
      </c>
      <c r="O968" s="47"/>
      <c r="P968" s="48"/>
      <c r="Q968" s="49"/>
      <c r="R968" s="51"/>
      <c r="S968" s="28"/>
      <c r="T968" s="29">
        <f t="shared" si="445"/>
        <v>0.99993924276781299</v>
      </c>
      <c r="U968" s="31">
        <f t="shared" si="446"/>
        <v>970</v>
      </c>
      <c r="V968" s="32">
        <f t="shared" si="447"/>
        <v>2417.5</v>
      </c>
      <c r="W968" s="33">
        <f t="shared" si="448"/>
        <v>3865</v>
      </c>
      <c r="X968" s="4"/>
      <c r="Y968" s="4"/>
      <c r="Z968" s="4"/>
      <c r="AA968" s="4"/>
      <c r="AB968" s="4"/>
      <c r="AC968" s="4"/>
      <c r="AD968" s="4"/>
      <c r="AE968" s="4"/>
      <c r="AF968" s="38"/>
      <c r="AG968" s="4"/>
      <c r="AH968" s="4"/>
      <c r="AI968" s="4"/>
      <c r="AJ968" s="4"/>
      <c r="AK968" s="7"/>
      <c r="AL968" s="8"/>
      <c r="AM968" s="9"/>
      <c r="AN968" s="10"/>
      <c r="AO968" s="4"/>
      <c r="AP968" s="4"/>
      <c r="AQ968" s="4"/>
      <c r="AR968" s="4"/>
      <c r="AS968" s="4"/>
      <c r="AT968" s="4"/>
      <c r="AU968" s="4"/>
      <c r="AV968" s="4"/>
      <c r="AW968" s="4"/>
      <c r="AX968" s="4"/>
      <c r="AY968" s="4"/>
      <c r="AZ968" s="38"/>
      <c r="BA968" s="7"/>
      <c r="BB968" s="46"/>
      <c r="BC968" s="9"/>
      <c r="BD968" s="10"/>
      <c r="BE968" s="4"/>
    </row>
    <row r="969" spans="1:57" ht="14" x14ac:dyDescent="0.35">
      <c r="A969" s="4"/>
      <c r="B969" s="4"/>
      <c r="C969" s="4"/>
      <c r="D969" s="4"/>
      <c r="E969" s="4"/>
      <c r="F969" s="4"/>
      <c r="G969" s="12"/>
      <c r="H969" s="54"/>
      <c r="I969" s="7"/>
      <c r="J969" s="8"/>
      <c r="K969" s="9"/>
      <c r="L969" s="10"/>
      <c r="M969" s="11"/>
      <c r="N969" s="29">
        <f t="shared" si="449"/>
        <v>6.0757232189789789E-7</v>
      </c>
      <c r="O969" s="47"/>
      <c r="P969" s="48"/>
      <c r="Q969" s="49"/>
      <c r="R969" s="51"/>
      <c r="S969" s="28"/>
      <c r="T969" s="29">
        <f t="shared" si="445"/>
        <v>0.99993985034013488</v>
      </c>
      <c r="U969" s="31">
        <f t="shared" si="446"/>
        <v>971</v>
      </c>
      <c r="V969" s="32">
        <f t="shared" si="447"/>
        <v>2420</v>
      </c>
      <c r="W969" s="33">
        <f t="shared" si="448"/>
        <v>3869</v>
      </c>
      <c r="X969" s="4"/>
      <c r="Y969" s="4"/>
      <c r="Z969" s="4"/>
      <c r="AA969" s="4"/>
      <c r="AB969" s="4"/>
      <c r="AC969" s="4"/>
      <c r="AD969" s="4"/>
      <c r="AE969" s="4"/>
      <c r="AF969" s="38"/>
      <c r="AG969" s="4"/>
      <c r="AH969" s="4"/>
      <c r="AI969" s="4"/>
      <c r="AJ969" s="4"/>
      <c r="AK969" s="7"/>
      <c r="AL969" s="8"/>
      <c r="AM969" s="9"/>
      <c r="AN969" s="10"/>
      <c r="AO969" s="4"/>
      <c r="AP969" s="4"/>
      <c r="AQ969" s="4"/>
      <c r="AR969" s="4"/>
      <c r="AS969" s="4"/>
      <c r="AT969" s="4"/>
      <c r="AU969" s="4"/>
      <c r="AV969" s="4"/>
      <c r="AW969" s="4"/>
      <c r="AX969" s="4"/>
      <c r="AY969" s="4"/>
      <c r="AZ969" s="38"/>
      <c r="BA969" s="7"/>
      <c r="BB969" s="46"/>
      <c r="BC969" s="9"/>
      <c r="BD969" s="10"/>
      <c r="BE969" s="4"/>
    </row>
    <row r="970" spans="1:57" ht="14" x14ac:dyDescent="0.35">
      <c r="A970" s="4"/>
      <c r="B970" s="4"/>
      <c r="C970" s="4"/>
      <c r="D970" s="4"/>
      <c r="E970" s="4"/>
      <c r="F970" s="4"/>
      <c r="G970" s="12"/>
      <c r="H970" s="54"/>
      <c r="I970" s="7"/>
      <c r="J970" s="8"/>
      <c r="K970" s="9"/>
      <c r="L970" s="10"/>
      <c r="M970" s="11"/>
      <c r="N970" s="29">
        <f t="shared" si="449"/>
        <v>6.0149659864006111E-7</v>
      </c>
      <c r="O970" s="47"/>
      <c r="P970" s="48"/>
      <c r="Q970" s="49"/>
      <c r="R970" s="51"/>
      <c r="S970" s="28"/>
      <c r="T970" s="29">
        <f t="shared" si="445"/>
        <v>0.99994045183673352</v>
      </c>
      <c r="U970" s="31">
        <f t="shared" si="446"/>
        <v>972</v>
      </c>
      <c r="V970" s="32">
        <f t="shared" si="447"/>
        <v>2422.5</v>
      </c>
      <c r="W970" s="33">
        <f t="shared" si="448"/>
        <v>3873</v>
      </c>
      <c r="X970" s="4"/>
      <c r="Y970" s="4"/>
      <c r="Z970" s="4"/>
      <c r="AA970" s="4"/>
      <c r="AB970" s="4"/>
      <c r="AC970" s="4"/>
      <c r="AD970" s="4"/>
      <c r="AE970" s="4"/>
      <c r="AF970" s="38"/>
      <c r="AG970" s="4"/>
      <c r="AH970" s="4"/>
      <c r="AI970" s="4"/>
      <c r="AJ970" s="4"/>
      <c r="AK970" s="7"/>
      <c r="AL970" s="8"/>
      <c r="AM970" s="9"/>
      <c r="AN970" s="10"/>
      <c r="AO970" s="4"/>
      <c r="AP970" s="4"/>
      <c r="AQ970" s="4"/>
      <c r="AR970" s="4"/>
      <c r="AS970" s="4"/>
      <c r="AT970" s="4"/>
      <c r="AU970" s="4"/>
      <c r="AV970" s="4"/>
      <c r="AW970" s="4"/>
      <c r="AX970" s="4"/>
      <c r="AY970" s="4"/>
      <c r="AZ970" s="38"/>
      <c r="BA970" s="7"/>
      <c r="BB970" s="46"/>
      <c r="BC970" s="9"/>
      <c r="BD970" s="10"/>
      <c r="BE970" s="4"/>
    </row>
    <row r="971" spans="1:57" ht="14" x14ac:dyDescent="0.35">
      <c r="A971" s="4"/>
      <c r="B971" s="4"/>
      <c r="C971" s="4"/>
      <c r="D971" s="4"/>
      <c r="E971" s="4"/>
      <c r="F971" s="4"/>
      <c r="G971" s="12"/>
      <c r="H971" s="54"/>
      <c r="I971" s="7"/>
      <c r="J971" s="8"/>
      <c r="K971" s="9"/>
      <c r="L971" s="10"/>
      <c r="M971" s="11"/>
      <c r="N971" s="29">
        <f t="shared" si="449"/>
        <v>5.9548163267031384E-7</v>
      </c>
      <c r="O971" s="47"/>
      <c r="P971" s="48"/>
      <c r="Q971" s="49"/>
      <c r="R971" s="51"/>
      <c r="S971" s="28"/>
      <c r="T971" s="29">
        <f t="shared" si="445"/>
        <v>0.99994104731836619</v>
      </c>
      <c r="U971" s="31">
        <f t="shared" si="446"/>
        <v>973</v>
      </c>
      <c r="V971" s="32">
        <f t="shared" si="447"/>
        <v>2425</v>
      </c>
      <c r="W971" s="33">
        <f t="shared" si="448"/>
        <v>3877</v>
      </c>
      <c r="X971" s="4"/>
      <c r="Y971" s="4"/>
      <c r="Z971" s="4"/>
      <c r="AA971" s="4"/>
      <c r="AB971" s="4"/>
      <c r="AC971" s="4"/>
      <c r="AD971" s="4"/>
      <c r="AE971" s="4"/>
      <c r="AF971" s="38"/>
      <c r="AG971" s="4"/>
      <c r="AH971" s="4"/>
      <c r="AI971" s="4"/>
      <c r="AJ971" s="4"/>
      <c r="AK971" s="7"/>
      <c r="AL971" s="8"/>
      <c r="AM971" s="9"/>
      <c r="AN971" s="10"/>
      <c r="AO971" s="4"/>
      <c r="AP971" s="4"/>
      <c r="AQ971" s="4"/>
      <c r="AR971" s="4"/>
      <c r="AS971" s="4"/>
      <c r="AT971" s="4"/>
      <c r="AU971" s="4"/>
      <c r="AV971" s="4"/>
      <c r="AW971" s="4"/>
      <c r="AX971" s="4"/>
      <c r="AY971" s="4"/>
      <c r="AZ971" s="38"/>
      <c r="BA971" s="7"/>
      <c r="BB971" s="46"/>
      <c r="BC971" s="9"/>
      <c r="BD971" s="10"/>
      <c r="BE971" s="4"/>
    </row>
    <row r="972" spans="1:57" ht="14" x14ac:dyDescent="0.35">
      <c r="A972" s="4"/>
      <c r="B972" s="4"/>
      <c r="C972" s="4"/>
      <c r="D972" s="4"/>
      <c r="E972" s="4"/>
      <c r="F972" s="4"/>
      <c r="G972" s="12"/>
      <c r="H972" s="54"/>
      <c r="I972" s="7"/>
      <c r="J972" s="8"/>
      <c r="K972" s="9"/>
      <c r="L972" s="10"/>
      <c r="M972" s="11"/>
      <c r="N972" s="29">
        <f t="shared" si="449"/>
        <v>5.8952681636359472E-7</v>
      </c>
      <c r="O972" s="47"/>
      <c r="P972" s="48"/>
      <c r="Q972" s="49"/>
      <c r="R972" s="51"/>
      <c r="S972" s="28"/>
      <c r="T972" s="29">
        <f t="shared" si="445"/>
        <v>0.99994163684518256</v>
      </c>
      <c r="U972" s="31">
        <f t="shared" si="446"/>
        <v>974</v>
      </c>
      <c r="V972" s="32">
        <f t="shared" si="447"/>
        <v>2427.5</v>
      </c>
      <c r="W972" s="33">
        <f t="shared" si="448"/>
        <v>3881</v>
      </c>
      <c r="X972" s="4"/>
      <c r="Y972" s="4"/>
      <c r="Z972" s="4"/>
      <c r="AA972" s="4"/>
      <c r="AB972" s="4"/>
      <c r="AC972" s="4"/>
      <c r="AD972" s="4"/>
      <c r="AE972" s="4"/>
      <c r="AF972" s="38"/>
      <c r="AG972" s="4"/>
      <c r="AH972" s="4"/>
      <c r="AI972" s="4"/>
      <c r="AJ972" s="4"/>
      <c r="AK972" s="7"/>
      <c r="AL972" s="8"/>
      <c r="AM972" s="9"/>
      <c r="AN972" s="10"/>
      <c r="AO972" s="4"/>
      <c r="AP972" s="4"/>
      <c r="AQ972" s="4"/>
      <c r="AR972" s="4"/>
      <c r="AS972" s="4"/>
      <c r="AT972" s="4"/>
      <c r="AU972" s="4"/>
      <c r="AV972" s="4"/>
      <c r="AW972" s="4"/>
      <c r="AX972" s="4"/>
      <c r="AY972" s="4"/>
      <c r="AZ972" s="38"/>
      <c r="BA972" s="7"/>
      <c r="BB972" s="46"/>
      <c r="BC972" s="9"/>
      <c r="BD972" s="10"/>
      <c r="BE972" s="4"/>
    </row>
    <row r="973" spans="1:57" ht="14" x14ac:dyDescent="0.35">
      <c r="A973" s="4"/>
      <c r="B973" s="4"/>
      <c r="C973" s="4"/>
      <c r="D973" s="4"/>
      <c r="E973" s="4"/>
      <c r="F973" s="4"/>
      <c r="G973" s="12"/>
      <c r="H973" s="54"/>
      <c r="I973" s="7"/>
      <c r="J973" s="8"/>
      <c r="K973" s="9"/>
      <c r="L973" s="10"/>
      <c r="M973" s="11"/>
      <c r="N973" s="29">
        <f t="shared" si="449"/>
        <v>5.8363154820106899E-7</v>
      </c>
      <c r="O973" s="47"/>
      <c r="P973" s="48"/>
      <c r="Q973" s="49"/>
      <c r="R973" s="51"/>
      <c r="S973" s="28"/>
      <c r="T973" s="29">
        <f t="shared" si="445"/>
        <v>0.99994222047673076</v>
      </c>
      <c r="U973" s="31">
        <f t="shared" si="446"/>
        <v>975</v>
      </c>
      <c r="V973" s="32">
        <f t="shared" si="447"/>
        <v>2430</v>
      </c>
      <c r="W973" s="33">
        <f t="shared" si="448"/>
        <v>3885</v>
      </c>
      <c r="X973" s="4"/>
      <c r="Y973" s="4"/>
      <c r="Z973" s="4"/>
      <c r="AA973" s="4"/>
      <c r="AB973" s="4"/>
      <c r="AC973" s="4"/>
      <c r="AD973" s="4"/>
      <c r="AE973" s="4"/>
      <c r="AF973" s="38"/>
      <c r="AG973" s="4"/>
      <c r="AH973" s="4"/>
      <c r="AI973" s="4"/>
      <c r="AJ973" s="4"/>
      <c r="AK973" s="7"/>
      <c r="AL973" s="8"/>
      <c r="AM973" s="9"/>
      <c r="AN973" s="10"/>
      <c r="AO973" s="4"/>
      <c r="AP973" s="4"/>
      <c r="AQ973" s="4"/>
      <c r="AR973" s="4"/>
      <c r="AS973" s="4"/>
      <c r="AT973" s="4"/>
      <c r="AU973" s="4"/>
      <c r="AV973" s="4"/>
      <c r="AW973" s="4"/>
      <c r="AX973" s="4"/>
      <c r="AY973" s="4"/>
      <c r="AZ973" s="38"/>
      <c r="BA973" s="7"/>
      <c r="BB973" s="46"/>
      <c r="BC973" s="9"/>
      <c r="BD973" s="10"/>
      <c r="BE973" s="4"/>
    </row>
    <row r="974" spans="1:57" ht="14" x14ac:dyDescent="0.35">
      <c r="A974" s="4"/>
      <c r="B974" s="4"/>
      <c r="C974" s="4"/>
      <c r="D974" s="4"/>
      <c r="E974" s="4"/>
      <c r="F974" s="4"/>
      <c r="G974" s="12"/>
      <c r="H974" s="54"/>
      <c r="I974" s="7"/>
      <c r="J974" s="8"/>
      <c r="K974" s="9"/>
      <c r="L974" s="10"/>
      <c r="M974" s="11"/>
      <c r="N974" s="29">
        <f t="shared" si="449"/>
        <v>5.7779523265910626E-7</v>
      </c>
      <c r="O974" s="47"/>
      <c r="P974" s="48"/>
      <c r="Q974" s="49"/>
      <c r="R974" s="51"/>
      <c r="S974" s="28"/>
      <c r="T974" s="29">
        <f t="shared" si="445"/>
        <v>0.99994279827196342</v>
      </c>
      <c r="U974" s="31">
        <f t="shared" si="446"/>
        <v>976</v>
      </c>
      <c r="V974" s="32">
        <f t="shared" si="447"/>
        <v>2432.5</v>
      </c>
      <c r="W974" s="33">
        <f t="shared" si="448"/>
        <v>3889</v>
      </c>
      <c r="X974" s="4"/>
      <c r="Y974" s="4"/>
      <c r="Z974" s="4"/>
      <c r="AA974" s="4"/>
      <c r="AB974" s="4"/>
      <c r="AC974" s="4"/>
      <c r="AD974" s="4"/>
      <c r="AE974" s="4"/>
      <c r="AF974" s="38"/>
      <c r="AG974" s="4"/>
      <c r="AH974" s="4"/>
      <c r="AI974" s="4"/>
      <c r="AJ974" s="4"/>
      <c r="AK974" s="7"/>
      <c r="AL974" s="8"/>
      <c r="AM974" s="9"/>
      <c r="AN974" s="10"/>
      <c r="AO974" s="4"/>
      <c r="AP974" s="4"/>
      <c r="AQ974" s="4"/>
      <c r="AR974" s="4"/>
      <c r="AS974" s="4"/>
      <c r="AT974" s="4"/>
      <c r="AU974" s="4"/>
      <c r="AV974" s="4"/>
      <c r="AW974" s="4"/>
      <c r="AX974" s="4"/>
      <c r="AY974" s="4"/>
      <c r="AZ974" s="38"/>
      <c r="BA974" s="7"/>
      <c r="BB974" s="46"/>
      <c r="BC974" s="9"/>
      <c r="BD974" s="10"/>
      <c r="BE974" s="4"/>
    </row>
    <row r="975" spans="1:57" ht="14" x14ac:dyDescent="0.35">
      <c r="A975" s="4"/>
      <c r="B975" s="4"/>
      <c r="C975" s="4"/>
      <c r="D975" s="4"/>
      <c r="E975" s="4"/>
      <c r="F975" s="4"/>
      <c r="G975" s="12"/>
      <c r="H975" s="54"/>
      <c r="I975" s="7"/>
      <c r="J975" s="8"/>
      <c r="K975" s="9"/>
      <c r="L975" s="10"/>
      <c r="M975" s="11"/>
      <c r="N975" s="29">
        <f t="shared" si="449"/>
        <v>5.7201728032030275E-7</v>
      </c>
      <c r="O975" s="47"/>
      <c r="P975" s="48"/>
      <c r="Q975" s="49"/>
      <c r="R975" s="51"/>
      <c r="S975" s="28"/>
      <c r="T975" s="29">
        <f t="shared" si="445"/>
        <v>0.99994337028924374</v>
      </c>
      <c r="U975" s="31">
        <f t="shared" si="446"/>
        <v>977</v>
      </c>
      <c r="V975" s="32">
        <f t="shared" si="447"/>
        <v>2435</v>
      </c>
      <c r="W975" s="33">
        <f t="shared" si="448"/>
        <v>3893</v>
      </c>
      <c r="X975" s="4"/>
      <c r="Y975" s="4"/>
      <c r="Z975" s="4"/>
      <c r="AA975" s="4"/>
      <c r="AB975" s="4"/>
      <c r="AC975" s="4"/>
      <c r="AD975" s="4"/>
      <c r="AE975" s="4"/>
      <c r="AF975" s="38"/>
      <c r="AG975" s="4"/>
      <c r="AH975" s="4"/>
      <c r="AI975" s="4"/>
      <c r="AJ975" s="4"/>
      <c r="AK975" s="7"/>
      <c r="AL975" s="8"/>
      <c r="AM975" s="9"/>
      <c r="AN975" s="10"/>
      <c r="AO975" s="4"/>
      <c r="AP975" s="4"/>
      <c r="AQ975" s="4"/>
      <c r="AR975" s="4"/>
      <c r="AS975" s="4"/>
      <c r="AT975" s="4"/>
      <c r="AU975" s="4"/>
      <c r="AV975" s="4"/>
      <c r="AW975" s="4"/>
      <c r="AX975" s="4"/>
      <c r="AY975" s="4"/>
      <c r="AZ975" s="38"/>
      <c r="BA975" s="7"/>
      <c r="BB975" s="46"/>
      <c r="BC975" s="9"/>
      <c r="BD975" s="10"/>
      <c r="BE975" s="4"/>
    </row>
    <row r="976" spans="1:57" ht="14" x14ac:dyDescent="0.35">
      <c r="A976" s="4"/>
      <c r="B976" s="4"/>
      <c r="C976" s="4"/>
      <c r="D976" s="4"/>
      <c r="E976" s="4"/>
      <c r="F976" s="4"/>
      <c r="G976" s="12"/>
      <c r="H976" s="54"/>
      <c r="I976" s="7"/>
      <c r="J976" s="8"/>
      <c r="K976" s="9"/>
      <c r="L976" s="10"/>
      <c r="M976" s="11"/>
      <c r="N976" s="29">
        <f t="shared" si="449"/>
        <v>5.662971075404144E-7</v>
      </c>
      <c r="O976" s="47"/>
      <c r="P976" s="48"/>
      <c r="Q976" s="49"/>
      <c r="R976" s="51"/>
      <c r="S976" s="28"/>
      <c r="T976" s="29">
        <f t="shared" si="445"/>
        <v>0.99994393658635128</v>
      </c>
      <c r="U976" s="31">
        <f t="shared" si="446"/>
        <v>978</v>
      </c>
      <c r="V976" s="32">
        <f t="shared" si="447"/>
        <v>2437.5</v>
      </c>
      <c r="W976" s="33">
        <f t="shared" si="448"/>
        <v>3897</v>
      </c>
      <c r="X976" s="4"/>
      <c r="Y976" s="4"/>
      <c r="Z976" s="4"/>
      <c r="AA976" s="4"/>
      <c r="AB976" s="4"/>
      <c r="AC976" s="4"/>
      <c r="AD976" s="4"/>
      <c r="AE976" s="4"/>
      <c r="AF976" s="38"/>
      <c r="AG976" s="4"/>
      <c r="AH976" s="4"/>
      <c r="AI976" s="4"/>
      <c r="AJ976" s="4"/>
      <c r="AK976" s="7"/>
      <c r="AL976" s="8"/>
      <c r="AM976" s="9"/>
      <c r="AN976" s="10"/>
      <c r="AO976" s="4"/>
      <c r="AP976" s="4"/>
      <c r="AQ976" s="4"/>
      <c r="AR976" s="4"/>
      <c r="AS976" s="4"/>
      <c r="AT976" s="4"/>
      <c r="AU976" s="4"/>
      <c r="AV976" s="4"/>
      <c r="AW976" s="4"/>
      <c r="AX976" s="4"/>
      <c r="AY976" s="4"/>
      <c r="AZ976" s="38"/>
      <c r="BA976" s="7"/>
      <c r="BB976" s="46"/>
      <c r="BC976" s="9"/>
      <c r="BD976" s="10"/>
      <c r="BE976" s="4"/>
    </row>
    <row r="977" spans="1:57" ht="14" x14ac:dyDescent="0.35">
      <c r="A977" s="4"/>
      <c r="B977" s="4"/>
      <c r="C977" s="4"/>
      <c r="D977" s="4"/>
      <c r="E977" s="4"/>
      <c r="F977" s="4"/>
      <c r="G977" s="12"/>
      <c r="H977" s="54"/>
      <c r="I977" s="7"/>
      <c r="J977" s="8"/>
      <c r="K977" s="9"/>
      <c r="L977" s="10"/>
      <c r="M977" s="11"/>
      <c r="N977" s="29">
        <f t="shared" si="449"/>
        <v>5.6063413644835691E-7</v>
      </c>
      <c r="O977" s="47"/>
      <c r="P977" s="48"/>
      <c r="Q977" s="49"/>
      <c r="R977" s="51"/>
      <c r="S977" s="28"/>
      <c r="T977" s="29">
        <f t="shared" si="445"/>
        <v>0.99994449722048773</v>
      </c>
      <c r="U977" s="31">
        <f t="shared" si="446"/>
        <v>979</v>
      </c>
      <c r="V977" s="32">
        <f t="shared" si="447"/>
        <v>2440</v>
      </c>
      <c r="W977" s="33">
        <f t="shared" si="448"/>
        <v>3901</v>
      </c>
      <c r="X977" s="4"/>
      <c r="Y977" s="4"/>
      <c r="Z977" s="4"/>
      <c r="AA977" s="4"/>
      <c r="AB977" s="4"/>
      <c r="AC977" s="4"/>
      <c r="AD977" s="4"/>
      <c r="AE977" s="4"/>
      <c r="AF977" s="38"/>
      <c r="AG977" s="4"/>
      <c r="AH977" s="4"/>
      <c r="AI977" s="4"/>
      <c r="AJ977" s="4"/>
      <c r="AK977" s="7"/>
      <c r="AL977" s="8"/>
      <c r="AM977" s="9"/>
      <c r="AN977" s="10"/>
      <c r="AO977" s="4"/>
      <c r="AP977" s="4"/>
      <c r="AQ977" s="4"/>
      <c r="AR977" s="4"/>
      <c r="AS977" s="4"/>
      <c r="AT977" s="4"/>
      <c r="AU977" s="4"/>
      <c r="AV977" s="4"/>
      <c r="AW977" s="4"/>
      <c r="AX977" s="4"/>
      <c r="AY977" s="4"/>
      <c r="AZ977" s="38"/>
      <c r="BA977" s="7"/>
      <c r="BB977" s="46"/>
      <c r="BC977" s="9"/>
      <c r="BD977" s="10"/>
      <c r="BE977" s="4"/>
    </row>
    <row r="978" spans="1:57" ht="14" x14ac:dyDescent="0.35">
      <c r="A978" s="4"/>
      <c r="B978" s="4"/>
      <c r="C978" s="4"/>
      <c r="D978" s="4"/>
      <c r="E978" s="4"/>
      <c r="F978" s="4"/>
      <c r="G978" s="12"/>
      <c r="H978" s="54"/>
      <c r="I978" s="7"/>
      <c r="J978" s="8"/>
      <c r="K978" s="9"/>
      <c r="L978" s="10"/>
      <c r="M978" s="11"/>
      <c r="N978" s="29">
        <f t="shared" si="449"/>
        <v>5.5502779516825029E-7</v>
      </c>
      <c r="O978" s="47"/>
      <c r="P978" s="48"/>
      <c r="Q978" s="49"/>
      <c r="R978" s="51"/>
      <c r="S978" s="28"/>
      <c r="T978" s="29">
        <f t="shared" si="445"/>
        <v>0.9999450522482829</v>
      </c>
      <c r="U978" s="31">
        <f t="shared" si="446"/>
        <v>980</v>
      </c>
      <c r="V978" s="32">
        <f t="shared" si="447"/>
        <v>2442.5</v>
      </c>
      <c r="W978" s="33">
        <f t="shared" si="448"/>
        <v>3905</v>
      </c>
      <c r="X978" s="4"/>
      <c r="Y978" s="4"/>
      <c r="Z978" s="4"/>
      <c r="AA978" s="4"/>
      <c r="AB978" s="4"/>
      <c r="AC978" s="4"/>
      <c r="AD978" s="4"/>
      <c r="AE978" s="4"/>
      <c r="AF978" s="38"/>
      <c r="AG978" s="4"/>
      <c r="AH978" s="4"/>
      <c r="AI978" s="4"/>
      <c r="AJ978" s="4"/>
      <c r="AK978" s="7"/>
      <c r="AL978" s="8"/>
      <c r="AM978" s="9"/>
      <c r="AN978" s="10"/>
      <c r="AO978" s="4"/>
      <c r="AP978" s="4"/>
      <c r="AQ978" s="4"/>
      <c r="AR978" s="4"/>
      <c r="AS978" s="4"/>
      <c r="AT978" s="4"/>
      <c r="AU978" s="4"/>
      <c r="AV978" s="4"/>
      <c r="AW978" s="4"/>
      <c r="AX978" s="4"/>
      <c r="AY978" s="4"/>
      <c r="AZ978" s="38"/>
      <c r="BA978" s="7"/>
      <c r="BB978" s="46"/>
      <c r="BC978" s="9"/>
      <c r="BD978" s="10"/>
      <c r="BE978" s="4"/>
    </row>
    <row r="979" spans="1:57" ht="14" x14ac:dyDescent="0.35">
      <c r="A979" s="4"/>
      <c r="B979" s="4"/>
      <c r="C979" s="4"/>
      <c r="D979" s="4"/>
      <c r="E979" s="4"/>
      <c r="F979" s="4"/>
      <c r="G979" s="12"/>
      <c r="H979" s="54"/>
      <c r="I979" s="7"/>
      <c r="J979" s="8"/>
      <c r="K979" s="9"/>
      <c r="L979" s="10"/>
      <c r="M979" s="11"/>
      <c r="N979" s="29">
        <f t="shared" si="449"/>
        <v>5.4947751715328508E-7</v>
      </c>
      <c r="O979" s="47"/>
      <c r="P979" s="48"/>
      <c r="Q979" s="49"/>
      <c r="R979" s="51"/>
      <c r="S979" s="28"/>
      <c r="T979" s="29">
        <f t="shared" si="445"/>
        <v>0.99994560172580005</v>
      </c>
      <c r="U979" s="31">
        <f t="shared" si="446"/>
        <v>981</v>
      </c>
      <c r="V979" s="32">
        <f t="shared" si="447"/>
        <v>2445</v>
      </c>
      <c r="W979" s="33">
        <f t="shared" si="448"/>
        <v>3909</v>
      </c>
      <c r="X979" s="4"/>
      <c r="Y979" s="4"/>
      <c r="Z979" s="4"/>
      <c r="AA979" s="4"/>
      <c r="AB979" s="4"/>
      <c r="AC979" s="4"/>
      <c r="AD979" s="4"/>
      <c r="AE979" s="4"/>
      <c r="AF979" s="38"/>
      <c r="AG979" s="4"/>
      <c r="AH979" s="4"/>
      <c r="AI979" s="4"/>
      <c r="AJ979" s="4"/>
      <c r="AK979" s="7"/>
      <c r="AL979" s="8"/>
      <c r="AM979" s="9"/>
      <c r="AN979" s="10"/>
      <c r="AO979" s="4"/>
      <c r="AP979" s="4"/>
      <c r="AQ979" s="4"/>
      <c r="AR979" s="4"/>
      <c r="AS979" s="4"/>
      <c r="AT979" s="4"/>
      <c r="AU979" s="4"/>
      <c r="AV979" s="4"/>
      <c r="AW979" s="4"/>
      <c r="AX979" s="4"/>
      <c r="AY979" s="4"/>
      <c r="AZ979" s="38"/>
      <c r="BA979" s="7"/>
      <c r="BB979" s="46"/>
      <c r="BC979" s="9"/>
      <c r="BD979" s="10"/>
      <c r="BE979" s="4"/>
    </row>
    <row r="980" spans="1:57" ht="14" x14ac:dyDescent="0.35">
      <c r="A980" s="4"/>
      <c r="B980" s="4"/>
      <c r="C980" s="4"/>
      <c r="D980" s="4"/>
      <c r="E980" s="4"/>
      <c r="F980" s="4"/>
      <c r="G980" s="12"/>
      <c r="H980" s="54"/>
      <c r="I980" s="7"/>
      <c r="J980" s="8"/>
      <c r="K980" s="9"/>
      <c r="L980" s="10"/>
      <c r="M980" s="11"/>
      <c r="N980" s="29">
        <f t="shared" si="449"/>
        <v>5.4398274196287844E-7</v>
      </c>
      <c r="O980" s="47"/>
      <c r="P980" s="48"/>
      <c r="Q980" s="49"/>
      <c r="R980" s="51"/>
      <c r="S980" s="28"/>
      <c r="T980" s="29">
        <f t="shared" si="445"/>
        <v>0.99994614570854201</v>
      </c>
      <c r="U980" s="31">
        <f t="shared" si="446"/>
        <v>982</v>
      </c>
      <c r="V980" s="32">
        <f t="shared" si="447"/>
        <v>2447.5</v>
      </c>
      <c r="W980" s="33">
        <f t="shared" si="448"/>
        <v>3913</v>
      </c>
      <c r="X980" s="4"/>
      <c r="Y980" s="4"/>
      <c r="Z980" s="4"/>
      <c r="AA980" s="4"/>
      <c r="AB980" s="4"/>
      <c r="AC980" s="4"/>
      <c r="AD980" s="4"/>
      <c r="AE980" s="4"/>
      <c r="AF980" s="38"/>
      <c r="AG980" s="4"/>
      <c r="AH980" s="4"/>
      <c r="AI980" s="4"/>
      <c r="AJ980" s="4"/>
      <c r="AK980" s="7"/>
      <c r="AL980" s="8"/>
      <c r="AM980" s="9"/>
      <c r="AN980" s="10"/>
      <c r="AO980" s="4"/>
      <c r="AP980" s="4"/>
      <c r="AQ980" s="4"/>
      <c r="AR980" s="4"/>
      <c r="AS980" s="4"/>
      <c r="AT980" s="4"/>
      <c r="AU980" s="4"/>
      <c r="AV980" s="4"/>
      <c r="AW980" s="4"/>
      <c r="AX980" s="4"/>
      <c r="AY980" s="4"/>
      <c r="AZ980" s="38"/>
      <c r="BA980" s="7"/>
      <c r="BB980" s="46"/>
      <c r="BC980" s="9"/>
      <c r="BD980" s="10"/>
      <c r="BE980" s="4"/>
    </row>
    <row r="981" spans="1:57" ht="14" x14ac:dyDescent="0.35">
      <c r="A981" s="4"/>
      <c r="B981" s="4"/>
      <c r="C981" s="4"/>
      <c r="D981" s="4"/>
      <c r="E981" s="4"/>
      <c r="F981" s="4"/>
      <c r="G981" s="12"/>
      <c r="H981" s="54"/>
      <c r="I981" s="7"/>
      <c r="J981" s="8"/>
      <c r="K981" s="9"/>
      <c r="L981" s="10"/>
      <c r="M981" s="11"/>
      <c r="N981" s="29">
        <f t="shared" si="449"/>
        <v>5.3854291459654036E-7</v>
      </c>
      <c r="O981" s="47"/>
      <c r="P981" s="48"/>
      <c r="Q981" s="49"/>
      <c r="R981" s="51"/>
      <c r="S981" s="28"/>
      <c r="T981" s="29">
        <f t="shared" si="445"/>
        <v>0.99994668425145661</v>
      </c>
      <c r="U981" s="31">
        <f t="shared" si="446"/>
        <v>983</v>
      </c>
      <c r="V981" s="32">
        <f t="shared" si="447"/>
        <v>2450</v>
      </c>
      <c r="W981" s="33">
        <f t="shared" si="448"/>
        <v>3917</v>
      </c>
      <c r="X981" s="4"/>
      <c r="Y981" s="4"/>
      <c r="Z981" s="4"/>
      <c r="AA981" s="4"/>
      <c r="AB981" s="4"/>
      <c r="AC981" s="4"/>
      <c r="AD981" s="4"/>
      <c r="AE981" s="4"/>
      <c r="AF981" s="38"/>
      <c r="AG981" s="4"/>
      <c r="AH981" s="4"/>
      <c r="AI981" s="4"/>
      <c r="AJ981" s="4"/>
      <c r="AK981" s="7"/>
      <c r="AL981" s="8"/>
      <c r="AM981" s="9"/>
      <c r="AN981" s="10"/>
      <c r="AO981" s="4"/>
      <c r="AP981" s="4"/>
      <c r="AQ981" s="4"/>
      <c r="AR981" s="4"/>
      <c r="AS981" s="4"/>
      <c r="AT981" s="4"/>
      <c r="AU981" s="4"/>
      <c r="AV981" s="4"/>
      <c r="AW981" s="4"/>
      <c r="AX981" s="4"/>
      <c r="AY981" s="4"/>
      <c r="AZ981" s="38"/>
      <c r="BA981" s="7"/>
      <c r="BB981" s="46"/>
      <c r="BC981" s="9"/>
      <c r="BD981" s="10"/>
      <c r="BE981" s="4"/>
    </row>
    <row r="982" spans="1:57" ht="14" x14ac:dyDescent="0.35">
      <c r="A982" s="4"/>
      <c r="B982" s="4"/>
      <c r="C982" s="4"/>
      <c r="D982" s="4"/>
      <c r="E982" s="4"/>
      <c r="F982" s="4"/>
      <c r="G982" s="12"/>
      <c r="H982" s="54"/>
      <c r="I982" s="7"/>
      <c r="J982" s="8"/>
      <c r="K982" s="9"/>
      <c r="L982" s="10"/>
      <c r="M982" s="11"/>
      <c r="N982" s="29">
        <f t="shared" si="449"/>
        <v>5.3315748538285135E-7</v>
      </c>
      <c r="O982" s="47"/>
      <c r="P982" s="48"/>
      <c r="Q982" s="49"/>
      <c r="R982" s="51"/>
      <c r="S982" s="28"/>
      <c r="T982" s="29">
        <f t="shared" si="445"/>
        <v>0.99994721740894199</v>
      </c>
      <c r="U982" s="31">
        <f t="shared" si="446"/>
        <v>984</v>
      </c>
      <c r="V982" s="32">
        <f t="shared" si="447"/>
        <v>2452.5</v>
      </c>
      <c r="W982" s="33">
        <f t="shared" si="448"/>
        <v>3921</v>
      </c>
      <c r="X982" s="4"/>
      <c r="Y982" s="4"/>
      <c r="Z982" s="4"/>
      <c r="AA982" s="4"/>
      <c r="AB982" s="4"/>
      <c r="AC982" s="4"/>
      <c r="AD982" s="4"/>
      <c r="AE982" s="4"/>
      <c r="AF982" s="38"/>
      <c r="AG982" s="4"/>
      <c r="AH982" s="4"/>
      <c r="AI982" s="4"/>
      <c r="AJ982" s="4"/>
      <c r="AK982" s="7"/>
      <c r="AL982" s="8"/>
      <c r="AM982" s="9"/>
      <c r="AN982" s="10"/>
      <c r="AO982" s="4"/>
      <c r="AP982" s="4"/>
      <c r="AQ982" s="4"/>
      <c r="AR982" s="4"/>
      <c r="AS982" s="4"/>
      <c r="AT982" s="4"/>
      <c r="AU982" s="4"/>
      <c r="AV982" s="4"/>
      <c r="AW982" s="4"/>
      <c r="AX982" s="4"/>
      <c r="AY982" s="4"/>
      <c r="AZ982" s="38"/>
      <c r="BA982" s="7"/>
      <c r="BB982" s="46"/>
      <c r="BC982" s="9"/>
      <c r="BD982" s="10"/>
      <c r="BE982" s="4"/>
    </row>
    <row r="983" spans="1:57" ht="14" x14ac:dyDescent="0.35">
      <c r="A983" s="4"/>
      <c r="B983" s="4"/>
      <c r="C983" s="4"/>
      <c r="D983" s="4"/>
      <c r="E983" s="4"/>
      <c r="F983" s="4"/>
      <c r="G983" s="12"/>
      <c r="H983" s="54"/>
      <c r="I983" s="7"/>
      <c r="J983" s="8"/>
      <c r="K983" s="9"/>
      <c r="L983" s="10"/>
      <c r="M983" s="11"/>
      <c r="N983" s="29">
        <f t="shared" si="449"/>
        <v>5.2782591053457395E-7</v>
      </c>
      <c r="O983" s="47"/>
      <c r="P983" s="48"/>
      <c r="Q983" s="49"/>
      <c r="R983" s="51"/>
      <c r="S983" s="28"/>
      <c r="T983" s="29">
        <f t="shared" si="445"/>
        <v>0.99994774523485253</v>
      </c>
      <c r="U983" s="31">
        <f t="shared" si="446"/>
        <v>985</v>
      </c>
      <c r="V983" s="32">
        <f t="shared" si="447"/>
        <v>2455</v>
      </c>
      <c r="W983" s="33">
        <f t="shared" si="448"/>
        <v>3925</v>
      </c>
      <c r="X983" s="4"/>
      <c r="Y983" s="4"/>
      <c r="Z983" s="4"/>
      <c r="AA983" s="4"/>
      <c r="AB983" s="4"/>
      <c r="AC983" s="4"/>
      <c r="AD983" s="4"/>
      <c r="AE983" s="4"/>
      <c r="AF983" s="38"/>
      <c r="AG983" s="4"/>
      <c r="AH983" s="4"/>
      <c r="AI983" s="4"/>
      <c r="AJ983" s="4"/>
      <c r="AK983" s="7"/>
      <c r="AL983" s="8"/>
      <c r="AM983" s="9"/>
      <c r="AN983" s="10"/>
      <c r="AO983" s="4"/>
      <c r="AP983" s="4"/>
      <c r="AQ983" s="4"/>
      <c r="AR983" s="4"/>
      <c r="AS983" s="4"/>
      <c r="AT983" s="4"/>
      <c r="AU983" s="4"/>
      <c r="AV983" s="4"/>
      <c r="AW983" s="4"/>
      <c r="AX983" s="4"/>
      <c r="AY983" s="4"/>
      <c r="AZ983" s="38"/>
      <c r="BA983" s="7"/>
      <c r="BB983" s="46"/>
      <c r="BC983" s="9"/>
      <c r="BD983" s="10"/>
      <c r="BE983" s="4"/>
    </row>
    <row r="984" spans="1:57" ht="14" x14ac:dyDescent="0.35">
      <c r="A984" s="4"/>
      <c r="B984" s="4"/>
      <c r="C984" s="4"/>
      <c r="D984" s="4"/>
      <c r="E984" s="4"/>
      <c r="F984" s="4"/>
      <c r="G984" s="12"/>
      <c r="H984" s="54"/>
      <c r="I984" s="7"/>
      <c r="J984" s="8"/>
      <c r="K984" s="9"/>
      <c r="L984" s="10"/>
      <c r="M984" s="11"/>
      <c r="N984" s="29">
        <f t="shared" si="449"/>
        <v>5.2254765148251892E-7</v>
      </c>
      <c r="O984" s="47"/>
      <c r="P984" s="48"/>
      <c r="Q984" s="49"/>
      <c r="R984" s="51"/>
      <c r="S984" s="28"/>
      <c r="T984" s="29">
        <f t="shared" si="445"/>
        <v>0.99994826778250401</v>
      </c>
      <c r="U984" s="31">
        <f t="shared" si="446"/>
        <v>986</v>
      </c>
      <c r="V984" s="32">
        <f t="shared" si="447"/>
        <v>2457.5</v>
      </c>
      <c r="W984" s="33">
        <f t="shared" si="448"/>
        <v>3929</v>
      </c>
      <c r="X984" s="4"/>
      <c r="Y984" s="4"/>
      <c r="Z984" s="4"/>
      <c r="AA984" s="4"/>
      <c r="AB984" s="4"/>
      <c r="AC984" s="4"/>
      <c r="AD984" s="4"/>
      <c r="AE984" s="4"/>
      <c r="AF984" s="38"/>
      <c r="AG984" s="4"/>
      <c r="AH984" s="4"/>
      <c r="AI984" s="4"/>
      <c r="AJ984" s="4"/>
      <c r="AK984" s="7"/>
      <c r="AL984" s="8"/>
      <c r="AM984" s="9"/>
      <c r="AN984" s="10"/>
      <c r="AO984" s="4"/>
      <c r="AP984" s="4"/>
      <c r="AQ984" s="4"/>
      <c r="AR984" s="4"/>
      <c r="AS984" s="4"/>
      <c r="AT984" s="4"/>
      <c r="AU984" s="4"/>
      <c r="AV984" s="4"/>
      <c r="AW984" s="4"/>
      <c r="AX984" s="4"/>
      <c r="AY984" s="4"/>
      <c r="AZ984" s="38"/>
      <c r="BA984" s="7"/>
      <c r="BB984" s="46"/>
      <c r="BC984" s="9"/>
      <c r="BD984" s="10"/>
      <c r="BE984" s="4"/>
    </row>
    <row r="985" spans="1:57" ht="14" x14ac:dyDescent="0.35">
      <c r="A985" s="4"/>
      <c r="B985" s="4"/>
      <c r="C985" s="4"/>
      <c r="D985" s="4"/>
      <c r="E985" s="4"/>
      <c r="F985" s="4"/>
      <c r="G985" s="12"/>
      <c r="H985" s="54"/>
      <c r="I985" s="7"/>
      <c r="J985" s="8"/>
      <c r="K985" s="9"/>
      <c r="L985" s="10"/>
      <c r="M985" s="11"/>
      <c r="N985" s="29">
        <f t="shared" si="449"/>
        <v>5.1732217498656752E-7</v>
      </c>
      <c r="O985" s="47"/>
      <c r="P985" s="48"/>
      <c r="Q985" s="49"/>
      <c r="R985" s="51"/>
      <c r="S985" s="28"/>
      <c r="T985" s="29">
        <f t="shared" si="445"/>
        <v>0.99994878510467899</v>
      </c>
      <c r="U985" s="31">
        <f t="shared" si="446"/>
        <v>987</v>
      </c>
      <c r="V985" s="32">
        <f t="shared" si="447"/>
        <v>2460</v>
      </c>
      <c r="W985" s="33">
        <f t="shared" si="448"/>
        <v>3933</v>
      </c>
      <c r="X985" s="4"/>
      <c r="Y985" s="4"/>
      <c r="Z985" s="4"/>
      <c r="AA985" s="4"/>
      <c r="AB985" s="4"/>
      <c r="AC985" s="4"/>
      <c r="AD985" s="4"/>
      <c r="AE985" s="4"/>
      <c r="AF985" s="38"/>
      <c r="AG985" s="4"/>
      <c r="AH985" s="4"/>
      <c r="AI985" s="4"/>
      <c r="AJ985" s="4"/>
      <c r="AK985" s="7"/>
      <c r="AL985" s="8"/>
      <c r="AM985" s="9"/>
      <c r="AN985" s="10"/>
      <c r="AO985" s="4"/>
      <c r="AP985" s="4"/>
      <c r="AQ985" s="4"/>
      <c r="AR985" s="4"/>
      <c r="AS985" s="4"/>
      <c r="AT985" s="4"/>
      <c r="AU985" s="4"/>
      <c r="AV985" s="4"/>
      <c r="AW985" s="4"/>
      <c r="AX985" s="4"/>
      <c r="AY985" s="4"/>
      <c r="AZ985" s="38"/>
      <c r="BA985" s="7"/>
      <c r="BB985" s="46"/>
      <c r="BC985" s="9"/>
      <c r="BD985" s="10"/>
      <c r="BE985" s="4"/>
    </row>
    <row r="986" spans="1:57" ht="14" x14ac:dyDescent="0.35">
      <c r="A986" s="4"/>
      <c r="B986" s="4"/>
      <c r="C986" s="4"/>
      <c r="D986" s="4"/>
      <c r="E986" s="4"/>
      <c r="F986" s="4"/>
      <c r="G986" s="12"/>
      <c r="H986" s="54"/>
      <c r="I986" s="7"/>
      <c r="J986" s="8"/>
      <c r="K986" s="9"/>
      <c r="L986" s="10"/>
      <c r="M986" s="11"/>
      <c r="N986" s="29">
        <f t="shared" si="449"/>
        <v>5.1214895324669385E-7</v>
      </c>
      <c r="O986" s="47"/>
      <c r="P986" s="48"/>
      <c r="Q986" s="49"/>
      <c r="R986" s="51"/>
      <c r="S986" s="28"/>
      <c r="T986" s="29">
        <f t="shared" si="445"/>
        <v>0.99994929725363224</v>
      </c>
      <c r="U986" s="31">
        <f t="shared" si="446"/>
        <v>988</v>
      </c>
      <c r="V986" s="32">
        <f t="shared" si="447"/>
        <v>2462.5</v>
      </c>
      <c r="W986" s="33">
        <f t="shared" si="448"/>
        <v>3937</v>
      </c>
      <c r="X986" s="4"/>
      <c r="Y986" s="4"/>
      <c r="Z986" s="4"/>
      <c r="AA986" s="4"/>
      <c r="AB986" s="4"/>
      <c r="AC986" s="4"/>
      <c r="AD986" s="4"/>
      <c r="AE986" s="4"/>
      <c r="AF986" s="38"/>
      <c r="AG986" s="4"/>
      <c r="AH986" s="4"/>
      <c r="AI986" s="4"/>
      <c r="AJ986" s="4"/>
      <c r="AK986" s="7"/>
      <c r="AL986" s="8"/>
      <c r="AM986" s="9"/>
      <c r="AN986" s="10"/>
      <c r="AO986" s="4"/>
      <c r="AP986" s="4"/>
      <c r="AQ986" s="4"/>
      <c r="AR986" s="4"/>
      <c r="AS986" s="4"/>
      <c r="AT986" s="4"/>
      <c r="AU986" s="4"/>
      <c r="AV986" s="4"/>
      <c r="AW986" s="4"/>
      <c r="AX986" s="4"/>
      <c r="AY986" s="4"/>
      <c r="AZ986" s="38"/>
      <c r="BA986" s="7"/>
      <c r="BB986" s="46"/>
      <c r="BC986" s="9"/>
      <c r="BD986" s="10"/>
      <c r="BE986" s="4"/>
    </row>
    <row r="987" spans="1:57" ht="14" x14ac:dyDescent="0.35">
      <c r="A987" s="4"/>
      <c r="B987" s="4"/>
      <c r="C987" s="4"/>
      <c r="D987" s="4"/>
      <c r="E987" s="4"/>
      <c r="F987" s="4"/>
      <c r="G987" s="12"/>
      <c r="H987" s="54"/>
      <c r="I987" s="7"/>
      <c r="J987" s="8"/>
      <c r="K987" s="9"/>
      <c r="L987" s="10"/>
      <c r="M987" s="11"/>
      <c r="N987" s="29">
        <f t="shared" si="449"/>
        <v>5.0702746368092022E-7</v>
      </c>
      <c r="O987" s="47"/>
      <c r="P987" s="48"/>
      <c r="Q987" s="49"/>
      <c r="R987" s="51"/>
      <c r="S987" s="28"/>
      <c r="T987" s="29">
        <f t="shared" si="445"/>
        <v>0.99994980428109592</v>
      </c>
      <c r="U987" s="31">
        <f t="shared" si="446"/>
        <v>989</v>
      </c>
      <c r="V987" s="32">
        <f t="shared" si="447"/>
        <v>2465</v>
      </c>
      <c r="W987" s="33">
        <f t="shared" si="448"/>
        <v>3941</v>
      </c>
      <c r="X987" s="4"/>
      <c r="Y987" s="4"/>
      <c r="Z987" s="4"/>
      <c r="AA987" s="4"/>
      <c r="AB987" s="4"/>
      <c r="AC987" s="4"/>
      <c r="AD987" s="4"/>
      <c r="AE987" s="4"/>
      <c r="AF987" s="38"/>
      <c r="AG987" s="4"/>
      <c r="AH987" s="4"/>
      <c r="AI987" s="4"/>
      <c r="AJ987" s="4"/>
      <c r="AK987" s="7"/>
      <c r="AL987" s="8"/>
      <c r="AM987" s="9"/>
      <c r="AN987" s="10"/>
      <c r="AO987" s="4"/>
      <c r="AP987" s="4"/>
      <c r="AQ987" s="4"/>
      <c r="AR987" s="4"/>
      <c r="AS987" s="4"/>
      <c r="AT987" s="4"/>
      <c r="AU987" s="4"/>
      <c r="AV987" s="4"/>
      <c r="AW987" s="4"/>
      <c r="AX987" s="4"/>
      <c r="AY987" s="4"/>
      <c r="AZ987" s="38"/>
      <c r="BA987" s="7"/>
      <c r="BB987" s="46"/>
      <c r="BC987" s="9"/>
      <c r="BD987" s="10"/>
      <c r="BE987" s="4"/>
    </row>
    <row r="988" spans="1:57" ht="14" x14ac:dyDescent="0.35">
      <c r="A988" s="4"/>
      <c r="B988" s="4"/>
      <c r="C988" s="4"/>
      <c r="D988" s="4"/>
      <c r="E988" s="4"/>
      <c r="F988" s="4"/>
      <c r="G988" s="12"/>
      <c r="H988" s="54"/>
      <c r="I988" s="7"/>
      <c r="J988" s="8"/>
      <c r="K988" s="9"/>
      <c r="L988" s="10"/>
      <c r="M988" s="11"/>
      <c r="N988" s="29">
        <f t="shared" si="449"/>
        <v>5.0195718903633946E-7</v>
      </c>
      <c r="O988" s="47"/>
      <c r="P988" s="48"/>
      <c r="Q988" s="49"/>
      <c r="R988" s="51"/>
      <c r="S988" s="28"/>
      <c r="T988" s="29">
        <f t="shared" si="445"/>
        <v>0.99995030623828496</v>
      </c>
      <c r="U988" s="31">
        <f t="shared" si="446"/>
        <v>990</v>
      </c>
      <c r="V988" s="32">
        <f t="shared" si="447"/>
        <v>2467.5</v>
      </c>
      <c r="W988" s="33">
        <f t="shared" si="448"/>
        <v>3945</v>
      </c>
      <c r="X988" s="4"/>
      <c r="Y988" s="4"/>
      <c r="Z988" s="4"/>
      <c r="AA988" s="4"/>
      <c r="AB988" s="4"/>
      <c r="AC988" s="4"/>
      <c r="AD988" s="4"/>
      <c r="AE988" s="4"/>
      <c r="AF988" s="38"/>
      <c r="AG988" s="4"/>
      <c r="AH988" s="4"/>
      <c r="AI988" s="4"/>
      <c r="AJ988" s="4"/>
      <c r="AK988" s="7"/>
      <c r="AL988" s="8"/>
      <c r="AM988" s="9"/>
      <c r="AN988" s="10"/>
      <c r="AO988" s="4"/>
      <c r="AP988" s="4"/>
      <c r="AQ988" s="4"/>
      <c r="AR988" s="4"/>
      <c r="AS988" s="4"/>
      <c r="AT988" s="4"/>
      <c r="AU988" s="4"/>
      <c r="AV988" s="4"/>
      <c r="AW988" s="4"/>
      <c r="AX988" s="4"/>
      <c r="AY988" s="4"/>
      <c r="AZ988" s="38"/>
      <c r="BA988" s="7"/>
      <c r="BB988" s="46"/>
      <c r="BC988" s="9"/>
      <c r="BD988" s="10"/>
      <c r="BE988" s="4"/>
    </row>
  </sheetData>
  <mergeCells count="21">
    <mergeCell ref="X15:AC15"/>
    <mergeCell ref="AS15:AX15"/>
    <mergeCell ref="X19:AC19"/>
    <mergeCell ref="AS19:AX19"/>
    <mergeCell ref="B1:H1"/>
    <mergeCell ref="I1:N1"/>
    <mergeCell ref="O1:T1"/>
    <mergeCell ref="U1:U2"/>
    <mergeCell ref="V1:V2"/>
    <mergeCell ref="W1:W2"/>
    <mergeCell ref="AF3:AF14"/>
    <mergeCell ref="AZ1:AZ2"/>
    <mergeCell ref="BA1:BE1"/>
    <mergeCell ref="AF1:AF2"/>
    <mergeCell ref="X4:AE5"/>
    <mergeCell ref="AS4:AX5"/>
    <mergeCell ref="X1:AC1"/>
    <mergeCell ref="AG1:AJ1"/>
    <mergeCell ref="AK1:AN1"/>
    <mergeCell ref="AO1:AR1"/>
    <mergeCell ref="AS1:AX1"/>
  </mergeCells>
  <phoneticPr fontId="53"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30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9" max="16" width="13.90625" customWidth="1"/>
    <col min="17" max="17" width="9.453125" customWidth="1"/>
    <col min="18" max="18" width="6.36328125" customWidth="1"/>
    <col min="19" max="19" width="31.36328125" customWidth="1"/>
    <col min="20" max="20" width="9.453125" customWidth="1"/>
    <col min="21" max="21" width="6.36328125" customWidth="1"/>
    <col min="22" max="22" width="31.36328125" customWidth="1"/>
    <col min="23" max="23" width="9.453125" customWidth="1"/>
    <col min="24" max="24" width="6.36328125" customWidth="1"/>
    <col min="25" max="25" width="31.36328125" customWidth="1"/>
    <col min="26" max="26" width="9.453125" customWidth="1"/>
    <col min="27" max="27" width="6.36328125" customWidth="1"/>
    <col min="28" max="28" width="31.36328125" customWidth="1"/>
    <col min="29" max="29" width="9.453125" customWidth="1"/>
    <col min="30" max="30" width="6.36328125" customWidth="1"/>
    <col min="31" max="31" width="31.36328125" customWidth="1"/>
    <col min="32" max="32" width="9.453125" customWidth="1"/>
    <col min="33" max="33" width="6.36328125" customWidth="1"/>
    <col min="34" max="34" width="31.36328125" customWidth="1"/>
    <col min="35" max="35" width="9.453125" customWidth="1"/>
    <col min="36" max="36" width="6.36328125" customWidth="1"/>
    <col min="37" max="37" width="31.36328125" customWidth="1"/>
  </cols>
  <sheetData>
    <row r="1" spans="1:37" ht="36" customHeight="1" x14ac:dyDescent="0.25">
      <c r="A1" s="55" t="s">
        <v>30</v>
      </c>
      <c r="B1" s="56" t="s">
        <v>31</v>
      </c>
      <c r="C1" s="56" t="s">
        <v>32</v>
      </c>
      <c r="D1" s="6" t="s">
        <v>33</v>
      </c>
      <c r="E1" s="6" t="s">
        <v>34</v>
      </c>
      <c r="F1" s="57" t="s">
        <v>35</v>
      </c>
      <c r="G1" s="189" t="s">
        <v>36</v>
      </c>
      <c r="H1" s="182"/>
      <c r="I1" s="190" t="s">
        <v>37</v>
      </c>
      <c r="J1" s="180"/>
      <c r="K1" s="180"/>
      <c r="L1" s="180"/>
      <c r="M1" s="180"/>
      <c r="N1" s="180"/>
      <c r="O1" s="180"/>
      <c r="P1" s="182"/>
      <c r="Q1" s="189" t="s">
        <v>38</v>
      </c>
      <c r="R1" s="180"/>
      <c r="S1" s="180"/>
      <c r="T1" s="180"/>
      <c r="U1" s="180"/>
      <c r="V1" s="180"/>
      <c r="W1" s="180"/>
      <c r="X1" s="180"/>
      <c r="Y1" s="180"/>
      <c r="Z1" s="180"/>
      <c r="AA1" s="180"/>
      <c r="AB1" s="180"/>
      <c r="AC1" s="180"/>
      <c r="AD1" s="180"/>
      <c r="AE1" s="180"/>
      <c r="AF1" s="180"/>
      <c r="AG1" s="180"/>
      <c r="AH1" s="180"/>
      <c r="AI1" s="180"/>
      <c r="AJ1" s="180"/>
      <c r="AK1" s="180"/>
    </row>
    <row r="2" spans="1:37" ht="15.75" customHeight="1" x14ac:dyDescent="0.25">
      <c r="A2" s="55"/>
      <c r="B2" s="56"/>
      <c r="C2" s="56"/>
      <c r="D2" s="6"/>
      <c r="E2" s="6"/>
      <c r="F2" s="57"/>
      <c r="G2" s="15"/>
      <c r="H2" s="59"/>
      <c r="I2" s="60" t="s">
        <v>39</v>
      </c>
      <c r="J2" s="61" t="s">
        <v>40</v>
      </c>
      <c r="K2" s="62" t="s">
        <v>41</v>
      </c>
      <c r="L2" s="63" t="s">
        <v>42</v>
      </c>
      <c r="M2" s="64" t="s">
        <v>43</v>
      </c>
      <c r="N2" s="65" t="s">
        <v>44</v>
      </c>
      <c r="O2" s="66" t="s">
        <v>45</v>
      </c>
      <c r="P2" s="67" t="s">
        <v>46</v>
      </c>
      <c r="Q2" s="189" t="s">
        <v>47</v>
      </c>
      <c r="R2" s="180"/>
      <c r="S2" s="182"/>
      <c r="T2" s="189" t="s">
        <v>48</v>
      </c>
      <c r="U2" s="180"/>
      <c r="V2" s="182"/>
      <c r="W2" s="189" t="s">
        <v>49</v>
      </c>
      <c r="X2" s="180"/>
      <c r="Y2" s="182"/>
      <c r="Z2" s="189" t="s">
        <v>50</v>
      </c>
      <c r="AA2" s="180"/>
      <c r="AB2" s="182"/>
      <c r="AC2" s="189" t="s">
        <v>51</v>
      </c>
      <c r="AD2" s="180"/>
      <c r="AE2" s="182"/>
      <c r="AF2" s="189" t="s">
        <v>52</v>
      </c>
      <c r="AG2" s="180"/>
      <c r="AH2" s="182"/>
      <c r="AI2" s="189" t="s">
        <v>53</v>
      </c>
      <c r="AJ2" s="180"/>
      <c r="AK2" s="182"/>
    </row>
    <row r="3" spans="1:37" ht="15.75" customHeight="1" x14ac:dyDescent="0.25">
      <c r="A3" s="15">
        <v>1</v>
      </c>
      <c r="B3" s="15">
        <v>5</v>
      </c>
      <c r="C3" s="15">
        <v>5</v>
      </c>
      <c r="D3" s="15">
        <v>0</v>
      </c>
      <c r="E3" s="15">
        <f t="shared" ref="E3:E257" si="0">SUM($D$3:D3)</f>
        <v>0</v>
      </c>
      <c r="F3" s="68">
        <f t="shared" ref="F3:F257" si="1">100*1.02^(A3-1)</f>
        <v>100</v>
      </c>
      <c r="G3" s="15" t="s">
        <v>23</v>
      </c>
      <c r="H3" s="59">
        <v>1</v>
      </c>
      <c r="I3" s="60">
        <f t="shared" ref="I3:I257" si="2">C3/$H$3</f>
        <v>5</v>
      </c>
      <c r="J3" s="61">
        <f t="shared" ref="J3:J257" si="3">C3/$H$4</f>
        <v>1</v>
      </c>
      <c r="K3" s="62">
        <f t="shared" ref="K3:K257" si="4">C3/$H$5</f>
        <v>0.1</v>
      </c>
      <c r="L3" s="63">
        <f t="shared" ref="L3:L257" si="5">C3/$H$6</f>
        <v>0.01</v>
      </c>
      <c r="M3" s="64">
        <f t="shared" ref="M3:M257" si="6">C3/$H$7</f>
        <v>5.0000000000000001E-4</v>
      </c>
      <c r="N3" s="65">
        <f t="shared" ref="N3:N257" si="7">C3/$H$8</f>
        <v>1.0000000000000001E-5</v>
      </c>
      <c r="O3" s="66">
        <f t="shared" ref="O3:O257" si="8">C3/$H$9</f>
        <v>9.9999999999999995E-8</v>
      </c>
      <c r="P3" s="67">
        <f t="shared" ref="P3:P257" si="9">C3/$H$10</f>
        <v>1.0000000000000001E-9</v>
      </c>
      <c r="Q3" s="15" t="s">
        <v>54</v>
      </c>
      <c r="R3" s="15" t="s">
        <v>55</v>
      </c>
      <c r="S3" s="59" t="s">
        <v>56</v>
      </c>
      <c r="T3" s="15" t="s">
        <v>54</v>
      </c>
      <c r="U3" s="15" t="s">
        <v>55</v>
      </c>
      <c r="V3" s="59" t="s">
        <v>56</v>
      </c>
      <c r="W3" s="15" t="s">
        <v>54</v>
      </c>
      <c r="X3" s="15" t="s">
        <v>55</v>
      </c>
      <c r="Y3" s="59" t="s">
        <v>56</v>
      </c>
      <c r="Z3" s="15" t="s">
        <v>54</v>
      </c>
      <c r="AA3" s="15" t="s">
        <v>55</v>
      </c>
      <c r="AB3" s="59" t="s">
        <v>56</v>
      </c>
      <c r="AC3" s="15" t="s">
        <v>54</v>
      </c>
      <c r="AD3" s="15" t="s">
        <v>55</v>
      </c>
      <c r="AE3" s="59" t="s">
        <v>56</v>
      </c>
      <c r="AF3" s="15" t="s">
        <v>54</v>
      </c>
      <c r="AG3" s="15" t="s">
        <v>55</v>
      </c>
      <c r="AH3" s="59" t="s">
        <v>56</v>
      </c>
      <c r="AI3" s="15" t="s">
        <v>54</v>
      </c>
      <c r="AJ3" s="15" t="s">
        <v>55</v>
      </c>
      <c r="AK3" s="59" t="s">
        <v>56</v>
      </c>
    </row>
    <row r="4" spans="1:37" ht="15.75" customHeight="1" x14ac:dyDescent="0.25">
      <c r="A4" s="15">
        <v>2</v>
      </c>
      <c r="B4" s="15">
        <f t="shared" ref="B4:B258" si="10">20*FLOOR(A4 * 1.05^(A4-1),1)</f>
        <v>40</v>
      </c>
      <c r="C4" s="15">
        <f t="shared" ref="C4:C258" si="11">SUM($B$3:B4)</f>
        <v>45</v>
      </c>
      <c r="D4" s="15" t="e">
        <f t="shared" ref="D4:D258" ca="1" si="12">IFS(MOD(A4, 10)=0, 5, MOD(A4, 5)=0, 3, MOD(A4, 1)=0, 1)</f>
        <v>#NAME?</v>
      </c>
      <c r="E4" s="15" t="e">
        <f t="shared" ca="1" si="0"/>
        <v>#NAME?</v>
      </c>
      <c r="F4" s="68">
        <f t="shared" si="1"/>
        <v>102</v>
      </c>
      <c r="G4" s="15" t="s">
        <v>13</v>
      </c>
      <c r="H4" s="59">
        <v>5</v>
      </c>
      <c r="I4" s="60">
        <f t="shared" si="2"/>
        <v>45</v>
      </c>
      <c r="J4" s="61">
        <f t="shared" si="3"/>
        <v>9</v>
      </c>
      <c r="K4" s="62">
        <f t="shared" si="4"/>
        <v>0.9</v>
      </c>
      <c r="L4" s="63">
        <f t="shared" si="5"/>
        <v>0.09</v>
      </c>
      <c r="M4" s="64">
        <f t="shared" si="6"/>
        <v>4.4999999999999997E-3</v>
      </c>
      <c r="N4" s="65">
        <f t="shared" si="7"/>
        <v>9.0000000000000006E-5</v>
      </c>
      <c r="O4" s="66">
        <f t="shared" si="8"/>
        <v>8.9999999999999996E-7</v>
      </c>
      <c r="P4" s="67">
        <f t="shared" si="9"/>
        <v>8.9999999999999995E-9</v>
      </c>
      <c r="Q4" s="15" t="s">
        <v>13</v>
      </c>
      <c r="R4" s="15">
        <v>1</v>
      </c>
      <c r="S4" s="59" t="s">
        <v>57</v>
      </c>
      <c r="T4" s="15" t="s">
        <v>23</v>
      </c>
      <c r="U4" s="15">
        <v>3</v>
      </c>
      <c r="V4" s="59" t="s">
        <v>58</v>
      </c>
      <c r="W4" s="15" t="s">
        <v>23</v>
      </c>
      <c r="X4" s="15">
        <v>5</v>
      </c>
      <c r="Y4" s="59" t="s">
        <v>59</v>
      </c>
      <c r="Z4" s="15" t="s">
        <v>16</v>
      </c>
      <c r="AA4" s="15">
        <v>7</v>
      </c>
      <c r="AB4" s="59" t="s">
        <v>60</v>
      </c>
      <c r="AC4" s="15" t="s">
        <v>23</v>
      </c>
      <c r="AD4" s="15">
        <v>3</v>
      </c>
      <c r="AE4" s="59" t="s">
        <v>61</v>
      </c>
      <c r="AF4" s="15" t="s">
        <v>23</v>
      </c>
      <c r="AG4" s="15">
        <v>3</v>
      </c>
      <c r="AH4" s="59" t="s">
        <v>62</v>
      </c>
      <c r="AI4" s="15" t="s">
        <v>23</v>
      </c>
      <c r="AJ4" s="15">
        <v>5</v>
      </c>
      <c r="AK4" s="59" t="s">
        <v>63</v>
      </c>
    </row>
    <row r="5" spans="1:37" ht="15.75" customHeight="1" x14ac:dyDescent="0.25">
      <c r="A5" s="15">
        <v>3</v>
      </c>
      <c r="B5" s="15">
        <f t="shared" si="10"/>
        <v>60</v>
      </c>
      <c r="C5" s="15">
        <f t="shared" si="11"/>
        <v>105</v>
      </c>
      <c r="D5" s="15" t="e">
        <f t="shared" ca="1" si="12"/>
        <v>#NAME?</v>
      </c>
      <c r="E5" s="15" t="e">
        <f t="shared" ca="1" si="0"/>
        <v>#NAME?</v>
      </c>
      <c r="F5" s="68">
        <f t="shared" si="1"/>
        <v>104.03999999999999</v>
      </c>
      <c r="G5" s="15" t="s">
        <v>14</v>
      </c>
      <c r="H5" s="59">
        <v>50</v>
      </c>
      <c r="I5" s="60">
        <f t="shared" si="2"/>
        <v>105</v>
      </c>
      <c r="J5" s="61">
        <f t="shared" si="3"/>
        <v>21</v>
      </c>
      <c r="K5" s="62">
        <f t="shared" si="4"/>
        <v>2.1</v>
      </c>
      <c r="L5" s="63">
        <f t="shared" si="5"/>
        <v>0.21</v>
      </c>
      <c r="M5" s="64">
        <f t="shared" si="6"/>
        <v>1.0500000000000001E-2</v>
      </c>
      <c r="N5" s="65">
        <f t="shared" si="7"/>
        <v>2.1000000000000001E-4</v>
      </c>
      <c r="O5" s="66">
        <f t="shared" si="8"/>
        <v>2.0999999999999998E-6</v>
      </c>
      <c r="P5" s="67">
        <f t="shared" si="9"/>
        <v>2.0999999999999999E-8</v>
      </c>
      <c r="Q5" s="15" t="s">
        <v>14</v>
      </c>
      <c r="R5" s="15">
        <v>3</v>
      </c>
      <c r="S5" s="59" t="s">
        <v>64</v>
      </c>
      <c r="T5" s="15" t="s">
        <v>13</v>
      </c>
      <c r="U5" s="15">
        <v>10</v>
      </c>
      <c r="V5" s="59" t="s">
        <v>65</v>
      </c>
      <c r="W5" s="15" t="s">
        <v>13</v>
      </c>
      <c r="X5" s="15">
        <v>7</v>
      </c>
      <c r="Y5" s="59" t="s">
        <v>66</v>
      </c>
      <c r="Z5" s="15" t="s">
        <v>17</v>
      </c>
      <c r="AA5" s="15">
        <v>15</v>
      </c>
      <c r="AB5" s="59" t="s">
        <v>67</v>
      </c>
      <c r="AC5" s="15" t="s">
        <v>13</v>
      </c>
      <c r="AD5" s="15">
        <v>5</v>
      </c>
      <c r="AE5" s="59" t="s">
        <v>68</v>
      </c>
      <c r="AF5" s="15" t="s">
        <v>13</v>
      </c>
      <c r="AG5" s="15">
        <v>5</v>
      </c>
      <c r="AH5" s="59" t="s">
        <v>69</v>
      </c>
      <c r="AI5" s="15" t="s">
        <v>13</v>
      </c>
      <c r="AJ5" s="15">
        <v>7</v>
      </c>
      <c r="AK5" s="59" t="s">
        <v>70</v>
      </c>
    </row>
    <row r="6" spans="1:37" ht="15.75" customHeight="1" x14ac:dyDescent="0.25">
      <c r="A6" s="15">
        <v>4</v>
      </c>
      <c r="B6" s="15">
        <f t="shared" si="10"/>
        <v>80</v>
      </c>
      <c r="C6" s="15">
        <f t="shared" si="11"/>
        <v>185</v>
      </c>
      <c r="D6" s="15" t="e">
        <f t="shared" ca="1" si="12"/>
        <v>#NAME?</v>
      </c>
      <c r="E6" s="15" t="e">
        <f t="shared" ca="1" si="0"/>
        <v>#NAME?</v>
      </c>
      <c r="F6" s="68">
        <f t="shared" si="1"/>
        <v>106.12079999999999</v>
      </c>
      <c r="G6" s="15" t="s">
        <v>15</v>
      </c>
      <c r="H6" s="59">
        <v>500</v>
      </c>
      <c r="I6" s="60">
        <f t="shared" si="2"/>
        <v>185</v>
      </c>
      <c r="J6" s="61">
        <f t="shared" si="3"/>
        <v>37</v>
      </c>
      <c r="K6" s="62">
        <f t="shared" si="4"/>
        <v>3.7</v>
      </c>
      <c r="L6" s="63">
        <f t="shared" si="5"/>
        <v>0.37</v>
      </c>
      <c r="M6" s="64">
        <f t="shared" si="6"/>
        <v>1.8499999999999999E-2</v>
      </c>
      <c r="N6" s="65">
        <f t="shared" si="7"/>
        <v>3.6999999999999999E-4</v>
      </c>
      <c r="O6" s="66">
        <f t="shared" si="8"/>
        <v>3.7000000000000002E-6</v>
      </c>
      <c r="P6" s="67">
        <f t="shared" si="9"/>
        <v>3.7E-8</v>
      </c>
      <c r="Q6" s="15" t="s">
        <v>15</v>
      </c>
      <c r="R6" s="15">
        <v>5</v>
      </c>
      <c r="S6" s="59" t="s">
        <v>71</v>
      </c>
      <c r="T6" s="15" t="s">
        <v>14</v>
      </c>
      <c r="U6" s="15">
        <v>15</v>
      </c>
      <c r="V6" s="59" t="s">
        <v>72</v>
      </c>
      <c r="W6" s="15" t="s">
        <v>14</v>
      </c>
      <c r="X6" s="15">
        <v>10</v>
      </c>
      <c r="Y6" s="59" t="s">
        <v>73</v>
      </c>
      <c r="Z6" s="15"/>
      <c r="AA6" s="15"/>
      <c r="AB6" s="59"/>
      <c r="AC6" s="15" t="s">
        <v>14</v>
      </c>
      <c r="AD6" s="15">
        <v>7</v>
      </c>
      <c r="AE6" s="59" t="s">
        <v>74</v>
      </c>
      <c r="AF6" s="15" t="s">
        <v>14</v>
      </c>
      <c r="AG6" s="15">
        <v>7</v>
      </c>
      <c r="AH6" s="59" t="s">
        <v>75</v>
      </c>
      <c r="AI6" s="15" t="s">
        <v>14</v>
      </c>
      <c r="AJ6" s="15">
        <v>10</v>
      </c>
      <c r="AK6" s="59" t="s">
        <v>76</v>
      </c>
    </row>
    <row r="7" spans="1:37" ht="15.75" customHeight="1" x14ac:dyDescent="0.25">
      <c r="A7" s="15">
        <v>5</v>
      </c>
      <c r="B7" s="15">
        <f t="shared" si="10"/>
        <v>120</v>
      </c>
      <c r="C7" s="15">
        <f t="shared" si="11"/>
        <v>305</v>
      </c>
      <c r="D7" s="15" t="e">
        <f t="shared" ca="1" si="12"/>
        <v>#NAME?</v>
      </c>
      <c r="E7" s="15" t="e">
        <f t="shared" ca="1" si="0"/>
        <v>#NAME?</v>
      </c>
      <c r="F7" s="68">
        <f t="shared" si="1"/>
        <v>108.243216</v>
      </c>
      <c r="G7" s="15" t="s">
        <v>16</v>
      </c>
      <c r="H7" s="59">
        <v>10000</v>
      </c>
      <c r="I7" s="60">
        <f t="shared" si="2"/>
        <v>305</v>
      </c>
      <c r="J7" s="61">
        <f t="shared" si="3"/>
        <v>61</v>
      </c>
      <c r="K7" s="62">
        <f t="shared" si="4"/>
        <v>6.1</v>
      </c>
      <c r="L7" s="63">
        <f t="shared" si="5"/>
        <v>0.61</v>
      </c>
      <c r="M7" s="64">
        <f t="shared" si="6"/>
        <v>3.0499999999999999E-2</v>
      </c>
      <c r="N7" s="65">
        <f t="shared" si="7"/>
        <v>6.0999999999999997E-4</v>
      </c>
      <c r="O7" s="66">
        <f t="shared" si="8"/>
        <v>6.1E-6</v>
      </c>
      <c r="P7" s="67">
        <f t="shared" si="9"/>
        <v>6.1000000000000004E-8</v>
      </c>
      <c r="Q7" s="15" t="s">
        <v>16</v>
      </c>
      <c r="R7" s="15">
        <v>7</v>
      </c>
      <c r="S7" s="59" t="s">
        <v>77</v>
      </c>
      <c r="T7" s="15" t="s">
        <v>15</v>
      </c>
      <c r="U7" s="15">
        <v>30</v>
      </c>
      <c r="V7" s="59" t="s">
        <v>78</v>
      </c>
      <c r="W7" s="15" t="s">
        <v>15</v>
      </c>
      <c r="X7" s="15">
        <v>15</v>
      </c>
      <c r="Y7" s="59" t="s">
        <v>79</v>
      </c>
      <c r="Z7" s="15"/>
      <c r="AA7" s="15"/>
      <c r="AB7" s="59"/>
      <c r="AC7" s="15" t="s">
        <v>15</v>
      </c>
      <c r="AD7" s="15">
        <v>10</v>
      </c>
      <c r="AE7" s="59" t="s">
        <v>80</v>
      </c>
      <c r="AF7" s="15" t="s">
        <v>15</v>
      </c>
      <c r="AG7" s="15">
        <v>10</v>
      </c>
      <c r="AH7" s="59" t="s">
        <v>81</v>
      </c>
      <c r="AI7" s="15" t="s">
        <v>15</v>
      </c>
      <c r="AJ7" s="15">
        <v>15</v>
      </c>
      <c r="AK7" s="59" t="s">
        <v>82</v>
      </c>
    </row>
    <row r="8" spans="1:37" ht="15.75" customHeight="1" x14ac:dyDescent="0.25">
      <c r="A8" s="15">
        <v>6</v>
      </c>
      <c r="B8" s="15">
        <f t="shared" si="10"/>
        <v>140</v>
      </c>
      <c r="C8" s="15">
        <f t="shared" si="11"/>
        <v>445</v>
      </c>
      <c r="D8" s="15" t="e">
        <f t="shared" ca="1" si="12"/>
        <v>#NAME?</v>
      </c>
      <c r="E8" s="15" t="e">
        <f t="shared" ca="1" si="0"/>
        <v>#NAME?</v>
      </c>
      <c r="F8" s="68">
        <f t="shared" si="1"/>
        <v>110.40808032</v>
      </c>
      <c r="G8" s="15" t="s">
        <v>17</v>
      </c>
      <c r="H8" s="59">
        <v>500000</v>
      </c>
      <c r="I8" s="60">
        <f t="shared" si="2"/>
        <v>445</v>
      </c>
      <c r="J8" s="61">
        <f t="shared" si="3"/>
        <v>89</v>
      </c>
      <c r="K8" s="62">
        <f t="shared" si="4"/>
        <v>8.9</v>
      </c>
      <c r="L8" s="63">
        <f t="shared" si="5"/>
        <v>0.89</v>
      </c>
      <c r="M8" s="64">
        <f t="shared" si="6"/>
        <v>4.4499999999999998E-2</v>
      </c>
      <c r="N8" s="65">
        <f t="shared" si="7"/>
        <v>8.8999999999999995E-4</v>
      </c>
      <c r="O8" s="66">
        <f t="shared" si="8"/>
        <v>8.8999999999999995E-6</v>
      </c>
      <c r="P8" s="67">
        <f t="shared" si="9"/>
        <v>8.9000000000000003E-8</v>
      </c>
      <c r="Q8" s="15" t="s">
        <v>17</v>
      </c>
      <c r="R8" s="15">
        <v>10</v>
      </c>
      <c r="S8" s="59" t="s">
        <v>83</v>
      </c>
      <c r="T8" s="15" t="s">
        <v>16</v>
      </c>
      <c r="U8" s="15">
        <v>60</v>
      </c>
      <c r="V8" s="59" t="s">
        <v>84</v>
      </c>
      <c r="W8" s="15" t="s">
        <v>16</v>
      </c>
      <c r="X8" s="15">
        <v>30</v>
      </c>
      <c r="Y8" s="59" t="s">
        <v>85</v>
      </c>
      <c r="Z8" s="15"/>
      <c r="AA8" s="15"/>
      <c r="AB8" s="59"/>
      <c r="AC8" s="15" t="s">
        <v>16</v>
      </c>
      <c r="AD8" s="15">
        <v>15</v>
      </c>
      <c r="AE8" s="59" t="s">
        <v>86</v>
      </c>
      <c r="AF8" s="15" t="s">
        <v>16</v>
      </c>
      <c r="AG8" s="15">
        <v>15</v>
      </c>
      <c r="AH8" s="59" t="s">
        <v>87</v>
      </c>
      <c r="AI8" s="15" t="s">
        <v>16</v>
      </c>
      <c r="AJ8" s="15">
        <v>30</v>
      </c>
      <c r="AK8" s="59" t="s">
        <v>88</v>
      </c>
    </row>
    <row r="9" spans="1:37" ht="15.75" customHeight="1" x14ac:dyDescent="0.25">
      <c r="A9" s="15">
        <v>7</v>
      </c>
      <c r="B9" s="15">
        <f t="shared" si="10"/>
        <v>180</v>
      </c>
      <c r="C9" s="15">
        <f t="shared" si="11"/>
        <v>625</v>
      </c>
      <c r="D9" s="15" t="e">
        <f t="shared" ca="1" si="12"/>
        <v>#NAME?</v>
      </c>
      <c r="E9" s="15" t="e">
        <f t="shared" ca="1" si="0"/>
        <v>#NAME?</v>
      </c>
      <c r="F9" s="68">
        <f t="shared" si="1"/>
        <v>112.61624192640001</v>
      </c>
      <c r="G9" s="15" t="s">
        <v>18</v>
      </c>
      <c r="H9" s="59">
        <v>50000000</v>
      </c>
      <c r="I9" s="60">
        <f t="shared" si="2"/>
        <v>625</v>
      </c>
      <c r="J9" s="61">
        <f t="shared" si="3"/>
        <v>125</v>
      </c>
      <c r="K9" s="62">
        <f t="shared" si="4"/>
        <v>12.5</v>
      </c>
      <c r="L9" s="63">
        <f t="shared" si="5"/>
        <v>1.25</v>
      </c>
      <c r="M9" s="64">
        <f t="shared" si="6"/>
        <v>6.25E-2</v>
      </c>
      <c r="N9" s="65">
        <f t="shared" si="7"/>
        <v>1.25E-3</v>
      </c>
      <c r="O9" s="66">
        <f t="shared" si="8"/>
        <v>1.2500000000000001E-5</v>
      </c>
      <c r="P9" s="67">
        <f t="shared" si="9"/>
        <v>1.2499999999999999E-7</v>
      </c>
      <c r="Q9" s="15" t="s">
        <v>18</v>
      </c>
      <c r="R9" s="15">
        <v>15</v>
      </c>
      <c r="S9" s="59" t="s">
        <v>89</v>
      </c>
      <c r="T9" s="15"/>
      <c r="U9" s="15"/>
      <c r="V9" s="59"/>
      <c r="W9" s="15"/>
      <c r="X9" s="15"/>
      <c r="Y9" s="59"/>
      <c r="Z9" s="15"/>
      <c r="AA9" s="15"/>
      <c r="AB9" s="59"/>
      <c r="AC9" s="15" t="s">
        <v>17</v>
      </c>
      <c r="AD9" s="15">
        <v>15</v>
      </c>
      <c r="AE9" s="59" t="s">
        <v>90</v>
      </c>
      <c r="AF9" s="15"/>
      <c r="AG9" s="15"/>
      <c r="AH9" s="59"/>
      <c r="AI9" s="15" t="s">
        <v>17</v>
      </c>
      <c r="AJ9" s="15">
        <v>45</v>
      </c>
      <c r="AK9" s="59" t="s">
        <v>91</v>
      </c>
    </row>
    <row r="10" spans="1:37" ht="15.75" customHeight="1" x14ac:dyDescent="0.25">
      <c r="A10" s="15">
        <v>8</v>
      </c>
      <c r="B10" s="15">
        <f t="shared" si="10"/>
        <v>220</v>
      </c>
      <c r="C10" s="15">
        <f t="shared" si="11"/>
        <v>845</v>
      </c>
      <c r="D10" s="15" t="e">
        <f t="shared" ca="1" si="12"/>
        <v>#NAME?</v>
      </c>
      <c r="E10" s="15" t="e">
        <f t="shared" ca="1" si="0"/>
        <v>#NAME?</v>
      </c>
      <c r="F10" s="68">
        <f t="shared" si="1"/>
        <v>114.86856676492798</v>
      </c>
      <c r="G10" s="15" t="s">
        <v>19</v>
      </c>
      <c r="H10" s="59">
        <v>5000000000</v>
      </c>
      <c r="I10" s="60">
        <f t="shared" si="2"/>
        <v>845</v>
      </c>
      <c r="J10" s="61">
        <f t="shared" si="3"/>
        <v>169</v>
      </c>
      <c r="K10" s="62">
        <f t="shared" si="4"/>
        <v>16.899999999999999</v>
      </c>
      <c r="L10" s="63">
        <f t="shared" si="5"/>
        <v>1.69</v>
      </c>
      <c r="M10" s="64">
        <f t="shared" si="6"/>
        <v>8.4500000000000006E-2</v>
      </c>
      <c r="N10" s="65">
        <f t="shared" si="7"/>
        <v>1.6900000000000001E-3</v>
      </c>
      <c r="O10" s="66">
        <f t="shared" si="8"/>
        <v>1.6900000000000001E-5</v>
      </c>
      <c r="P10" s="67">
        <f t="shared" si="9"/>
        <v>1.6899999999999999E-7</v>
      </c>
      <c r="Q10" s="15" t="s">
        <v>19</v>
      </c>
      <c r="R10" s="15">
        <v>30</v>
      </c>
      <c r="S10" s="59" t="s">
        <v>92</v>
      </c>
      <c r="T10" s="15"/>
      <c r="U10" s="15"/>
      <c r="V10" s="59"/>
      <c r="W10" s="15"/>
      <c r="X10" s="15"/>
      <c r="Y10" s="59"/>
      <c r="Z10" s="15"/>
      <c r="AA10" s="15"/>
      <c r="AB10" s="59"/>
      <c r="AC10" s="15" t="s">
        <v>18</v>
      </c>
      <c r="AD10" s="15">
        <v>15</v>
      </c>
      <c r="AE10" s="59" t="s">
        <v>93</v>
      </c>
      <c r="AF10" s="15"/>
      <c r="AG10" s="15"/>
      <c r="AH10" s="59"/>
      <c r="AI10" s="15" t="s">
        <v>18</v>
      </c>
      <c r="AJ10" s="15">
        <v>60</v>
      </c>
      <c r="AK10" s="59" t="s">
        <v>94</v>
      </c>
    </row>
    <row r="11" spans="1:37" ht="15.75" customHeight="1" x14ac:dyDescent="0.25">
      <c r="A11" s="15">
        <v>9</v>
      </c>
      <c r="B11" s="15">
        <f t="shared" si="10"/>
        <v>260</v>
      </c>
      <c r="C11" s="15">
        <f t="shared" si="11"/>
        <v>1105</v>
      </c>
      <c r="D11" s="15" t="e">
        <f t="shared" ca="1" si="12"/>
        <v>#NAME?</v>
      </c>
      <c r="E11" s="15" t="e">
        <f t="shared" ca="1" si="0"/>
        <v>#NAME?</v>
      </c>
      <c r="F11" s="68">
        <f t="shared" si="1"/>
        <v>117.16593810022655</v>
      </c>
      <c r="G11" s="15"/>
      <c r="H11" s="59"/>
      <c r="I11" s="60">
        <f t="shared" si="2"/>
        <v>1105</v>
      </c>
      <c r="J11" s="61">
        <f t="shared" si="3"/>
        <v>221</v>
      </c>
      <c r="K11" s="62">
        <f t="shared" si="4"/>
        <v>22.1</v>
      </c>
      <c r="L11" s="63">
        <f t="shared" si="5"/>
        <v>2.21</v>
      </c>
      <c r="M11" s="64">
        <f t="shared" si="6"/>
        <v>0.1105</v>
      </c>
      <c r="N11" s="65">
        <f t="shared" si="7"/>
        <v>2.2100000000000002E-3</v>
      </c>
      <c r="O11" s="66">
        <f t="shared" si="8"/>
        <v>2.2099999999999998E-5</v>
      </c>
      <c r="P11" s="67">
        <f t="shared" si="9"/>
        <v>2.2100000000000001E-7</v>
      </c>
      <c r="Q11" s="15"/>
      <c r="R11" s="15"/>
      <c r="S11" s="59"/>
      <c r="T11" s="15"/>
      <c r="U11" s="15"/>
      <c r="V11" s="59"/>
      <c r="W11" s="15"/>
      <c r="X11" s="15"/>
      <c r="Y11" s="59"/>
      <c r="Z11" s="15"/>
      <c r="AA11" s="15"/>
      <c r="AB11" s="59"/>
      <c r="AC11" s="15"/>
      <c r="AD11" s="15"/>
      <c r="AE11" s="59"/>
      <c r="AF11" s="15"/>
      <c r="AG11" s="15"/>
      <c r="AH11" s="59"/>
      <c r="AI11" s="15"/>
      <c r="AJ11" s="15"/>
      <c r="AK11" s="59"/>
    </row>
    <row r="12" spans="1:37" x14ac:dyDescent="0.3">
      <c r="A12" s="15">
        <v>10</v>
      </c>
      <c r="B12" s="15">
        <f t="shared" si="10"/>
        <v>300</v>
      </c>
      <c r="C12" s="15">
        <f t="shared" si="11"/>
        <v>1405</v>
      </c>
      <c r="D12" s="15" t="e">
        <f t="shared" ca="1" si="12"/>
        <v>#NAME?</v>
      </c>
      <c r="E12" s="15" t="e">
        <f t="shared" ca="1" si="0"/>
        <v>#NAME?</v>
      </c>
      <c r="F12" s="68">
        <f t="shared" si="1"/>
        <v>119.50925686223108</v>
      </c>
      <c r="G12" s="15"/>
      <c r="H12" s="59"/>
      <c r="I12" s="60">
        <f t="shared" si="2"/>
        <v>1405</v>
      </c>
      <c r="J12" s="61">
        <f t="shared" si="3"/>
        <v>281</v>
      </c>
      <c r="K12" s="62">
        <f t="shared" si="4"/>
        <v>28.1</v>
      </c>
      <c r="L12" s="63">
        <f t="shared" si="5"/>
        <v>2.81</v>
      </c>
      <c r="M12" s="64">
        <f t="shared" si="6"/>
        <v>0.14050000000000001</v>
      </c>
      <c r="N12" s="65">
        <f t="shared" si="7"/>
        <v>2.81E-3</v>
      </c>
      <c r="O12" s="66">
        <f t="shared" si="8"/>
        <v>2.8099999999999999E-5</v>
      </c>
      <c r="P12" s="67">
        <f t="shared" si="9"/>
        <v>2.8099999999999999E-7</v>
      </c>
      <c r="Q12" s="15"/>
      <c r="R12" s="69" t="s">
        <v>95</v>
      </c>
      <c r="S12" s="59"/>
      <c r="T12" s="15"/>
      <c r="U12" s="15" t="s">
        <v>95</v>
      </c>
      <c r="V12" s="59"/>
      <c r="W12" s="15"/>
      <c r="X12" s="15" t="s">
        <v>95</v>
      </c>
      <c r="Y12" s="59"/>
      <c r="Z12" s="15"/>
      <c r="AA12" s="15" t="s">
        <v>95</v>
      </c>
      <c r="AB12" s="59"/>
      <c r="AC12" s="15"/>
      <c r="AD12" s="15" t="s">
        <v>95</v>
      </c>
      <c r="AE12" s="59"/>
      <c r="AF12" s="15"/>
      <c r="AG12" s="15" t="s">
        <v>95</v>
      </c>
      <c r="AH12" s="59"/>
      <c r="AI12" s="15"/>
      <c r="AJ12" s="15" t="s">
        <v>95</v>
      </c>
      <c r="AK12" s="59"/>
    </row>
    <row r="13" spans="1:37" x14ac:dyDescent="0.3">
      <c r="A13" s="15">
        <v>11</v>
      </c>
      <c r="B13" s="15">
        <f t="shared" si="10"/>
        <v>340</v>
      </c>
      <c r="C13" s="15">
        <f t="shared" si="11"/>
        <v>1745</v>
      </c>
      <c r="D13" s="15" t="e">
        <f t="shared" ca="1" si="12"/>
        <v>#NAME?</v>
      </c>
      <c r="E13" s="15" t="e">
        <f t="shared" ca="1" si="0"/>
        <v>#NAME?</v>
      </c>
      <c r="F13" s="68">
        <f t="shared" si="1"/>
        <v>121.89944199947571</v>
      </c>
      <c r="G13" s="15"/>
      <c r="H13" s="59"/>
      <c r="I13" s="60">
        <f t="shared" si="2"/>
        <v>1745</v>
      </c>
      <c r="J13" s="61">
        <f t="shared" si="3"/>
        <v>349</v>
      </c>
      <c r="K13" s="62">
        <f t="shared" si="4"/>
        <v>34.9</v>
      </c>
      <c r="L13" s="63">
        <f t="shared" si="5"/>
        <v>3.49</v>
      </c>
      <c r="M13" s="64">
        <f t="shared" si="6"/>
        <v>0.17449999999999999</v>
      </c>
      <c r="N13" s="65">
        <f t="shared" si="7"/>
        <v>3.49E-3</v>
      </c>
      <c r="O13" s="66">
        <f t="shared" si="8"/>
        <v>3.4900000000000001E-5</v>
      </c>
      <c r="P13" s="67">
        <f t="shared" si="9"/>
        <v>3.4900000000000001E-7</v>
      </c>
      <c r="Q13" s="15"/>
      <c r="R13" s="69">
        <f>SUM(R4:R11)</f>
        <v>71</v>
      </c>
      <c r="S13" s="59" t="s">
        <v>96</v>
      </c>
      <c r="T13" s="15"/>
      <c r="U13" s="15">
        <f>SUM(U4:U11)</f>
        <v>118</v>
      </c>
      <c r="V13" s="59"/>
      <c r="W13" s="15"/>
      <c r="X13" s="15">
        <f>SUM(X4:X11)</f>
        <v>67</v>
      </c>
      <c r="Y13" s="59"/>
      <c r="Z13" s="15"/>
      <c r="AA13" s="15">
        <f>SUM(AA4:AA11)</f>
        <v>22</v>
      </c>
      <c r="AB13" s="59"/>
      <c r="AC13" s="15"/>
      <c r="AD13" s="15">
        <f>SUM(AD4:AD11)</f>
        <v>70</v>
      </c>
      <c r="AE13" s="59"/>
      <c r="AF13" s="15"/>
      <c r="AG13" s="15">
        <f>SUM(AG5:AG11)</f>
        <v>37</v>
      </c>
      <c r="AH13" s="59"/>
      <c r="AI13" s="15"/>
      <c r="AJ13" s="15">
        <f>SUM(AJ4:AJ11)</f>
        <v>172</v>
      </c>
      <c r="AK13" s="59"/>
    </row>
    <row r="14" spans="1:37" ht="15.75" customHeight="1" x14ac:dyDescent="0.25">
      <c r="A14" s="15">
        <v>12</v>
      </c>
      <c r="B14" s="15">
        <f t="shared" si="10"/>
        <v>400</v>
      </c>
      <c r="C14" s="15">
        <f t="shared" si="11"/>
        <v>2145</v>
      </c>
      <c r="D14" s="15" t="e">
        <f t="shared" ca="1" si="12"/>
        <v>#NAME?</v>
      </c>
      <c r="E14" s="15" t="e">
        <f t="shared" ca="1" si="0"/>
        <v>#NAME?</v>
      </c>
      <c r="F14" s="68">
        <f t="shared" si="1"/>
        <v>124.3374308394652</v>
      </c>
      <c r="G14" s="15"/>
      <c r="H14" s="59"/>
      <c r="I14" s="60">
        <f t="shared" si="2"/>
        <v>2145</v>
      </c>
      <c r="J14" s="61">
        <f t="shared" si="3"/>
        <v>429</v>
      </c>
      <c r="K14" s="62">
        <f t="shared" si="4"/>
        <v>42.9</v>
      </c>
      <c r="L14" s="63">
        <f t="shared" si="5"/>
        <v>4.29</v>
      </c>
      <c r="M14" s="64">
        <f t="shared" si="6"/>
        <v>0.2145</v>
      </c>
      <c r="N14" s="65">
        <f t="shared" si="7"/>
        <v>4.2900000000000004E-3</v>
      </c>
      <c r="O14" s="66">
        <f t="shared" si="8"/>
        <v>4.2899999999999999E-5</v>
      </c>
      <c r="P14" s="67">
        <f t="shared" si="9"/>
        <v>4.2899999999999999E-7</v>
      </c>
      <c r="Q14" s="15"/>
      <c r="R14" s="15"/>
      <c r="S14" s="59">
        <f>SUM(R13:ZZ13)</f>
        <v>557</v>
      </c>
      <c r="T14" s="15"/>
      <c r="U14" s="15"/>
      <c r="V14" s="59"/>
      <c r="W14" s="15"/>
      <c r="X14" s="15"/>
      <c r="Y14" s="59"/>
      <c r="Z14" s="15"/>
      <c r="AA14" s="15"/>
      <c r="AB14" s="59"/>
      <c r="AC14" s="15"/>
      <c r="AD14" s="15"/>
      <c r="AE14" s="59"/>
      <c r="AF14" s="15"/>
      <c r="AG14" s="15"/>
      <c r="AH14" s="59"/>
      <c r="AI14" s="15"/>
      <c r="AJ14" s="15"/>
      <c r="AK14" s="59"/>
    </row>
    <row r="15" spans="1:37" ht="15.75" customHeight="1" x14ac:dyDescent="0.25">
      <c r="A15" s="15">
        <v>13</v>
      </c>
      <c r="B15" s="15">
        <f t="shared" si="10"/>
        <v>460</v>
      </c>
      <c r="C15" s="15">
        <f t="shared" si="11"/>
        <v>2605</v>
      </c>
      <c r="D15" s="15" t="e">
        <f t="shared" ca="1" si="12"/>
        <v>#NAME?</v>
      </c>
      <c r="E15" s="15" t="e">
        <f t="shared" ca="1" si="0"/>
        <v>#NAME?</v>
      </c>
      <c r="F15" s="68">
        <f t="shared" si="1"/>
        <v>126.82417945625453</v>
      </c>
      <c r="G15" s="15"/>
      <c r="H15" s="59"/>
      <c r="I15" s="60">
        <f t="shared" si="2"/>
        <v>2605</v>
      </c>
      <c r="J15" s="61">
        <f t="shared" si="3"/>
        <v>521</v>
      </c>
      <c r="K15" s="62">
        <f t="shared" si="4"/>
        <v>52.1</v>
      </c>
      <c r="L15" s="63">
        <f t="shared" si="5"/>
        <v>5.21</v>
      </c>
      <c r="M15" s="64">
        <f t="shared" si="6"/>
        <v>0.26050000000000001</v>
      </c>
      <c r="N15" s="65">
        <f t="shared" si="7"/>
        <v>5.2100000000000002E-3</v>
      </c>
      <c r="O15" s="66">
        <f t="shared" si="8"/>
        <v>5.2099999999999999E-5</v>
      </c>
      <c r="P15" s="67">
        <f t="shared" si="9"/>
        <v>5.2099999999999997E-7</v>
      </c>
      <c r="Q15" s="15"/>
      <c r="R15" s="15"/>
      <c r="S15" s="59"/>
      <c r="T15" s="15"/>
      <c r="U15" s="15"/>
      <c r="V15" s="59"/>
      <c r="W15" s="15"/>
      <c r="X15" s="15"/>
      <c r="Y15" s="59"/>
      <c r="Z15" s="15"/>
      <c r="AA15" s="15"/>
      <c r="AB15" s="59"/>
      <c r="AC15" s="15"/>
      <c r="AD15" s="15"/>
      <c r="AE15" s="59"/>
      <c r="AF15" s="15"/>
      <c r="AG15" s="15"/>
      <c r="AH15" s="59"/>
      <c r="AI15" s="15"/>
      <c r="AJ15" s="15"/>
      <c r="AK15" s="59"/>
    </row>
    <row r="16" spans="1:37" ht="15.75" customHeight="1" x14ac:dyDescent="0.25">
      <c r="A16" s="15">
        <v>14</v>
      </c>
      <c r="B16" s="15">
        <f t="shared" si="10"/>
        <v>520</v>
      </c>
      <c r="C16" s="15">
        <f t="shared" si="11"/>
        <v>3125</v>
      </c>
      <c r="D16" s="15" t="e">
        <f t="shared" ca="1" si="12"/>
        <v>#NAME?</v>
      </c>
      <c r="E16" s="15" t="e">
        <f t="shared" ca="1" si="0"/>
        <v>#NAME?</v>
      </c>
      <c r="F16" s="68">
        <f t="shared" si="1"/>
        <v>129.3606630453796</v>
      </c>
      <c r="G16" s="15"/>
      <c r="H16" s="59"/>
      <c r="I16" s="60">
        <f t="shared" si="2"/>
        <v>3125</v>
      </c>
      <c r="J16" s="61">
        <f t="shared" si="3"/>
        <v>625</v>
      </c>
      <c r="K16" s="62">
        <f t="shared" si="4"/>
        <v>62.5</v>
      </c>
      <c r="L16" s="63">
        <f t="shared" si="5"/>
        <v>6.25</v>
      </c>
      <c r="M16" s="64">
        <f t="shared" si="6"/>
        <v>0.3125</v>
      </c>
      <c r="N16" s="65">
        <f t="shared" si="7"/>
        <v>6.2500000000000003E-3</v>
      </c>
      <c r="O16" s="66">
        <f t="shared" si="8"/>
        <v>6.2500000000000001E-5</v>
      </c>
      <c r="P16" s="67">
        <f t="shared" si="9"/>
        <v>6.2500000000000005E-7</v>
      </c>
      <c r="Q16" s="15"/>
      <c r="R16" s="15"/>
      <c r="S16" s="59"/>
      <c r="T16" s="15"/>
      <c r="U16" s="15"/>
      <c r="V16" s="59"/>
      <c r="W16" s="15"/>
      <c r="X16" s="15"/>
      <c r="Y16" s="59"/>
      <c r="Z16" s="15"/>
      <c r="AA16" s="15"/>
      <c r="AB16" s="59"/>
      <c r="AC16" s="15"/>
      <c r="AD16" s="15"/>
      <c r="AE16" s="59"/>
      <c r="AF16" s="15"/>
      <c r="AG16" s="15"/>
      <c r="AH16" s="59"/>
      <c r="AI16" s="15"/>
      <c r="AJ16" s="15"/>
      <c r="AK16" s="59"/>
    </row>
    <row r="17" spans="1:37" ht="15.75" customHeight="1" x14ac:dyDescent="0.25">
      <c r="A17" s="15">
        <v>15</v>
      </c>
      <c r="B17" s="15">
        <f t="shared" si="10"/>
        <v>580</v>
      </c>
      <c r="C17" s="15">
        <f t="shared" si="11"/>
        <v>3705</v>
      </c>
      <c r="D17" s="15" t="e">
        <f t="shared" ca="1" si="12"/>
        <v>#NAME?</v>
      </c>
      <c r="E17" s="15" t="e">
        <f t="shared" ca="1" si="0"/>
        <v>#NAME?</v>
      </c>
      <c r="F17" s="68">
        <f t="shared" si="1"/>
        <v>131.94787630628721</v>
      </c>
      <c r="G17" s="15"/>
      <c r="H17" s="59"/>
      <c r="I17" s="60">
        <f t="shared" si="2"/>
        <v>3705</v>
      </c>
      <c r="J17" s="61">
        <f t="shared" si="3"/>
        <v>741</v>
      </c>
      <c r="K17" s="62">
        <f t="shared" si="4"/>
        <v>74.099999999999994</v>
      </c>
      <c r="L17" s="63">
        <f t="shared" si="5"/>
        <v>7.41</v>
      </c>
      <c r="M17" s="64">
        <f t="shared" si="6"/>
        <v>0.3705</v>
      </c>
      <c r="N17" s="65">
        <f t="shared" si="7"/>
        <v>7.4099999999999999E-3</v>
      </c>
      <c r="O17" s="66">
        <f t="shared" si="8"/>
        <v>7.4099999999999999E-5</v>
      </c>
      <c r="P17" s="67">
        <f t="shared" si="9"/>
        <v>7.4099999999999998E-7</v>
      </c>
      <c r="Q17" s="15"/>
      <c r="R17" s="15"/>
      <c r="S17" s="59"/>
      <c r="T17" s="15"/>
      <c r="U17" s="15"/>
      <c r="V17" s="59"/>
      <c r="W17" s="15"/>
      <c r="X17" s="15"/>
      <c r="Y17" s="59"/>
      <c r="Z17" s="15"/>
      <c r="AA17" s="15"/>
      <c r="AB17" s="59"/>
      <c r="AC17" s="15"/>
      <c r="AD17" s="15"/>
      <c r="AE17" s="59"/>
      <c r="AF17" s="15"/>
      <c r="AG17" s="15"/>
      <c r="AH17" s="59"/>
      <c r="AI17" s="15"/>
      <c r="AJ17" s="15"/>
      <c r="AK17" s="59"/>
    </row>
    <row r="18" spans="1:37" ht="15.75" customHeight="1" x14ac:dyDescent="0.25">
      <c r="A18" s="15">
        <v>16</v>
      </c>
      <c r="B18" s="15">
        <f t="shared" si="10"/>
        <v>660</v>
      </c>
      <c r="C18" s="15">
        <f t="shared" si="11"/>
        <v>4365</v>
      </c>
      <c r="D18" s="15" t="e">
        <f t="shared" ca="1" si="12"/>
        <v>#NAME?</v>
      </c>
      <c r="E18" s="15" t="e">
        <f t="shared" ca="1" si="0"/>
        <v>#NAME?</v>
      </c>
      <c r="F18" s="68">
        <f t="shared" si="1"/>
        <v>134.58683383241294</v>
      </c>
      <c r="G18" s="15"/>
      <c r="H18" s="59"/>
      <c r="I18" s="60">
        <f t="shared" si="2"/>
        <v>4365</v>
      </c>
      <c r="J18" s="61">
        <f t="shared" si="3"/>
        <v>873</v>
      </c>
      <c r="K18" s="62">
        <f t="shared" si="4"/>
        <v>87.3</v>
      </c>
      <c r="L18" s="63">
        <f t="shared" si="5"/>
        <v>8.73</v>
      </c>
      <c r="M18" s="64">
        <f t="shared" si="6"/>
        <v>0.4365</v>
      </c>
      <c r="N18" s="65">
        <f t="shared" si="7"/>
        <v>8.7299999999999999E-3</v>
      </c>
      <c r="O18" s="66">
        <f t="shared" si="8"/>
        <v>8.7299999999999994E-5</v>
      </c>
      <c r="P18" s="67">
        <f t="shared" si="9"/>
        <v>8.7300000000000005E-7</v>
      </c>
      <c r="Q18" s="15"/>
      <c r="R18" s="15"/>
      <c r="S18" s="59"/>
      <c r="T18" s="15"/>
      <c r="U18" s="15"/>
      <c r="V18" s="59"/>
      <c r="W18" s="15"/>
      <c r="X18" s="15"/>
      <c r="Y18" s="59"/>
      <c r="Z18" s="15"/>
      <c r="AA18" s="15"/>
      <c r="AB18" s="59"/>
      <c r="AC18" s="15"/>
      <c r="AD18" s="15"/>
      <c r="AE18" s="59"/>
      <c r="AF18" s="15"/>
      <c r="AG18" s="15"/>
      <c r="AH18" s="59"/>
      <c r="AI18" s="15"/>
      <c r="AJ18" s="15"/>
      <c r="AK18" s="59"/>
    </row>
    <row r="19" spans="1:37" ht="15.75" customHeight="1" x14ac:dyDescent="0.25">
      <c r="A19" s="15">
        <v>17</v>
      </c>
      <c r="B19" s="15">
        <f t="shared" si="10"/>
        <v>740</v>
      </c>
      <c r="C19" s="15">
        <f t="shared" si="11"/>
        <v>5105</v>
      </c>
      <c r="D19" s="15" t="e">
        <f t="shared" ca="1" si="12"/>
        <v>#NAME?</v>
      </c>
      <c r="E19" s="15" t="e">
        <f t="shared" ca="1" si="0"/>
        <v>#NAME?</v>
      </c>
      <c r="F19" s="68">
        <f t="shared" si="1"/>
        <v>137.27857050906121</v>
      </c>
      <c r="G19" s="15"/>
      <c r="H19" s="59"/>
      <c r="I19" s="60">
        <f t="shared" si="2"/>
        <v>5105</v>
      </c>
      <c r="J19" s="61">
        <f t="shared" si="3"/>
        <v>1021</v>
      </c>
      <c r="K19" s="62">
        <f t="shared" si="4"/>
        <v>102.1</v>
      </c>
      <c r="L19" s="63">
        <f t="shared" si="5"/>
        <v>10.210000000000001</v>
      </c>
      <c r="M19" s="64">
        <f t="shared" si="6"/>
        <v>0.51049999999999995</v>
      </c>
      <c r="N19" s="65">
        <f t="shared" si="7"/>
        <v>1.021E-2</v>
      </c>
      <c r="O19" s="66">
        <f t="shared" si="8"/>
        <v>1.021E-4</v>
      </c>
      <c r="P19" s="67">
        <f t="shared" si="9"/>
        <v>1.0210000000000001E-6</v>
      </c>
      <c r="Q19" s="15"/>
      <c r="R19" s="15"/>
      <c r="S19" s="59"/>
      <c r="T19" s="15"/>
      <c r="U19" s="15"/>
      <c r="V19" s="59"/>
      <c r="W19" s="15"/>
      <c r="X19" s="15"/>
      <c r="Y19" s="59"/>
      <c r="Z19" s="15"/>
      <c r="AA19" s="15"/>
      <c r="AB19" s="59"/>
      <c r="AC19" s="15"/>
      <c r="AD19" s="15"/>
      <c r="AE19" s="59"/>
      <c r="AF19" s="15"/>
      <c r="AG19" s="15"/>
      <c r="AH19" s="59"/>
      <c r="AI19" s="15"/>
      <c r="AJ19" s="15"/>
      <c r="AK19" s="59"/>
    </row>
    <row r="20" spans="1:37" ht="15.75" customHeight="1" x14ac:dyDescent="0.25">
      <c r="A20" s="15">
        <v>18</v>
      </c>
      <c r="B20" s="15">
        <f t="shared" si="10"/>
        <v>820</v>
      </c>
      <c r="C20" s="15">
        <f t="shared" si="11"/>
        <v>5925</v>
      </c>
      <c r="D20" s="15" t="e">
        <f t="shared" ca="1" si="12"/>
        <v>#NAME?</v>
      </c>
      <c r="E20" s="15" t="e">
        <f t="shared" ca="1" si="0"/>
        <v>#NAME?</v>
      </c>
      <c r="F20" s="68">
        <f t="shared" si="1"/>
        <v>140.02414191924245</v>
      </c>
      <c r="G20" s="15"/>
      <c r="H20" s="59"/>
      <c r="I20" s="60">
        <f t="shared" si="2"/>
        <v>5925</v>
      </c>
      <c r="J20" s="61">
        <f t="shared" si="3"/>
        <v>1185</v>
      </c>
      <c r="K20" s="62">
        <f t="shared" si="4"/>
        <v>118.5</v>
      </c>
      <c r="L20" s="63">
        <f t="shared" si="5"/>
        <v>11.85</v>
      </c>
      <c r="M20" s="64">
        <f t="shared" si="6"/>
        <v>0.59250000000000003</v>
      </c>
      <c r="N20" s="65">
        <f t="shared" si="7"/>
        <v>1.1849999999999999E-2</v>
      </c>
      <c r="O20" s="66">
        <f t="shared" si="8"/>
        <v>1.1849999999999999E-4</v>
      </c>
      <c r="P20" s="67">
        <f t="shared" si="9"/>
        <v>1.1850000000000001E-6</v>
      </c>
      <c r="Q20" s="15"/>
      <c r="R20" s="15"/>
      <c r="S20" s="59"/>
      <c r="T20" s="15"/>
      <c r="U20" s="15"/>
      <c r="V20" s="59"/>
      <c r="W20" s="15"/>
      <c r="X20" s="15"/>
      <c r="Y20" s="59"/>
      <c r="Z20" s="15"/>
      <c r="AA20" s="15"/>
      <c r="AB20" s="59"/>
      <c r="AC20" s="15"/>
      <c r="AD20" s="15"/>
      <c r="AE20" s="59"/>
      <c r="AF20" s="15"/>
      <c r="AG20" s="15"/>
      <c r="AH20" s="59"/>
      <c r="AI20" s="15"/>
      <c r="AJ20" s="15"/>
      <c r="AK20" s="59"/>
    </row>
    <row r="21" spans="1:37" ht="15.75" customHeight="1" x14ac:dyDescent="0.25">
      <c r="A21" s="15">
        <v>19</v>
      </c>
      <c r="B21" s="15">
        <f t="shared" si="10"/>
        <v>900</v>
      </c>
      <c r="C21" s="15">
        <f t="shared" si="11"/>
        <v>6825</v>
      </c>
      <c r="D21" s="15" t="e">
        <f t="shared" ca="1" si="12"/>
        <v>#NAME?</v>
      </c>
      <c r="E21" s="15" t="e">
        <f t="shared" ca="1" si="0"/>
        <v>#NAME?</v>
      </c>
      <c r="F21" s="68">
        <f t="shared" si="1"/>
        <v>142.82462475762728</v>
      </c>
      <c r="G21" s="15"/>
      <c r="H21" s="59"/>
      <c r="I21" s="60">
        <f t="shared" si="2"/>
        <v>6825</v>
      </c>
      <c r="J21" s="61">
        <f t="shared" si="3"/>
        <v>1365</v>
      </c>
      <c r="K21" s="62">
        <f t="shared" si="4"/>
        <v>136.5</v>
      </c>
      <c r="L21" s="63">
        <f t="shared" si="5"/>
        <v>13.65</v>
      </c>
      <c r="M21" s="64">
        <f t="shared" si="6"/>
        <v>0.6825</v>
      </c>
      <c r="N21" s="65">
        <f t="shared" si="7"/>
        <v>1.3650000000000001E-2</v>
      </c>
      <c r="O21" s="66">
        <f t="shared" si="8"/>
        <v>1.3650000000000001E-4</v>
      </c>
      <c r="P21" s="67">
        <f t="shared" si="9"/>
        <v>1.3650000000000001E-6</v>
      </c>
      <c r="Q21" s="15"/>
      <c r="R21" s="15"/>
      <c r="S21" s="59"/>
      <c r="T21" s="15"/>
      <c r="U21" s="15"/>
      <c r="V21" s="59"/>
      <c r="W21" s="15"/>
      <c r="X21" s="15"/>
      <c r="Y21" s="59"/>
      <c r="Z21" s="15"/>
      <c r="AA21" s="15"/>
      <c r="AB21" s="59"/>
      <c r="AC21" s="15"/>
      <c r="AD21" s="15"/>
      <c r="AE21" s="59"/>
      <c r="AF21" s="15"/>
      <c r="AG21" s="15"/>
      <c r="AH21" s="59"/>
      <c r="AI21" s="15"/>
      <c r="AJ21" s="15"/>
      <c r="AK21" s="59"/>
    </row>
    <row r="22" spans="1:37" ht="15.75" customHeight="1" x14ac:dyDescent="0.25">
      <c r="A22" s="15">
        <v>20</v>
      </c>
      <c r="B22" s="15">
        <f t="shared" si="10"/>
        <v>1000</v>
      </c>
      <c r="C22" s="15">
        <f t="shared" si="11"/>
        <v>7825</v>
      </c>
      <c r="D22" s="15" t="e">
        <f t="shared" ca="1" si="12"/>
        <v>#NAME?</v>
      </c>
      <c r="E22" s="15" t="e">
        <f t="shared" ca="1" si="0"/>
        <v>#NAME?</v>
      </c>
      <c r="F22" s="68">
        <f t="shared" si="1"/>
        <v>145.68111725277981</v>
      </c>
      <c r="G22" s="15"/>
      <c r="H22" s="59"/>
      <c r="I22" s="60">
        <f t="shared" si="2"/>
        <v>7825</v>
      </c>
      <c r="J22" s="61">
        <f t="shared" si="3"/>
        <v>1565</v>
      </c>
      <c r="K22" s="62">
        <f t="shared" si="4"/>
        <v>156.5</v>
      </c>
      <c r="L22" s="63">
        <f t="shared" si="5"/>
        <v>15.65</v>
      </c>
      <c r="M22" s="64">
        <f t="shared" si="6"/>
        <v>0.78249999999999997</v>
      </c>
      <c r="N22" s="65">
        <f t="shared" si="7"/>
        <v>1.5650000000000001E-2</v>
      </c>
      <c r="O22" s="66">
        <f t="shared" si="8"/>
        <v>1.5650000000000001E-4</v>
      </c>
      <c r="P22" s="67">
        <f t="shared" si="9"/>
        <v>1.5650000000000001E-6</v>
      </c>
      <c r="Q22" s="15"/>
      <c r="R22" s="15"/>
      <c r="S22" s="59"/>
      <c r="T22" s="15"/>
      <c r="U22" s="15"/>
      <c r="V22" s="59"/>
      <c r="W22" s="15"/>
      <c r="X22" s="15"/>
      <c r="Y22" s="59"/>
      <c r="Z22" s="15"/>
      <c r="AA22" s="15"/>
      <c r="AB22" s="59"/>
      <c r="AC22" s="15"/>
      <c r="AD22" s="15"/>
      <c r="AE22" s="59"/>
      <c r="AF22" s="15"/>
      <c r="AG22" s="15"/>
      <c r="AH22" s="59"/>
      <c r="AI22" s="15"/>
      <c r="AJ22" s="15"/>
      <c r="AK22" s="59"/>
    </row>
    <row r="23" spans="1:37" ht="13.5" x14ac:dyDescent="0.25">
      <c r="A23" s="15">
        <v>21</v>
      </c>
      <c r="B23" s="15">
        <f t="shared" si="10"/>
        <v>1100</v>
      </c>
      <c r="C23" s="15">
        <f t="shared" si="11"/>
        <v>8925</v>
      </c>
      <c r="D23" s="15" t="e">
        <f t="shared" ca="1" si="12"/>
        <v>#NAME?</v>
      </c>
      <c r="E23" s="15" t="e">
        <f t="shared" ca="1" si="0"/>
        <v>#NAME?</v>
      </c>
      <c r="F23" s="68">
        <f t="shared" si="1"/>
        <v>148.59473959783543</v>
      </c>
      <c r="G23" s="15"/>
      <c r="H23" s="59"/>
      <c r="I23" s="60">
        <f t="shared" si="2"/>
        <v>8925</v>
      </c>
      <c r="J23" s="61">
        <f t="shared" si="3"/>
        <v>1785</v>
      </c>
      <c r="K23" s="62">
        <f t="shared" si="4"/>
        <v>178.5</v>
      </c>
      <c r="L23" s="63">
        <f t="shared" si="5"/>
        <v>17.850000000000001</v>
      </c>
      <c r="M23" s="64">
        <f t="shared" si="6"/>
        <v>0.89249999999999996</v>
      </c>
      <c r="N23" s="65">
        <f t="shared" si="7"/>
        <v>1.7850000000000001E-2</v>
      </c>
      <c r="O23" s="66">
        <f t="shared" si="8"/>
        <v>1.785E-4</v>
      </c>
      <c r="P23" s="67">
        <f t="shared" si="9"/>
        <v>1.7850000000000001E-6</v>
      </c>
      <c r="Q23" s="15"/>
      <c r="R23" s="15"/>
      <c r="S23" s="59"/>
      <c r="T23" s="15"/>
      <c r="U23" s="15"/>
      <c r="V23" s="59"/>
      <c r="W23" s="15"/>
      <c r="X23" s="15"/>
      <c r="Y23" s="59"/>
      <c r="Z23" s="15"/>
      <c r="AA23" s="15"/>
      <c r="AB23" s="59"/>
      <c r="AC23" s="15"/>
      <c r="AD23" s="15"/>
      <c r="AE23" s="59"/>
      <c r="AF23" s="15"/>
      <c r="AG23" s="15"/>
      <c r="AH23" s="59"/>
      <c r="AI23" s="15"/>
      <c r="AJ23" s="15"/>
      <c r="AK23" s="59"/>
    </row>
    <row r="24" spans="1:37" ht="13.5" x14ac:dyDescent="0.25">
      <c r="A24" s="15">
        <v>22</v>
      </c>
      <c r="B24" s="15">
        <f t="shared" si="10"/>
        <v>1220</v>
      </c>
      <c r="C24" s="15">
        <f t="shared" si="11"/>
        <v>10145</v>
      </c>
      <c r="D24" s="15" t="e">
        <f t="shared" ca="1" si="12"/>
        <v>#NAME?</v>
      </c>
      <c r="E24" s="15" t="e">
        <f t="shared" ca="1" si="0"/>
        <v>#NAME?</v>
      </c>
      <c r="F24" s="68">
        <f t="shared" si="1"/>
        <v>151.56663438979211</v>
      </c>
      <c r="G24" s="15"/>
      <c r="H24" s="59"/>
      <c r="I24" s="60">
        <f t="shared" si="2"/>
        <v>10145</v>
      </c>
      <c r="J24" s="61">
        <f t="shared" si="3"/>
        <v>2029</v>
      </c>
      <c r="K24" s="62">
        <f t="shared" si="4"/>
        <v>202.9</v>
      </c>
      <c r="L24" s="63">
        <f t="shared" si="5"/>
        <v>20.29</v>
      </c>
      <c r="M24" s="64">
        <f t="shared" si="6"/>
        <v>1.0145</v>
      </c>
      <c r="N24" s="65">
        <f t="shared" si="7"/>
        <v>2.0289999999999999E-2</v>
      </c>
      <c r="O24" s="66">
        <f t="shared" si="8"/>
        <v>2.029E-4</v>
      </c>
      <c r="P24" s="67">
        <f t="shared" si="9"/>
        <v>2.029E-6</v>
      </c>
      <c r="Q24" s="15"/>
      <c r="R24" s="15"/>
      <c r="S24" s="59"/>
      <c r="T24" s="15"/>
      <c r="U24" s="15"/>
      <c r="V24" s="59"/>
      <c r="W24" s="15"/>
      <c r="X24" s="15"/>
      <c r="Y24" s="59"/>
      <c r="Z24" s="15"/>
      <c r="AA24" s="15"/>
      <c r="AB24" s="59"/>
      <c r="AC24" s="15"/>
      <c r="AD24" s="15"/>
      <c r="AE24" s="59"/>
      <c r="AF24" s="15"/>
      <c r="AG24" s="15"/>
      <c r="AH24" s="59"/>
      <c r="AI24" s="15"/>
      <c r="AJ24" s="15"/>
      <c r="AK24" s="59"/>
    </row>
    <row r="25" spans="1:37" ht="13.5" x14ac:dyDescent="0.25">
      <c r="A25" s="15">
        <v>23</v>
      </c>
      <c r="B25" s="15">
        <f t="shared" si="10"/>
        <v>1340</v>
      </c>
      <c r="C25" s="15">
        <f t="shared" si="11"/>
        <v>11485</v>
      </c>
      <c r="D25" s="15" t="e">
        <f t="shared" ca="1" si="12"/>
        <v>#NAME?</v>
      </c>
      <c r="E25" s="15" t="e">
        <f t="shared" ca="1" si="0"/>
        <v>#NAME?</v>
      </c>
      <c r="F25" s="68">
        <f t="shared" si="1"/>
        <v>154.59796707758798</v>
      </c>
      <c r="G25" s="15"/>
      <c r="H25" s="59"/>
      <c r="I25" s="60">
        <f t="shared" si="2"/>
        <v>11485</v>
      </c>
      <c r="J25" s="61">
        <f t="shared" si="3"/>
        <v>2297</v>
      </c>
      <c r="K25" s="62">
        <f t="shared" si="4"/>
        <v>229.7</v>
      </c>
      <c r="L25" s="63">
        <f t="shared" si="5"/>
        <v>22.97</v>
      </c>
      <c r="M25" s="64">
        <f t="shared" si="6"/>
        <v>1.1485000000000001</v>
      </c>
      <c r="N25" s="65">
        <f t="shared" si="7"/>
        <v>2.2970000000000001E-2</v>
      </c>
      <c r="O25" s="66">
        <f t="shared" si="8"/>
        <v>2.297E-4</v>
      </c>
      <c r="P25" s="67">
        <f t="shared" si="9"/>
        <v>2.2970000000000002E-6</v>
      </c>
      <c r="Q25" s="15"/>
      <c r="R25" s="15"/>
      <c r="S25" s="59"/>
      <c r="T25" s="15"/>
      <c r="U25" s="15"/>
      <c r="V25" s="59"/>
      <c r="W25" s="15"/>
      <c r="X25" s="15"/>
      <c r="Y25" s="59"/>
      <c r="Z25" s="15"/>
      <c r="AA25" s="15"/>
      <c r="AB25" s="59"/>
      <c r="AC25" s="15"/>
      <c r="AD25" s="15"/>
      <c r="AE25" s="59"/>
      <c r="AF25" s="15"/>
      <c r="AG25" s="15"/>
      <c r="AH25" s="59"/>
      <c r="AI25" s="15"/>
      <c r="AJ25" s="15"/>
      <c r="AK25" s="59"/>
    </row>
    <row r="26" spans="1:37" ht="13.5" x14ac:dyDescent="0.25">
      <c r="A26" s="15">
        <v>24</v>
      </c>
      <c r="B26" s="15">
        <f t="shared" si="10"/>
        <v>1460</v>
      </c>
      <c r="C26" s="15">
        <f t="shared" si="11"/>
        <v>12945</v>
      </c>
      <c r="D26" s="15" t="e">
        <f t="shared" ca="1" si="12"/>
        <v>#NAME?</v>
      </c>
      <c r="E26" s="15" t="e">
        <f t="shared" ca="1" si="0"/>
        <v>#NAME?</v>
      </c>
      <c r="F26" s="68">
        <f t="shared" si="1"/>
        <v>157.68992641913971</v>
      </c>
      <c r="G26" s="15"/>
      <c r="H26" s="59"/>
      <c r="I26" s="60">
        <f t="shared" si="2"/>
        <v>12945</v>
      </c>
      <c r="J26" s="61">
        <f t="shared" si="3"/>
        <v>2589</v>
      </c>
      <c r="K26" s="62">
        <f t="shared" si="4"/>
        <v>258.89999999999998</v>
      </c>
      <c r="L26" s="63">
        <f t="shared" si="5"/>
        <v>25.89</v>
      </c>
      <c r="M26" s="64">
        <f t="shared" si="6"/>
        <v>1.2945</v>
      </c>
      <c r="N26" s="65">
        <f t="shared" si="7"/>
        <v>2.589E-2</v>
      </c>
      <c r="O26" s="66">
        <f t="shared" si="8"/>
        <v>2.589E-4</v>
      </c>
      <c r="P26" s="67">
        <f t="shared" si="9"/>
        <v>2.5890000000000001E-6</v>
      </c>
      <c r="Q26" s="15"/>
      <c r="R26" s="15"/>
      <c r="S26" s="59"/>
      <c r="T26" s="15"/>
      <c r="U26" s="15"/>
      <c r="V26" s="59"/>
      <c r="W26" s="15"/>
      <c r="X26" s="15"/>
      <c r="Y26" s="59"/>
      <c r="Z26" s="15"/>
      <c r="AA26" s="15"/>
      <c r="AB26" s="59"/>
      <c r="AC26" s="15"/>
      <c r="AD26" s="15"/>
      <c r="AE26" s="59"/>
      <c r="AF26" s="15"/>
      <c r="AG26" s="15"/>
      <c r="AH26" s="59"/>
      <c r="AI26" s="15"/>
      <c r="AJ26" s="15"/>
      <c r="AK26" s="59"/>
    </row>
    <row r="27" spans="1:37" ht="13.5" x14ac:dyDescent="0.25">
      <c r="A27" s="15">
        <v>25</v>
      </c>
      <c r="B27" s="15">
        <f t="shared" si="10"/>
        <v>1600</v>
      </c>
      <c r="C27" s="15">
        <f t="shared" si="11"/>
        <v>14545</v>
      </c>
      <c r="D27" s="15" t="e">
        <f t="shared" ca="1" si="12"/>
        <v>#NAME?</v>
      </c>
      <c r="E27" s="15" t="e">
        <f t="shared" ca="1" si="0"/>
        <v>#NAME?</v>
      </c>
      <c r="F27" s="68">
        <f t="shared" si="1"/>
        <v>160.8437249475225</v>
      </c>
      <c r="G27" s="15"/>
      <c r="H27" s="59"/>
      <c r="I27" s="60">
        <f t="shared" si="2"/>
        <v>14545</v>
      </c>
      <c r="J27" s="61">
        <f t="shared" si="3"/>
        <v>2909</v>
      </c>
      <c r="K27" s="62">
        <f t="shared" si="4"/>
        <v>290.89999999999998</v>
      </c>
      <c r="L27" s="63">
        <f t="shared" si="5"/>
        <v>29.09</v>
      </c>
      <c r="M27" s="64">
        <f t="shared" si="6"/>
        <v>1.4544999999999999</v>
      </c>
      <c r="N27" s="65">
        <f t="shared" si="7"/>
        <v>2.9090000000000001E-2</v>
      </c>
      <c r="O27" s="66">
        <f t="shared" si="8"/>
        <v>2.9090000000000002E-4</v>
      </c>
      <c r="P27" s="67">
        <f t="shared" si="9"/>
        <v>2.909E-6</v>
      </c>
      <c r="Q27" s="15"/>
      <c r="R27" s="15"/>
      <c r="S27" s="59"/>
      <c r="T27" s="15"/>
      <c r="U27" s="15"/>
      <c r="V27" s="59"/>
      <c r="W27" s="15"/>
      <c r="X27" s="15"/>
      <c r="Y27" s="59"/>
      <c r="Z27" s="15"/>
      <c r="AA27" s="15"/>
      <c r="AB27" s="59"/>
      <c r="AC27" s="15"/>
      <c r="AD27" s="15"/>
      <c r="AE27" s="59"/>
      <c r="AF27" s="15"/>
      <c r="AG27" s="15"/>
      <c r="AH27" s="59"/>
      <c r="AI27" s="15"/>
      <c r="AJ27" s="15"/>
      <c r="AK27" s="59"/>
    </row>
    <row r="28" spans="1:37" ht="13.5" x14ac:dyDescent="0.25">
      <c r="A28" s="15">
        <v>26</v>
      </c>
      <c r="B28" s="15">
        <f t="shared" si="10"/>
        <v>1760</v>
      </c>
      <c r="C28" s="15">
        <f t="shared" si="11"/>
        <v>16305</v>
      </c>
      <c r="D28" s="15" t="e">
        <f t="shared" ca="1" si="12"/>
        <v>#NAME?</v>
      </c>
      <c r="E28" s="15" t="e">
        <f t="shared" ca="1" si="0"/>
        <v>#NAME?</v>
      </c>
      <c r="F28" s="68">
        <f t="shared" si="1"/>
        <v>164.06059944647296</v>
      </c>
      <c r="G28" s="15"/>
      <c r="H28" s="59"/>
      <c r="I28" s="60">
        <f t="shared" si="2"/>
        <v>16305</v>
      </c>
      <c r="J28" s="61">
        <f t="shared" si="3"/>
        <v>3261</v>
      </c>
      <c r="K28" s="62">
        <f t="shared" si="4"/>
        <v>326.10000000000002</v>
      </c>
      <c r="L28" s="63">
        <f t="shared" si="5"/>
        <v>32.61</v>
      </c>
      <c r="M28" s="64">
        <f t="shared" si="6"/>
        <v>1.6305000000000001</v>
      </c>
      <c r="N28" s="65">
        <f t="shared" si="7"/>
        <v>3.261E-2</v>
      </c>
      <c r="O28" s="66">
        <f t="shared" si="8"/>
        <v>3.2610000000000001E-4</v>
      </c>
      <c r="P28" s="67">
        <f t="shared" si="9"/>
        <v>3.2610000000000002E-6</v>
      </c>
      <c r="Q28" s="15"/>
      <c r="R28" s="15"/>
      <c r="S28" s="59"/>
      <c r="T28" s="15"/>
      <c r="U28" s="15"/>
      <c r="V28" s="59"/>
      <c r="W28" s="15"/>
      <c r="X28" s="15"/>
      <c r="Y28" s="59"/>
      <c r="Z28" s="15"/>
      <c r="AA28" s="15"/>
      <c r="AB28" s="59"/>
      <c r="AC28" s="15"/>
      <c r="AD28" s="15"/>
      <c r="AE28" s="59"/>
      <c r="AF28" s="15"/>
      <c r="AG28" s="15"/>
      <c r="AH28" s="59"/>
      <c r="AI28" s="15"/>
      <c r="AJ28" s="15"/>
      <c r="AK28" s="59"/>
    </row>
    <row r="29" spans="1:37" ht="13.5" x14ac:dyDescent="0.25">
      <c r="A29" s="15">
        <v>27</v>
      </c>
      <c r="B29" s="15">
        <f t="shared" si="10"/>
        <v>1920</v>
      </c>
      <c r="C29" s="15">
        <f t="shared" si="11"/>
        <v>18225</v>
      </c>
      <c r="D29" s="15" t="e">
        <f t="shared" ca="1" si="12"/>
        <v>#NAME?</v>
      </c>
      <c r="E29" s="15" t="e">
        <f t="shared" ca="1" si="0"/>
        <v>#NAME?</v>
      </c>
      <c r="F29" s="68">
        <f t="shared" si="1"/>
        <v>167.34181143540243</v>
      </c>
      <c r="G29" s="15"/>
      <c r="H29" s="59"/>
      <c r="I29" s="60">
        <f t="shared" si="2"/>
        <v>18225</v>
      </c>
      <c r="J29" s="61">
        <f t="shared" si="3"/>
        <v>3645</v>
      </c>
      <c r="K29" s="62">
        <f t="shared" si="4"/>
        <v>364.5</v>
      </c>
      <c r="L29" s="63">
        <f t="shared" si="5"/>
        <v>36.450000000000003</v>
      </c>
      <c r="M29" s="64">
        <f t="shared" si="6"/>
        <v>1.8225</v>
      </c>
      <c r="N29" s="65">
        <f t="shared" si="7"/>
        <v>3.6450000000000003E-2</v>
      </c>
      <c r="O29" s="66">
        <f t="shared" si="8"/>
        <v>3.6450000000000002E-4</v>
      </c>
      <c r="P29" s="67">
        <f t="shared" si="9"/>
        <v>3.6449999999999998E-6</v>
      </c>
      <c r="Q29" s="15"/>
      <c r="R29" s="15"/>
      <c r="S29" s="59"/>
      <c r="T29" s="15"/>
      <c r="U29" s="15"/>
      <c r="V29" s="59"/>
      <c r="W29" s="15"/>
      <c r="X29" s="15"/>
      <c r="Y29" s="59"/>
      <c r="Z29" s="15"/>
      <c r="AA29" s="15"/>
      <c r="AB29" s="59"/>
      <c r="AC29" s="15"/>
      <c r="AD29" s="15"/>
      <c r="AE29" s="59"/>
      <c r="AF29" s="15"/>
      <c r="AG29" s="15"/>
      <c r="AH29" s="59"/>
      <c r="AI29" s="15"/>
      <c r="AJ29" s="15"/>
      <c r="AK29" s="59"/>
    </row>
    <row r="30" spans="1:37" ht="13.5" x14ac:dyDescent="0.25">
      <c r="A30" s="15">
        <v>28</v>
      </c>
      <c r="B30" s="15">
        <f t="shared" si="10"/>
        <v>2080</v>
      </c>
      <c r="C30" s="15">
        <f t="shared" si="11"/>
        <v>20305</v>
      </c>
      <c r="D30" s="15" t="e">
        <f t="shared" ca="1" si="12"/>
        <v>#NAME?</v>
      </c>
      <c r="E30" s="15" t="e">
        <f t="shared" ca="1" si="0"/>
        <v>#NAME?</v>
      </c>
      <c r="F30" s="68">
        <f t="shared" si="1"/>
        <v>170.68864766411045</v>
      </c>
      <c r="G30" s="15"/>
      <c r="H30" s="59"/>
      <c r="I30" s="60">
        <f t="shared" si="2"/>
        <v>20305</v>
      </c>
      <c r="J30" s="61">
        <f t="shared" si="3"/>
        <v>4061</v>
      </c>
      <c r="K30" s="62">
        <f t="shared" si="4"/>
        <v>406.1</v>
      </c>
      <c r="L30" s="63">
        <f t="shared" si="5"/>
        <v>40.61</v>
      </c>
      <c r="M30" s="64">
        <f t="shared" si="6"/>
        <v>2.0305</v>
      </c>
      <c r="N30" s="65">
        <f t="shared" si="7"/>
        <v>4.061E-2</v>
      </c>
      <c r="O30" s="66">
        <f t="shared" si="8"/>
        <v>4.061E-4</v>
      </c>
      <c r="P30" s="67">
        <f t="shared" si="9"/>
        <v>4.0609999999999997E-6</v>
      </c>
      <c r="Q30" s="15"/>
      <c r="R30" s="15"/>
      <c r="S30" s="59"/>
      <c r="T30" s="15"/>
      <c r="U30" s="15"/>
      <c r="V30" s="59"/>
      <c r="W30" s="15"/>
      <c r="X30" s="15"/>
      <c r="Y30" s="59"/>
      <c r="Z30" s="15"/>
      <c r="AA30" s="15"/>
      <c r="AB30" s="59"/>
      <c r="AC30" s="15"/>
      <c r="AD30" s="15"/>
      <c r="AE30" s="59"/>
      <c r="AF30" s="15"/>
      <c r="AG30" s="15"/>
      <c r="AH30" s="59"/>
      <c r="AI30" s="15"/>
      <c r="AJ30" s="15"/>
      <c r="AK30" s="59"/>
    </row>
    <row r="31" spans="1:37" ht="13.5" x14ac:dyDescent="0.25">
      <c r="A31" s="15">
        <v>29</v>
      </c>
      <c r="B31" s="15">
        <f t="shared" si="10"/>
        <v>2260</v>
      </c>
      <c r="C31" s="15">
        <f t="shared" si="11"/>
        <v>22565</v>
      </c>
      <c r="D31" s="15" t="e">
        <f t="shared" ca="1" si="12"/>
        <v>#NAME?</v>
      </c>
      <c r="E31" s="15" t="e">
        <f t="shared" ca="1" si="0"/>
        <v>#NAME?</v>
      </c>
      <c r="F31" s="68">
        <f t="shared" si="1"/>
        <v>174.10242061739268</v>
      </c>
      <c r="G31" s="15"/>
      <c r="H31" s="59"/>
      <c r="I31" s="60">
        <f t="shared" si="2"/>
        <v>22565</v>
      </c>
      <c r="J31" s="61">
        <f t="shared" si="3"/>
        <v>4513</v>
      </c>
      <c r="K31" s="62">
        <f t="shared" si="4"/>
        <v>451.3</v>
      </c>
      <c r="L31" s="63">
        <f t="shared" si="5"/>
        <v>45.13</v>
      </c>
      <c r="M31" s="64">
        <f t="shared" si="6"/>
        <v>2.2565</v>
      </c>
      <c r="N31" s="65">
        <f t="shared" si="7"/>
        <v>4.5130000000000003E-2</v>
      </c>
      <c r="O31" s="66">
        <f t="shared" si="8"/>
        <v>4.5130000000000002E-4</v>
      </c>
      <c r="P31" s="67">
        <f t="shared" si="9"/>
        <v>4.5129999999999998E-6</v>
      </c>
      <c r="Q31" s="15"/>
      <c r="R31" s="15"/>
      <c r="S31" s="59"/>
      <c r="T31" s="15"/>
      <c r="U31" s="15"/>
      <c r="V31" s="59"/>
      <c r="W31" s="15"/>
      <c r="X31" s="15"/>
      <c r="Y31" s="59"/>
      <c r="Z31" s="15"/>
      <c r="AA31" s="15"/>
      <c r="AB31" s="59"/>
      <c r="AC31" s="15"/>
      <c r="AD31" s="15"/>
      <c r="AE31" s="59"/>
      <c r="AF31" s="15"/>
      <c r="AG31" s="15"/>
      <c r="AH31" s="59"/>
      <c r="AI31" s="15"/>
      <c r="AJ31" s="15"/>
      <c r="AK31" s="59"/>
    </row>
    <row r="32" spans="1:37" ht="13.5" x14ac:dyDescent="0.25">
      <c r="A32" s="15">
        <v>30</v>
      </c>
      <c r="B32" s="15">
        <f t="shared" si="10"/>
        <v>2460</v>
      </c>
      <c r="C32" s="15">
        <f t="shared" si="11"/>
        <v>25025</v>
      </c>
      <c r="D32" s="15" t="e">
        <f t="shared" ca="1" si="12"/>
        <v>#NAME?</v>
      </c>
      <c r="E32" s="15" t="e">
        <f t="shared" ca="1" si="0"/>
        <v>#NAME?</v>
      </c>
      <c r="F32" s="68">
        <f t="shared" si="1"/>
        <v>177.58446902974052</v>
      </c>
      <c r="G32" s="15"/>
      <c r="H32" s="59"/>
      <c r="I32" s="60">
        <f t="shared" si="2"/>
        <v>25025</v>
      </c>
      <c r="J32" s="61">
        <f t="shared" si="3"/>
        <v>5005</v>
      </c>
      <c r="K32" s="62">
        <f t="shared" si="4"/>
        <v>500.5</v>
      </c>
      <c r="L32" s="63">
        <f t="shared" si="5"/>
        <v>50.05</v>
      </c>
      <c r="M32" s="64">
        <f t="shared" si="6"/>
        <v>2.5024999999999999</v>
      </c>
      <c r="N32" s="65">
        <f t="shared" si="7"/>
        <v>5.0049999999999997E-2</v>
      </c>
      <c r="O32" s="66">
        <f t="shared" si="8"/>
        <v>5.0049999999999997E-4</v>
      </c>
      <c r="P32" s="67">
        <f t="shared" si="9"/>
        <v>5.0050000000000004E-6</v>
      </c>
      <c r="Q32" s="15"/>
      <c r="R32" s="15"/>
      <c r="S32" s="59"/>
      <c r="T32" s="15"/>
      <c r="U32" s="15"/>
      <c r="V32" s="59"/>
      <c r="W32" s="15"/>
      <c r="X32" s="15"/>
      <c r="Y32" s="59"/>
      <c r="Z32" s="15"/>
      <c r="AA32" s="15"/>
      <c r="AB32" s="59"/>
      <c r="AC32" s="15"/>
      <c r="AD32" s="15"/>
      <c r="AE32" s="59"/>
      <c r="AF32" s="15"/>
      <c r="AG32" s="15"/>
      <c r="AH32" s="59"/>
      <c r="AI32" s="15"/>
      <c r="AJ32" s="15"/>
      <c r="AK32" s="59"/>
    </row>
    <row r="33" spans="1:37" ht="13.5" x14ac:dyDescent="0.25">
      <c r="A33" s="15">
        <v>31</v>
      </c>
      <c r="B33" s="15">
        <f t="shared" si="10"/>
        <v>2660</v>
      </c>
      <c r="C33" s="15">
        <f t="shared" si="11"/>
        <v>27685</v>
      </c>
      <c r="D33" s="15" t="e">
        <f t="shared" ca="1" si="12"/>
        <v>#NAME?</v>
      </c>
      <c r="E33" s="15" t="e">
        <f t="shared" ca="1" si="0"/>
        <v>#NAME?</v>
      </c>
      <c r="F33" s="68">
        <f t="shared" si="1"/>
        <v>181.13615841033536</v>
      </c>
      <c r="G33" s="15"/>
      <c r="H33" s="59"/>
      <c r="I33" s="60">
        <f t="shared" si="2"/>
        <v>27685</v>
      </c>
      <c r="J33" s="61">
        <f t="shared" si="3"/>
        <v>5537</v>
      </c>
      <c r="K33" s="62">
        <f t="shared" si="4"/>
        <v>553.70000000000005</v>
      </c>
      <c r="L33" s="63">
        <f t="shared" si="5"/>
        <v>55.37</v>
      </c>
      <c r="M33" s="64">
        <f t="shared" si="6"/>
        <v>2.7685</v>
      </c>
      <c r="N33" s="65">
        <f t="shared" si="7"/>
        <v>5.5370000000000003E-2</v>
      </c>
      <c r="O33" s="66">
        <f t="shared" si="8"/>
        <v>5.5369999999999996E-4</v>
      </c>
      <c r="P33" s="67">
        <f t="shared" si="9"/>
        <v>5.5369999999999997E-6</v>
      </c>
      <c r="Q33" s="15"/>
      <c r="R33" s="15"/>
      <c r="S33" s="59"/>
      <c r="T33" s="15"/>
      <c r="U33" s="15"/>
      <c r="V33" s="59"/>
      <c r="W33" s="15"/>
      <c r="X33" s="15"/>
      <c r="Y33" s="59"/>
      <c r="Z33" s="15"/>
      <c r="AA33" s="15"/>
      <c r="AB33" s="59"/>
      <c r="AC33" s="15"/>
      <c r="AD33" s="15"/>
      <c r="AE33" s="59"/>
      <c r="AF33" s="15"/>
      <c r="AG33" s="15"/>
      <c r="AH33" s="59"/>
      <c r="AI33" s="15"/>
      <c r="AJ33" s="15"/>
      <c r="AK33" s="59"/>
    </row>
    <row r="34" spans="1:37" ht="13.5" x14ac:dyDescent="0.25">
      <c r="A34" s="15">
        <v>32</v>
      </c>
      <c r="B34" s="15">
        <f t="shared" si="10"/>
        <v>2900</v>
      </c>
      <c r="C34" s="15">
        <f t="shared" si="11"/>
        <v>30585</v>
      </c>
      <c r="D34" s="15" t="e">
        <f t="shared" ca="1" si="12"/>
        <v>#NAME?</v>
      </c>
      <c r="E34" s="15" t="e">
        <f t="shared" ca="1" si="0"/>
        <v>#NAME?</v>
      </c>
      <c r="F34" s="68">
        <f t="shared" si="1"/>
        <v>184.758881578542</v>
      </c>
      <c r="G34" s="15"/>
      <c r="H34" s="59"/>
      <c r="I34" s="60">
        <f t="shared" si="2"/>
        <v>30585</v>
      </c>
      <c r="J34" s="61">
        <f t="shared" si="3"/>
        <v>6117</v>
      </c>
      <c r="K34" s="62">
        <f t="shared" si="4"/>
        <v>611.70000000000005</v>
      </c>
      <c r="L34" s="63">
        <f t="shared" si="5"/>
        <v>61.17</v>
      </c>
      <c r="M34" s="64">
        <f t="shared" si="6"/>
        <v>3.0585</v>
      </c>
      <c r="N34" s="65">
        <f t="shared" si="7"/>
        <v>6.1170000000000002E-2</v>
      </c>
      <c r="O34" s="66">
        <f t="shared" si="8"/>
        <v>6.1169999999999996E-4</v>
      </c>
      <c r="P34" s="67">
        <f t="shared" si="9"/>
        <v>6.117E-6</v>
      </c>
      <c r="Q34" s="15"/>
      <c r="R34" s="15"/>
      <c r="S34" s="59"/>
      <c r="T34" s="15"/>
      <c r="U34" s="15"/>
      <c r="V34" s="59"/>
      <c r="W34" s="15"/>
      <c r="X34" s="15"/>
      <c r="Y34" s="59"/>
      <c r="Z34" s="15"/>
      <c r="AA34" s="15"/>
      <c r="AB34" s="59"/>
      <c r="AC34" s="15"/>
      <c r="AD34" s="15"/>
      <c r="AE34" s="59"/>
      <c r="AF34" s="15"/>
      <c r="AG34" s="15"/>
      <c r="AH34" s="59"/>
      <c r="AI34" s="15"/>
      <c r="AJ34" s="15"/>
      <c r="AK34" s="59"/>
    </row>
    <row r="35" spans="1:37" ht="13.5" x14ac:dyDescent="0.25">
      <c r="A35" s="15">
        <v>33</v>
      </c>
      <c r="B35" s="15">
        <f t="shared" si="10"/>
        <v>3140</v>
      </c>
      <c r="C35" s="15">
        <f t="shared" si="11"/>
        <v>33725</v>
      </c>
      <c r="D35" s="15" t="e">
        <f t="shared" ca="1" si="12"/>
        <v>#NAME?</v>
      </c>
      <c r="E35" s="15" t="e">
        <f t="shared" ca="1" si="0"/>
        <v>#NAME?</v>
      </c>
      <c r="F35" s="68">
        <f t="shared" si="1"/>
        <v>188.45405921011289</v>
      </c>
      <c r="G35" s="15"/>
      <c r="H35" s="59"/>
      <c r="I35" s="60">
        <f t="shared" si="2"/>
        <v>33725</v>
      </c>
      <c r="J35" s="61">
        <f t="shared" si="3"/>
        <v>6745</v>
      </c>
      <c r="K35" s="62">
        <f t="shared" si="4"/>
        <v>674.5</v>
      </c>
      <c r="L35" s="63">
        <f t="shared" si="5"/>
        <v>67.45</v>
      </c>
      <c r="M35" s="64">
        <f t="shared" si="6"/>
        <v>3.3725000000000001</v>
      </c>
      <c r="N35" s="65">
        <f t="shared" si="7"/>
        <v>6.7449999999999996E-2</v>
      </c>
      <c r="O35" s="66">
        <f t="shared" si="8"/>
        <v>6.7449999999999997E-4</v>
      </c>
      <c r="P35" s="67">
        <f t="shared" si="9"/>
        <v>6.7449999999999998E-6</v>
      </c>
      <c r="Q35" s="15"/>
      <c r="R35" s="15"/>
      <c r="S35" s="59"/>
      <c r="T35" s="15"/>
      <c r="U35" s="15"/>
      <c r="V35" s="59"/>
      <c r="W35" s="15"/>
      <c r="X35" s="15"/>
      <c r="Y35" s="59"/>
      <c r="Z35" s="15"/>
      <c r="AA35" s="15"/>
      <c r="AB35" s="59"/>
      <c r="AC35" s="15"/>
      <c r="AD35" s="15"/>
      <c r="AE35" s="59"/>
      <c r="AF35" s="15"/>
      <c r="AG35" s="15"/>
      <c r="AH35" s="59"/>
      <c r="AI35" s="15"/>
      <c r="AJ35" s="15"/>
      <c r="AK35" s="59"/>
    </row>
    <row r="36" spans="1:37" ht="13.5" x14ac:dyDescent="0.25">
      <c r="A36" s="15">
        <v>34</v>
      </c>
      <c r="B36" s="15">
        <f t="shared" si="10"/>
        <v>3400</v>
      </c>
      <c r="C36" s="15">
        <f t="shared" si="11"/>
        <v>37125</v>
      </c>
      <c r="D36" s="15" t="e">
        <f t="shared" ca="1" si="12"/>
        <v>#NAME?</v>
      </c>
      <c r="E36" s="15" t="e">
        <f t="shared" ca="1" si="0"/>
        <v>#NAME?</v>
      </c>
      <c r="F36" s="68">
        <f t="shared" si="1"/>
        <v>192.22314039431515</v>
      </c>
      <c r="G36" s="15"/>
      <c r="H36" s="59"/>
      <c r="I36" s="60">
        <f t="shared" si="2"/>
        <v>37125</v>
      </c>
      <c r="J36" s="61">
        <f t="shared" si="3"/>
        <v>7425</v>
      </c>
      <c r="K36" s="62">
        <f t="shared" si="4"/>
        <v>742.5</v>
      </c>
      <c r="L36" s="63">
        <f t="shared" si="5"/>
        <v>74.25</v>
      </c>
      <c r="M36" s="64">
        <f t="shared" si="6"/>
        <v>3.7124999999999999</v>
      </c>
      <c r="N36" s="65">
        <f t="shared" si="7"/>
        <v>7.4249999999999997E-2</v>
      </c>
      <c r="O36" s="66">
        <f t="shared" si="8"/>
        <v>7.425E-4</v>
      </c>
      <c r="P36" s="67">
        <f t="shared" si="9"/>
        <v>7.4250000000000001E-6</v>
      </c>
      <c r="Q36" s="15"/>
      <c r="R36" s="15"/>
      <c r="S36" s="59"/>
      <c r="T36" s="15"/>
      <c r="U36" s="15"/>
      <c r="V36" s="59"/>
      <c r="W36" s="15"/>
      <c r="X36" s="15"/>
      <c r="Y36" s="59"/>
      <c r="Z36" s="15"/>
      <c r="AA36" s="15"/>
      <c r="AB36" s="59"/>
      <c r="AC36" s="15"/>
      <c r="AD36" s="15"/>
      <c r="AE36" s="59"/>
      <c r="AF36" s="15"/>
      <c r="AG36" s="15"/>
      <c r="AH36" s="59"/>
      <c r="AI36" s="15"/>
      <c r="AJ36" s="15"/>
      <c r="AK36" s="59"/>
    </row>
    <row r="37" spans="1:37" ht="13.5" x14ac:dyDescent="0.25">
      <c r="A37" s="15">
        <v>35</v>
      </c>
      <c r="B37" s="15">
        <f t="shared" si="10"/>
        <v>3660</v>
      </c>
      <c r="C37" s="15">
        <f t="shared" si="11"/>
        <v>40785</v>
      </c>
      <c r="D37" s="15" t="e">
        <f t="shared" ca="1" si="12"/>
        <v>#NAME?</v>
      </c>
      <c r="E37" s="15" t="e">
        <f t="shared" ca="1" si="0"/>
        <v>#NAME?</v>
      </c>
      <c r="F37" s="68">
        <f t="shared" si="1"/>
        <v>196.06760320220144</v>
      </c>
      <c r="G37" s="15"/>
      <c r="H37" s="59"/>
      <c r="I37" s="60">
        <f t="shared" si="2"/>
        <v>40785</v>
      </c>
      <c r="J37" s="61">
        <f t="shared" si="3"/>
        <v>8157</v>
      </c>
      <c r="K37" s="62">
        <f t="shared" si="4"/>
        <v>815.7</v>
      </c>
      <c r="L37" s="63">
        <f t="shared" si="5"/>
        <v>81.569999999999993</v>
      </c>
      <c r="M37" s="64">
        <f t="shared" si="6"/>
        <v>4.0785</v>
      </c>
      <c r="N37" s="65">
        <f t="shared" si="7"/>
        <v>8.1570000000000004E-2</v>
      </c>
      <c r="O37" s="66">
        <f t="shared" si="8"/>
        <v>8.1570000000000004E-4</v>
      </c>
      <c r="P37" s="67">
        <f t="shared" si="9"/>
        <v>8.157E-6</v>
      </c>
      <c r="Q37" s="15"/>
      <c r="R37" s="15"/>
      <c r="S37" s="59"/>
      <c r="T37" s="15"/>
      <c r="U37" s="15"/>
      <c r="V37" s="59"/>
      <c r="W37" s="15"/>
      <c r="X37" s="15"/>
      <c r="Y37" s="59"/>
      <c r="Z37" s="15"/>
      <c r="AA37" s="15"/>
      <c r="AB37" s="59"/>
      <c r="AC37" s="15"/>
      <c r="AD37" s="15"/>
      <c r="AE37" s="59"/>
      <c r="AF37" s="15"/>
      <c r="AG37" s="15"/>
      <c r="AH37" s="59"/>
      <c r="AI37" s="15"/>
      <c r="AJ37" s="15"/>
      <c r="AK37" s="59"/>
    </row>
    <row r="38" spans="1:37" ht="13.5" x14ac:dyDescent="0.25">
      <c r="A38" s="15">
        <v>36</v>
      </c>
      <c r="B38" s="15">
        <f t="shared" si="10"/>
        <v>3960</v>
      </c>
      <c r="C38" s="15">
        <f t="shared" si="11"/>
        <v>44745</v>
      </c>
      <c r="D38" s="15" t="e">
        <f t="shared" ca="1" si="12"/>
        <v>#NAME?</v>
      </c>
      <c r="E38" s="15" t="e">
        <f t="shared" ca="1" si="0"/>
        <v>#NAME?</v>
      </c>
      <c r="F38" s="68">
        <f t="shared" si="1"/>
        <v>199.98895526624548</v>
      </c>
      <c r="G38" s="15"/>
      <c r="H38" s="59"/>
      <c r="I38" s="60">
        <f t="shared" si="2"/>
        <v>44745</v>
      </c>
      <c r="J38" s="61">
        <f t="shared" si="3"/>
        <v>8949</v>
      </c>
      <c r="K38" s="62">
        <f t="shared" si="4"/>
        <v>894.9</v>
      </c>
      <c r="L38" s="63">
        <f t="shared" si="5"/>
        <v>89.49</v>
      </c>
      <c r="M38" s="64">
        <f t="shared" si="6"/>
        <v>4.4744999999999999</v>
      </c>
      <c r="N38" s="65">
        <f t="shared" si="7"/>
        <v>8.949E-2</v>
      </c>
      <c r="O38" s="66">
        <f t="shared" si="8"/>
        <v>8.9490000000000001E-4</v>
      </c>
      <c r="P38" s="67">
        <f t="shared" si="9"/>
        <v>8.9490000000000002E-6</v>
      </c>
      <c r="Q38" s="15"/>
      <c r="R38" s="15"/>
      <c r="S38" s="59"/>
      <c r="T38" s="15"/>
      <c r="U38" s="15"/>
      <c r="V38" s="59"/>
      <c r="W38" s="15"/>
      <c r="X38" s="15"/>
      <c r="Y38" s="59"/>
      <c r="Z38" s="15"/>
      <c r="AA38" s="15"/>
      <c r="AB38" s="59"/>
      <c r="AC38" s="15"/>
      <c r="AD38" s="15"/>
      <c r="AE38" s="59"/>
      <c r="AF38" s="15"/>
      <c r="AG38" s="15"/>
      <c r="AH38" s="59"/>
      <c r="AI38" s="15"/>
      <c r="AJ38" s="15"/>
      <c r="AK38" s="59"/>
    </row>
    <row r="39" spans="1:37" ht="13.5" x14ac:dyDescent="0.25">
      <c r="A39" s="15">
        <v>37</v>
      </c>
      <c r="B39" s="15">
        <f t="shared" si="10"/>
        <v>4280</v>
      </c>
      <c r="C39" s="15">
        <f t="shared" si="11"/>
        <v>49025</v>
      </c>
      <c r="D39" s="15" t="e">
        <f t="shared" ca="1" si="12"/>
        <v>#NAME?</v>
      </c>
      <c r="E39" s="15" t="e">
        <f t="shared" ca="1" si="0"/>
        <v>#NAME?</v>
      </c>
      <c r="F39" s="68">
        <f t="shared" si="1"/>
        <v>203.98873437157036</v>
      </c>
      <c r="G39" s="15"/>
      <c r="H39" s="59"/>
      <c r="I39" s="60">
        <f t="shared" si="2"/>
        <v>49025</v>
      </c>
      <c r="J39" s="61">
        <f t="shared" si="3"/>
        <v>9805</v>
      </c>
      <c r="K39" s="62">
        <f t="shared" si="4"/>
        <v>980.5</v>
      </c>
      <c r="L39" s="63">
        <f t="shared" si="5"/>
        <v>98.05</v>
      </c>
      <c r="M39" s="64">
        <f t="shared" si="6"/>
        <v>4.9024999999999999</v>
      </c>
      <c r="N39" s="65">
        <f t="shared" si="7"/>
        <v>9.8049999999999998E-2</v>
      </c>
      <c r="O39" s="66">
        <f t="shared" si="8"/>
        <v>9.8050000000000003E-4</v>
      </c>
      <c r="P39" s="67">
        <f t="shared" si="9"/>
        <v>9.8050000000000001E-6</v>
      </c>
      <c r="Q39" s="15"/>
      <c r="R39" s="15"/>
      <c r="S39" s="59"/>
      <c r="T39" s="15"/>
      <c r="U39" s="15"/>
      <c r="V39" s="59"/>
      <c r="W39" s="15"/>
      <c r="X39" s="15"/>
      <c r="Y39" s="59"/>
      <c r="Z39" s="15"/>
      <c r="AA39" s="15"/>
      <c r="AB39" s="59"/>
      <c r="AC39" s="15"/>
      <c r="AD39" s="15"/>
      <c r="AE39" s="59"/>
      <c r="AF39" s="15"/>
      <c r="AG39" s="15"/>
      <c r="AH39" s="59"/>
      <c r="AI39" s="15"/>
      <c r="AJ39" s="15"/>
      <c r="AK39" s="59"/>
    </row>
    <row r="40" spans="1:37" ht="13.5" x14ac:dyDescent="0.25">
      <c r="A40" s="15">
        <v>38</v>
      </c>
      <c r="B40" s="15">
        <f t="shared" si="10"/>
        <v>4620</v>
      </c>
      <c r="C40" s="15">
        <f t="shared" si="11"/>
        <v>53645</v>
      </c>
      <c r="D40" s="15" t="e">
        <f t="shared" ca="1" si="12"/>
        <v>#NAME?</v>
      </c>
      <c r="E40" s="15" t="e">
        <f t="shared" ca="1" si="0"/>
        <v>#NAME?</v>
      </c>
      <c r="F40" s="68">
        <f t="shared" si="1"/>
        <v>208.0685090590018</v>
      </c>
      <c r="G40" s="15"/>
      <c r="H40" s="59"/>
      <c r="I40" s="60">
        <f t="shared" si="2"/>
        <v>53645</v>
      </c>
      <c r="J40" s="61">
        <f t="shared" si="3"/>
        <v>10729</v>
      </c>
      <c r="K40" s="62">
        <f t="shared" si="4"/>
        <v>1072.9000000000001</v>
      </c>
      <c r="L40" s="63">
        <f t="shared" si="5"/>
        <v>107.29</v>
      </c>
      <c r="M40" s="64">
        <f t="shared" si="6"/>
        <v>5.3644999999999996</v>
      </c>
      <c r="N40" s="65">
        <f t="shared" si="7"/>
        <v>0.10729</v>
      </c>
      <c r="O40" s="66">
        <f t="shared" si="8"/>
        <v>1.0728999999999999E-3</v>
      </c>
      <c r="P40" s="67">
        <f t="shared" si="9"/>
        <v>1.0729E-5</v>
      </c>
      <c r="Q40" s="15"/>
      <c r="R40" s="15"/>
      <c r="S40" s="59"/>
      <c r="T40" s="15"/>
      <c r="U40" s="15"/>
      <c r="V40" s="59"/>
      <c r="W40" s="15"/>
      <c r="X40" s="15"/>
      <c r="Y40" s="59"/>
      <c r="Z40" s="15"/>
      <c r="AA40" s="15"/>
      <c r="AB40" s="59"/>
      <c r="AC40" s="15"/>
      <c r="AD40" s="15"/>
      <c r="AE40" s="59"/>
      <c r="AF40" s="15"/>
      <c r="AG40" s="15"/>
      <c r="AH40" s="59"/>
      <c r="AI40" s="15"/>
      <c r="AJ40" s="15"/>
      <c r="AK40" s="59"/>
    </row>
    <row r="41" spans="1:37" ht="13.5" x14ac:dyDescent="0.25">
      <c r="A41" s="15">
        <v>39</v>
      </c>
      <c r="B41" s="15">
        <f t="shared" si="10"/>
        <v>4980</v>
      </c>
      <c r="C41" s="15">
        <f t="shared" si="11"/>
        <v>58625</v>
      </c>
      <c r="D41" s="15" t="e">
        <f t="shared" ca="1" si="12"/>
        <v>#NAME?</v>
      </c>
      <c r="E41" s="15" t="e">
        <f t="shared" ca="1" si="0"/>
        <v>#NAME?</v>
      </c>
      <c r="F41" s="68">
        <f t="shared" si="1"/>
        <v>212.22987924018187</v>
      </c>
      <c r="G41" s="15"/>
      <c r="H41" s="59"/>
      <c r="I41" s="60">
        <f t="shared" si="2"/>
        <v>58625</v>
      </c>
      <c r="J41" s="61">
        <f t="shared" si="3"/>
        <v>11725</v>
      </c>
      <c r="K41" s="62">
        <f t="shared" si="4"/>
        <v>1172.5</v>
      </c>
      <c r="L41" s="63">
        <f t="shared" si="5"/>
        <v>117.25</v>
      </c>
      <c r="M41" s="64">
        <f t="shared" si="6"/>
        <v>5.8624999999999998</v>
      </c>
      <c r="N41" s="65">
        <f t="shared" si="7"/>
        <v>0.11724999999999999</v>
      </c>
      <c r="O41" s="66">
        <f t="shared" si="8"/>
        <v>1.1724999999999999E-3</v>
      </c>
      <c r="P41" s="67">
        <f t="shared" si="9"/>
        <v>1.1725E-5</v>
      </c>
      <c r="Q41" s="15"/>
      <c r="R41" s="15"/>
      <c r="S41" s="59"/>
      <c r="T41" s="15"/>
      <c r="U41" s="15"/>
      <c r="V41" s="59"/>
      <c r="W41" s="15"/>
      <c r="X41" s="15"/>
      <c r="Y41" s="59"/>
      <c r="Z41" s="15"/>
      <c r="AA41" s="15"/>
      <c r="AB41" s="59"/>
      <c r="AC41" s="15"/>
      <c r="AD41" s="15"/>
      <c r="AE41" s="59"/>
      <c r="AF41" s="15"/>
      <c r="AG41" s="15"/>
      <c r="AH41" s="59"/>
      <c r="AI41" s="15"/>
      <c r="AJ41" s="15"/>
      <c r="AK41" s="59"/>
    </row>
    <row r="42" spans="1:37" ht="13.5" x14ac:dyDescent="0.25">
      <c r="A42" s="15">
        <v>40</v>
      </c>
      <c r="B42" s="15">
        <f t="shared" si="10"/>
        <v>5360</v>
      </c>
      <c r="C42" s="15">
        <f t="shared" si="11"/>
        <v>63985</v>
      </c>
      <c r="D42" s="15" t="e">
        <f t="shared" ca="1" si="12"/>
        <v>#NAME?</v>
      </c>
      <c r="E42" s="15" t="e">
        <f t="shared" ca="1" si="0"/>
        <v>#NAME?</v>
      </c>
      <c r="F42" s="68">
        <f t="shared" si="1"/>
        <v>216.47447682498543</v>
      </c>
      <c r="G42" s="15"/>
      <c r="H42" s="59"/>
      <c r="I42" s="60">
        <f t="shared" si="2"/>
        <v>63985</v>
      </c>
      <c r="J42" s="61">
        <f t="shared" si="3"/>
        <v>12797</v>
      </c>
      <c r="K42" s="62">
        <f t="shared" si="4"/>
        <v>1279.7</v>
      </c>
      <c r="L42" s="63">
        <f t="shared" si="5"/>
        <v>127.97</v>
      </c>
      <c r="M42" s="64">
        <f t="shared" si="6"/>
        <v>6.3985000000000003</v>
      </c>
      <c r="N42" s="65">
        <f t="shared" si="7"/>
        <v>0.12797</v>
      </c>
      <c r="O42" s="66">
        <f t="shared" si="8"/>
        <v>1.2796999999999999E-3</v>
      </c>
      <c r="P42" s="67">
        <f t="shared" si="9"/>
        <v>1.2797E-5</v>
      </c>
      <c r="Q42" s="15"/>
      <c r="R42" s="15"/>
      <c r="S42" s="59"/>
      <c r="T42" s="15"/>
      <c r="U42" s="15"/>
      <c r="V42" s="59"/>
      <c r="W42" s="15"/>
      <c r="X42" s="15"/>
      <c r="Y42" s="59"/>
      <c r="Z42" s="15"/>
      <c r="AA42" s="15"/>
      <c r="AB42" s="59"/>
      <c r="AC42" s="15"/>
      <c r="AD42" s="15"/>
      <c r="AE42" s="59"/>
      <c r="AF42" s="15"/>
      <c r="AG42" s="15"/>
      <c r="AH42" s="59"/>
      <c r="AI42" s="15"/>
      <c r="AJ42" s="15"/>
      <c r="AK42" s="59"/>
    </row>
    <row r="43" spans="1:37" ht="13.5" x14ac:dyDescent="0.25">
      <c r="A43" s="15">
        <v>41</v>
      </c>
      <c r="B43" s="15">
        <f t="shared" si="10"/>
        <v>5760</v>
      </c>
      <c r="C43" s="15">
        <f t="shared" si="11"/>
        <v>69745</v>
      </c>
      <c r="D43" s="15" t="e">
        <f t="shared" ca="1" si="12"/>
        <v>#NAME?</v>
      </c>
      <c r="E43" s="15" t="e">
        <f t="shared" ca="1" si="0"/>
        <v>#NAME?</v>
      </c>
      <c r="F43" s="68">
        <f t="shared" si="1"/>
        <v>220.80396636148518</v>
      </c>
      <c r="G43" s="15"/>
      <c r="H43" s="59"/>
      <c r="I43" s="60">
        <f t="shared" si="2"/>
        <v>69745</v>
      </c>
      <c r="J43" s="61">
        <f t="shared" si="3"/>
        <v>13949</v>
      </c>
      <c r="K43" s="62">
        <f t="shared" si="4"/>
        <v>1394.9</v>
      </c>
      <c r="L43" s="63">
        <f t="shared" si="5"/>
        <v>139.49</v>
      </c>
      <c r="M43" s="64">
        <f t="shared" si="6"/>
        <v>6.9744999999999999</v>
      </c>
      <c r="N43" s="65">
        <f t="shared" si="7"/>
        <v>0.13949</v>
      </c>
      <c r="O43" s="66">
        <f t="shared" si="8"/>
        <v>1.3948999999999999E-3</v>
      </c>
      <c r="P43" s="67">
        <f t="shared" si="9"/>
        <v>1.3949E-5</v>
      </c>
      <c r="Q43" s="15"/>
      <c r="R43" s="15"/>
      <c r="S43" s="59"/>
      <c r="T43" s="15"/>
      <c r="U43" s="15"/>
      <c r="V43" s="59"/>
      <c r="W43" s="15"/>
      <c r="X43" s="15"/>
      <c r="Y43" s="59"/>
      <c r="Z43" s="15"/>
      <c r="AA43" s="15"/>
      <c r="AB43" s="59"/>
      <c r="AC43" s="15"/>
      <c r="AD43" s="15"/>
      <c r="AE43" s="59"/>
      <c r="AF43" s="15"/>
      <c r="AG43" s="15"/>
      <c r="AH43" s="59"/>
      <c r="AI43" s="15"/>
      <c r="AJ43" s="15"/>
      <c r="AK43" s="59"/>
    </row>
    <row r="44" spans="1:37" ht="13.5" x14ac:dyDescent="0.25">
      <c r="A44" s="15">
        <v>42</v>
      </c>
      <c r="B44" s="15">
        <f t="shared" si="10"/>
        <v>6200</v>
      </c>
      <c r="C44" s="15">
        <f t="shared" si="11"/>
        <v>75945</v>
      </c>
      <c r="D44" s="15" t="e">
        <f t="shared" ca="1" si="12"/>
        <v>#NAME?</v>
      </c>
      <c r="E44" s="15" t="e">
        <f t="shared" ca="1" si="0"/>
        <v>#NAME?</v>
      </c>
      <c r="F44" s="68">
        <f t="shared" si="1"/>
        <v>225.22004568871489</v>
      </c>
      <c r="G44" s="15"/>
      <c r="H44" s="59"/>
      <c r="I44" s="60">
        <f t="shared" si="2"/>
        <v>75945</v>
      </c>
      <c r="J44" s="61">
        <f t="shared" si="3"/>
        <v>15189</v>
      </c>
      <c r="K44" s="62">
        <f t="shared" si="4"/>
        <v>1518.9</v>
      </c>
      <c r="L44" s="63">
        <f t="shared" si="5"/>
        <v>151.88999999999999</v>
      </c>
      <c r="M44" s="64">
        <f t="shared" si="6"/>
        <v>7.5945</v>
      </c>
      <c r="N44" s="65">
        <f t="shared" si="7"/>
        <v>0.15189</v>
      </c>
      <c r="O44" s="66">
        <f t="shared" si="8"/>
        <v>1.5188999999999999E-3</v>
      </c>
      <c r="P44" s="67">
        <f t="shared" si="9"/>
        <v>1.5189E-5</v>
      </c>
      <c r="Q44" s="15"/>
      <c r="R44" s="15"/>
      <c r="S44" s="59"/>
      <c r="T44" s="15"/>
      <c r="U44" s="15"/>
      <c r="V44" s="59"/>
      <c r="W44" s="15"/>
      <c r="X44" s="15"/>
      <c r="Y44" s="59"/>
      <c r="Z44" s="15"/>
      <c r="AA44" s="15"/>
      <c r="AB44" s="59"/>
      <c r="AC44" s="15"/>
      <c r="AD44" s="15"/>
      <c r="AE44" s="59"/>
      <c r="AF44" s="15"/>
      <c r="AG44" s="15"/>
      <c r="AH44" s="59"/>
      <c r="AI44" s="15"/>
      <c r="AJ44" s="15"/>
      <c r="AK44" s="59"/>
    </row>
    <row r="45" spans="1:37" ht="13.5" x14ac:dyDescent="0.25">
      <c r="A45" s="15">
        <v>43</v>
      </c>
      <c r="B45" s="15">
        <f t="shared" si="10"/>
        <v>6660</v>
      </c>
      <c r="C45" s="15">
        <f t="shared" si="11"/>
        <v>82605</v>
      </c>
      <c r="D45" s="15" t="e">
        <f t="shared" ca="1" si="12"/>
        <v>#NAME?</v>
      </c>
      <c r="E45" s="15" t="e">
        <f t="shared" ca="1" si="0"/>
        <v>#NAME?</v>
      </c>
      <c r="F45" s="68">
        <f t="shared" si="1"/>
        <v>229.72444660248917</v>
      </c>
      <c r="G45" s="15"/>
      <c r="H45" s="59"/>
      <c r="I45" s="60">
        <f t="shared" si="2"/>
        <v>82605</v>
      </c>
      <c r="J45" s="61">
        <f t="shared" si="3"/>
        <v>16521</v>
      </c>
      <c r="K45" s="62">
        <f t="shared" si="4"/>
        <v>1652.1</v>
      </c>
      <c r="L45" s="63">
        <f t="shared" si="5"/>
        <v>165.21</v>
      </c>
      <c r="M45" s="64">
        <f t="shared" si="6"/>
        <v>8.2605000000000004</v>
      </c>
      <c r="N45" s="65">
        <f t="shared" si="7"/>
        <v>0.16521</v>
      </c>
      <c r="O45" s="66">
        <f t="shared" si="8"/>
        <v>1.6521000000000001E-3</v>
      </c>
      <c r="P45" s="67">
        <f t="shared" si="9"/>
        <v>1.6521E-5</v>
      </c>
      <c r="Q45" s="15"/>
      <c r="R45" s="15"/>
      <c r="S45" s="59"/>
      <c r="T45" s="15"/>
      <c r="U45" s="15"/>
      <c r="V45" s="59"/>
      <c r="W45" s="15"/>
      <c r="X45" s="15"/>
      <c r="Y45" s="59"/>
      <c r="Z45" s="15"/>
      <c r="AA45" s="15"/>
      <c r="AB45" s="59"/>
      <c r="AC45" s="15"/>
      <c r="AD45" s="15"/>
      <c r="AE45" s="59"/>
      <c r="AF45" s="15"/>
      <c r="AG45" s="15"/>
      <c r="AH45" s="59"/>
      <c r="AI45" s="15"/>
      <c r="AJ45" s="15"/>
      <c r="AK45" s="59"/>
    </row>
    <row r="46" spans="1:37" ht="13.5" x14ac:dyDescent="0.25">
      <c r="A46" s="15">
        <v>44</v>
      </c>
      <c r="B46" s="15">
        <f t="shared" si="10"/>
        <v>7160</v>
      </c>
      <c r="C46" s="15">
        <f t="shared" si="11"/>
        <v>89765</v>
      </c>
      <c r="D46" s="15" t="e">
        <f t="shared" ca="1" si="12"/>
        <v>#NAME?</v>
      </c>
      <c r="E46" s="15" t="e">
        <f t="shared" ca="1" si="0"/>
        <v>#NAME?</v>
      </c>
      <c r="F46" s="68">
        <f t="shared" si="1"/>
        <v>234.31893553453892</v>
      </c>
      <c r="G46" s="15"/>
      <c r="H46" s="59"/>
      <c r="I46" s="60">
        <f t="shared" si="2"/>
        <v>89765</v>
      </c>
      <c r="J46" s="61">
        <f t="shared" si="3"/>
        <v>17953</v>
      </c>
      <c r="K46" s="62">
        <f t="shared" si="4"/>
        <v>1795.3</v>
      </c>
      <c r="L46" s="63">
        <f t="shared" si="5"/>
        <v>179.53</v>
      </c>
      <c r="M46" s="64">
        <f t="shared" si="6"/>
        <v>8.9764999999999997</v>
      </c>
      <c r="N46" s="65">
        <f t="shared" si="7"/>
        <v>0.17953</v>
      </c>
      <c r="O46" s="66">
        <f t="shared" si="8"/>
        <v>1.7953000000000001E-3</v>
      </c>
      <c r="P46" s="67">
        <f t="shared" si="9"/>
        <v>1.7952999999999999E-5</v>
      </c>
      <c r="Q46" s="15"/>
      <c r="R46" s="15"/>
      <c r="S46" s="59"/>
      <c r="T46" s="15"/>
      <c r="U46" s="15"/>
      <c r="V46" s="59"/>
      <c r="W46" s="15"/>
      <c r="X46" s="15"/>
      <c r="Y46" s="59"/>
      <c r="Z46" s="15"/>
      <c r="AA46" s="15"/>
      <c r="AB46" s="59"/>
      <c r="AC46" s="15"/>
      <c r="AD46" s="15"/>
      <c r="AE46" s="59"/>
      <c r="AF46" s="15"/>
      <c r="AG46" s="15"/>
      <c r="AH46" s="59"/>
      <c r="AI46" s="15"/>
      <c r="AJ46" s="15"/>
      <c r="AK46" s="59"/>
    </row>
    <row r="47" spans="1:37" ht="13.5" x14ac:dyDescent="0.25">
      <c r="A47" s="15">
        <v>45</v>
      </c>
      <c r="B47" s="15">
        <f t="shared" si="10"/>
        <v>7700</v>
      </c>
      <c r="C47" s="15">
        <f t="shared" si="11"/>
        <v>97465</v>
      </c>
      <c r="D47" s="15" t="e">
        <f t="shared" ca="1" si="12"/>
        <v>#NAME?</v>
      </c>
      <c r="E47" s="15" t="e">
        <f t="shared" ca="1" si="0"/>
        <v>#NAME?</v>
      </c>
      <c r="F47" s="68">
        <f t="shared" si="1"/>
        <v>239.00531424522975</v>
      </c>
      <c r="G47" s="15"/>
      <c r="H47" s="59"/>
      <c r="I47" s="60">
        <f t="shared" si="2"/>
        <v>97465</v>
      </c>
      <c r="J47" s="61">
        <f t="shared" si="3"/>
        <v>19493</v>
      </c>
      <c r="K47" s="62">
        <f t="shared" si="4"/>
        <v>1949.3</v>
      </c>
      <c r="L47" s="63">
        <f t="shared" si="5"/>
        <v>194.93</v>
      </c>
      <c r="M47" s="64">
        <f t="shared" si="6"/>
        <v>9.7464999999999993</v>
      </c>
      <c r="N47" s="65">
        <f t="shared" si="7"/>
        <v>0.19492999999999999</v>
      </c>
      <c r="O47" s="66">
        <f t="shared" si="8"/>
        <v>1.9492999999999999E-3</v>
      </c>
      <c r="P47" s="67">
        <f t="shared" si="9"/>
        <v>1.9493000000000001E-5</v>
      </c>
      <c r="Q47" s="15"/>
      <c r="R47" s="15"/>
      <c r="S47" s="59"/>
      <c r="T47" s="15"/>
      <c r="U47" s="15"/>
      <c r="V47" s="59"/>
      <c r="W47" s="15"/>
      <c r="X47" s="15"/>
      <c r="Y47" s="59"/>
      <c r="Z47" s="15"/>
      <c r="AA47" s="15"/>
      <c r="AB47" s="59"/>
      <c r="AC47" s="15"/>
      <c r="AD47" s="15"/>
      <c r="AE47" s="59"/>
      <c r="AF47" s="15"/>
      <c r="AG47" s="15"/>
      <c r="AH47" s="59"/>
      <c r="AI47" s="15"/>
      <c r="AJ47" s="15"/>
      <c r="AK47" s="59"/>
    </row>
    <row r="48" spans="1:37" ht="13.5" x14ac:dyDescent="0.25">
      <c r="A48" s="15">
        <v>46</v>
      </c>
      <c r="B48" s="15">
        <f t="shared" si="10"/>
        <v>8260</v>
      </c>
      <c r="C48" s="15">
        <f t="shared" si="11"/>
        <v>105725</v>
      </c>
      <c r="D48" s="15" t="e">
        <f t="shared" ca="1" si="12"/>
        <v>#NAME?</v>
      </c>
      <c r="E48" s="15" t="e">
        <f t="shared" ca="1" si="0"/>
        <v>#NAME?</v>
      </c>
      <c r="F48" s="68">
        <f t="shared" si="1"/>
        <v>243.78542053013433</v>
      </c>
      <c r="G48" s="15"/>
      <c r="H48" s="59"/>
      <c r="I48" s="60">
        <f t="shared" si="2"/>
        <v>105725</v>
      </c>
      <c r="J48" s="61">
        <f t="shared" si="3"/>
        <v>21145</v>
      </c>
      <c r="K48" s="62">
        <f t="shared" si="4"/>
        <v>2114.5</v>
      </c>
      <c r="L48" s="63">
        <f t="shared" si="5"/>
        <v>211.45</v>
      </c>
      <c r="M48" s="64">
        <f t="shared" si="6"/>
        <v>10.5725</v>
      </c>
      <c r="N48" s="65">
        <f t="shared" si="7"/>
        <v>0.21145</v>
      </c>
      <c r="O48" s="66">
        <f t="shared" si="8"/>
        <v>2.1145000000000001E-3</v>
      </c>
      <c r="P48" s="67">
        <f t="shared" si="9"/>
        <v>2.1145000000000002E-5</v>
      </c>
      <c r="Q48" s="15"/>
      <c r="R48" s="15"/>
      <c r="S48" s="59"/>
      <c r="T48" s="15"/>
      <c r="U48" s="15"/>
      <c r="V48" s="59"/>
      <c r="W48" s="15"/>
      <c r="X48" s="15"/>
      <c r="Y48" s="59"/>
      <c r="Z48" s="15"/>
      <c r="AA48" s="15"/>
      <c r="AB48" s="59"/>
      <c r="AC48" s="15"/>
      <c r="AD48" s="15"/>
      <c r="AE48" s="59"/>
      <c r="AF48" s="15"/>
      <c r="AG48" s="15"/>
      <c r="AH48" s="59"/>
      <c r="AI48" s="15"/>
      <c r="AJ48" s="15"/>
      <c r="AK48" s="59"/>
    </row>
    <row r="49" spans="1:37" ht="13.5" x14ac:dyDescent="0.25">
      <c r="A49" s="15">
        <v>47</v>
      </c>
      <c r="B49" s="15">
        <f t="shared" si="10"/>
        <v>8860</v>
      </c>
      <c r="C49" s="15">
        <f t="shared" si="11"/>
        <v>114585</v>
      </c>
      <c r="D49" s="15" t="e">
        <f t="shared" ca="1" si="12"/>
        <v>#NAME?</v>
      </c>
      <c r="E49" s="15" t="e">
        <f t="shared" ca="1" si="0"/>
        <v>#NAME?</v>
      </c>
      <c r="F49" s="68">
        <f t="shared" si="1"/>
        <v>248.66112894073703</v>
      </c>
      <c r="G49" s="15"/>
      <c r="H49" s="59"/>
      <c r="I49" s="60">
        <f t="shared" si="2"/>
        <v>114585</v>
      </c>
      <c r="J49" s="61">
        <f t="shared" si="3"/>
        <v>22917</v>
      </c>
      <c r="K49" s="62">
        <f t="shared" si="4"/>
        <v>2291.6999999999998</v>
      </c>
      <c r="L49" s="63">
        <f t="shared" si="5"/>
        <v>229.17</v>
      </c>
      <c r="M49" s="64">
        <f t="shared" si="6"/>
        <v>11.458500000000001</v>
      </c>
      <c r="N49" s="65">
        <f t="shared" si="7"/>
        <v>0.22917000000000001</v>
      </c>
      <c r="O49" s="66">
        <f t="shared" si="8"/>
        <v>2.2916999999999998E-3</v>
      </c>
      <c r="P49" s="67">
        <f t="shared" si="9"/>
        <v>2.2917000000000001E-5</v>
      </c>
      <c r="Q49" s="15"/>
      <c r="R49" s="15"/>
      <c r="S49" s="59"/>
      <c r="T49" s="15"/>
      <c r="U49" s="15"/>
      <c r="V49" s="59"/>
      <c r="W49" s="15"/>
      <c r="X49" s="15"/>
      <c r="Y49" s="59"/>
      <c r="Z49" s="15"/>
      <c r="AA49" s="15"/>
      <c r="AB49" s="59"/>
      <c r="AC49" s="15"/>
      <c r="AD49" s="15"/>
      <c r="AE49" s="59"/>
      <c r="AF49" s="15"/>
      <c r="AG49" s="15"/>
      <c r="AH49" s="59"/>
      <c r="AI49" s="15"/>
      <c r="AJ49" s="15"/>
      <c r="AK49" s="59"/>
    </row>
    <row r="50" spans="1:37" ht="13.5" x14ac:dyDescent="0.25">
      <c r="A50" s="15">
        <v>48</v>
      </c>
      <c r="B50" s="15">
        <f t="shared" si="10"/>
        <v>9500</v>
      </c>
      <c r="C50" s="15">
        <f t="shared" si="11"/>
        <v>124085</v>
      </c>
      <c r="D50" s="15" t="e">
        <f t="shared" ca="1" si="12"/>
        <v>#NAME?</v>
      </c>
      <c r="E50" s="15" t="e">
        <f t="shared" ca="1" si="0"/>
        <v>#NAME?</v>
      </c>
      <c r="F50" s="68">
        <f t="shared" si="1"/>
        <v>253.6343515195517</v>
      </c>
      <c r="G50" s="15"/>
      <c r="H50" s="59"/>
      <c r="I50" s="60">
        <f t="shared" si="2"/>
        <v>124085</v>
      </c>
      <c r="J50" s="61">
        <f t="shared" si="3"/>
        <v>24817</v>
      </c>
      <c r="K50" s="62">
        <f t="shared" si="4"/>
        <v>2481.6999999999998</v>
      </c>
      <c r="L50" s="63">
        <f t="shared" si="5"/>
        <v>248.17</v>
      </c>
      <c r="M50" s="64">
        <f t="shared" si="6"/>
        <v>12.4085</v>
      </c>
      <c r="N50" s="65">
        <f t="shared" si="7"/>
        <v>0.24817</v>
      </c>
      <c r="O50" s="66">
        <f t="shared" si="8"/>
        <v>2.4816999999999999E-3</v>
      </c>
      <c r="P50" s="67">
        <f t="shared" si="9"/>
        <v>2.4817E-5</v>
      </c>
      <c r="Q50" s="15"/>
      <c r="R50" s="15"/>
      <c r="S50" s="59"/>
      <c r="T50" s="15"/>
      <c r="U50" s="15"/>
      <c r="V50" s="59"/>
      <c r="W50" s="15"/>
      <c r="X50" s="15"/>
      <c r="Y50" s="59"/>
      <c r="Z50" s="15"/>
      <c r="AA50" s="15"/>
      <c r="AB50" s="59"/>
      <c r="AC50" s="15"/>
      <c r="AD50" s="15"/>
      <c r="AE50" s="59"/>
      <c r="AF50" s="15"/>
      <c r="AG50" s="15"/>
      <c r="AH50" s="59"/>
      <c r="AI50" s="15"/>
      <c r="AJ50" s="15"/>
      <c r="AK50" s="59"/>
    </row>
    <row r="51" spans="1:37" ht="13.5" x14ac:dyDescent="0.25">
      <c r="A51" s="15">
        <v>49</v>
      </c>
      <c r="B51" s="15">
        <f t="shared" si="10"/>
        <v>10180</v>
      </c>
      <c r="C51" s="15">
        <f t="shared" si="11"/>
        <v>134265</v>
      </c>
      <c r="D51" s="15" t="e">
        <f t="shared" ca="1" si="12"/>
        <v>#NAME?</v>
      </c>
      <c r="E51" s="15" t="e">
        <f t="shared" ca="1" si="0"/>
        <v>#NAME?</v>
      </c>
      <c r="F51" s="68">
        <f t="shared" si="1"/>
        <v>258.70703854994275</v>
      </c>
      <c r="G51" s="15"/>
      <c r="H51" s="59"/>
      <c r="I51" s="60">
        <f t="shared" si="2"/>
        <v>134265</v>
      </c>
      <c r="J51" s="61">
        <f t="shared" si="3"/>
        <v>26853</v>
      </c>
      <c r="K51" s="62">
        <f t="shared" si="4"/>
        <v>2685.3</v>
      </c>
      <c r="L51" s="63">
        <f t="shared" si="5"/>
        <v>268.52999999999997</v>
      </c>
      <c r="M51" s="64">
        <f t="shared" si="6"/>
        <v>13.426500000000001</v>
      </c>
      <c r="N51" s="65">
        <f t="shared" si="7"/>
        <v>0.26852999999999999</v>
      </c>
      <c r="O51" s="66">
        <f t="shared" si="8"/>
        <v>2.6852999999999998E-3</v>
      </c>
      <c r="P51" s="67">
        <f t="shared" si="9"/>
        <v>2.6852999999999999E-5</v>
      </c>
      <c r="Q51" s="15"/>
      <c r="R51" s="15"/>
      <c r="S51" s="59"/>
      <c r="T51" s="15"/>
      <c r="U51" s="15"/>
      <c r="V51" s="59"/>
      <c r="W51" s="15"/>
      <c r="X51" s="15"/>
      <c r="Y51" s="59"/>
      <c r="Z51" s="15"/>
      <c r="AA51" s="15"/>
      <c r="AB51" s="59"/>
      <c r="AC51" s="15"/>
      <c r="AD51" s="15"/>
      <c r="AE51" s="59"/>
      <c r="AF51" s="15"/>
      <c r="AG51" s="15"/>
      <c r="AH51" s="59"/>
      <c r="AI51" s="15"/>
      <c r="AJ51" s="15"/>
      <c r="AK51" s="59"/>
    </row>
    <row r="52" spans="1:37" ht="13.5" x14ac:dyDescent="0.25">
      <c r="A52" s="15">
        <v>50</v>
      </c>
      <c r="B52" s="15">
        <f t="shared" si="10"/>
        <v>10920</v>
      </c>
      <c r="C52" s="15">
        <f t="shared" si="11"/>
        <v>145185</v>
      </c>
      <c r="D52" s="15" t="e">
        <f t="shared" ca="1" si="12"/>
        <v>#NAME?</v>
      </c>
      <c r="E52" s="15" t="e">
        <f t="shared" ca="1" si="0"/>
        <v>#NAME?</v>
      </c>
      <c r="F52" s="68">
        <f t="shared" si="1"/>
        <v>263.88117932094161</v>
      </c>
      <c r="G52" s="15"/>
      <c r="H52" s="59"/>
      <c r="I52" s="60">
        <f t="shared" si="2"/>
        <v>145185</v>
      </c>
      <c r="J52" s="61">
        <f t="shared" si="3"/>
        <v>29037</v>
      </c>
      <c r="K52" s="62">
        <f t="shared" si="4"/>
        <v>2903.7</v>
      </c>
      <c r="L52" s="63">
        <f t="shared" si="5"/>
        <v>290.37</v>
      </c>
      <c r="M52" s="64">
        <f t="shared" si="6"/>
        <v>14.5185</v>
      </c>
      <c r="N52" s="65">
        <f t="shared" si="7"/>
        <v>0.29037000000000002</v>
      </c>
      <c r="O52" s="66">
        <f t="shared" si="8"/>
        <v>2.9036999999999999E-3</v>
      </c>
      <c r="P52" s="67">
        <f t="shared" si="9"/>
        <v>2.9037E-5</v>
      </c>
      <c r="Q52" s="15"/>
      <c r="R52" s="15"/>
      <c r="S52" s="59"/>
      <c r="T52" s="15"/>
      <c r="U52" s="15"/>
      <c r="V52" s="59"/>
      <c r="W52" s="15"/>
      <c r="X52" s="15"/>
      <c r="Y52" s="59"/>
      <c r="Z52" s="15"/>
      <c r="AA52" s="15"/>
      <c r="AB52" s="59"/>
      <c r="AC52" s="15"/>
      <c r="AD52" s="15"/>
      <c r="AE52" s="59"/>
      <c r="AF52" s="15"/>
      <c r="AG52" s="15"/>
      <c r="AH52" s="59"/>
      <c r="AI52" s="15"/>
      <c r="AJ52" s="15"/>
      <c r="AK52" s="59"/>
    </row>
    <row r="53" spans="1:37" ht="13.5" x14ac:dyDescent="0.25">
      <c r="A53" s="15">
        <v>51</v>
      </c>
      <c r="B53" s="15">
        <f t="shared" si="10"/>
        <v>11680</v>
      </c>
      <c r="C53" s="15">
        <f t="shared" si="11"/>
        <v>156865</v>
      </c>
      <c r="D53" s="15" t="e">
        <f t="shared" ca="1" si="12"/>
        <v>#NAME?</v>
      </c>
      <c r="E53" s="15" t="e">
        <f t="shared" ca="1" si="0"/>
        <v>#NAME?</v>
      </c>
      <c r="F53" s="68">
        <f t="shared" si="1"/>
        <v>269.1588029073605</v>
      </c>
      <c r="G53" s="15"/>
      <c r="H53" s="59"/>
      <c r="I53" s="60">
        <f t="shared" si="2"/>
        <v>156865</v>
      </c>
      <c r="J53" s="61">
        <f t="shared" si="3"/>
        <v>31373</v>
      </c>
      <c r="K53" s="62">
        <f t="shared" si="4"/>
        <v>3137.3</v>
      </c>
      <c r="L53" s="63">
        <f t="shared" si="5"/>
        <v>313.73</v>
      </c>
      <c r="M53" s="64">
        <f t="shared" si="6"/>
        <v>15.686500000000001</v>
      </c>
      <c r="N53" s="65">
        <f t="shared" si="7"/>
        <v>0.31373000000000001</v>
      </c>
      <c r="O53" s="66">
        <f t="shared" si="8"/>
        <v>3.1373E-3</v>
      </c>
      <c r="P53" s="67">
        <f t="shared" si="9"/>
        <v>3.1372999999999999E-5</v>
      </c>
      <c r="Q53" s="15"/>
      <c r="R53" s="15"/>
      <c r="S53" s="59"/>
      <c r="T53" s="15"/>
      <c r="U53" s="15"/>
      <c r="V53" s="59"/>
      <c r="W53" s="15"/>
      <c r="X53" s="15"/>
      <c r="Y53" s="59"/>
      <c r="Z53" s="15"/>
      <c r="AA53" s="15"/>
      <c r="AB53" s="59"/>
      <c r="AC53" s="15"/>
      <c r="AD53" s="15"/>
      <c r="AE53" s="59"/>
      <c r="AF53" s="15"/>
      <c r="AG53" s="15"/>
      <c r="AH53" s="59"/>
      <c r="AI53" s="15"/>
      <c r="AJ53" s="15"/>
      <c r="AK53" s="59"/>
    </row>
    <row r="54" spans="1:37" ht="13.5" x14ac:dyDescent="0.25">
      <c r="A54" s="15">
        <v>52</v>
      </c>
      <c r="B54" s="15">
        <f t="shared" si="10"/>
        <v>12520</v>
      </c>
      <c r="C54" s="15">
        <f t="shared" si="11"/>
        <v>169385</v>
      </c>
      <c r="D54" s="15" t="e">
        <f t="shared" ca="1" si="12"/>
        <v>#NAME?</v>
      </c>
      <c r="E54" s="15" t="e">
        <f t="shared" ca="1" si="0"/>
        <v>#NAME?</v>
      </c>
      <c r="F54" s="68">
        <f t="shared" si="1"/>
        <v>274.54197896550767</v>
      </c>
      <c r="G54" s="15"/>
      <c r="H54" s="59"/>
      <c r="I54" s="60">
        <f t="shared" si="2"/>
        <v>169385</v>
      </c>
      <c r="J54" s="61">
        <f t="shared" si="3"/>
        <v>33877</v>
      </c>
      <c r="K54" s="62">
        <f t="shared" si="4"/>
        <v>3387.7</v>
      </c>
      <c r="L54" s="63">
        <f t="shared" si="5"/>
        <v>338.77</v>
      </c>
      <c r="M54" s="64">
        <f t="shared" si="6"/>
        <v>16.938500000000001</v>
      </c>
      <c r="N54" s="65">
        <f t="shared" si="7"/>
        <v>0.33877000000000002</v>
      </c>
      <c r="O54" s="66">
        <f t="shared" si="8"/>
        <v>3.3877E-3</v>
      </c>
      <c r="P54" s="67">
        <f t="shared" si="9"/>
        <v>3.3877000000000001E-5</v>
      </c>
      <c r="Q54" s="15"/>
      <c r="R54" s="15"/>
      <c r="S54" s="59"/>
      <c r="T54" s="15"/>
      <c r="U54" s="15"/>
      <c r="V54" s="59"/>
      <c r="W54" s="15"/>
      <c r="X54" s="15"/>
      <c r="Y54" s="59"/>
      <c r="Z54" s="15"/>
      <c r="AA54" s="15"/>
      <c r="AB54" s="59"/>
      <c r="AC54" s="15"/>
      <c r="AD54" s="15"/>
      <c r="AE54" s="59"/>
      <c r="AF54" s="15"/>
      <c r="AG54" s="15"/>
      <c r="AH54" s="59"/>
      <c r="AI54" s="15"/>
      <c r="AJ54" s="15"/>
      <c r="AK54" s="59"/>
    </row>
    <row r="55" spans="1:37" ht="13.5" x14ac:dyDescent="0.25">
      <c r="A55" s="15">
        <v>53</v>
      </c>
      <c r="B55" s="15">
        <f t="shared" si="10"/>
        <v>13400</v>
      </c>
      <c r="C55" s="15">
        <f t="shared" si="11"/>
        <v>182785</v>
      </c>
      <c r="D55" s="15" t="e">
        <f t="shared" ca="1" si="12"/>
        <v>#NAME?</v>
      </c>
      <c r="E55" s="15" t="e">
        <f t="shared" ca="1" si="0"/>
        <v>#NAME?</v>
      </c>
      <c r="F55" s="68">
        <f t="shared" si="1"/>
        <v>280.03281854481787</v>
      </c>
      <c r="G55" s="15"/>
      <c r="H55" s="59"/>
      <c r="I55" s="60">
        <f t="shared" si="2"/>
        <v>182785</v>
      </c>
      <c r="J55" s="61">
        <f t="shared" si="3"/>
        <v>36557</v>
      </c>
      <c r="K55" s="62">
        <f t="shared" si="4"/>
        <v>3655.7</v>
      </c>
      <c r="L55" s="63">
        <f t="shared" si="5"/>
        <v>365.57</v>
      </c>
      <c r="M55" s="64">
        <f t="shared" si="6"/>
        <v>18.278500000000001</v>
      </c>
      <c r="N55" s="65">
        <f t="shared" si="7"/>
        <v>0.36557000000000001</v>
      </c>
      <c r="O55" s="66">
        <f t="shared" si="8"/>
        <v>3.6557E-3</v>
      </c>
      <c r="P55" s="67">
        <f t="shared" si="9"/>
        <v>3.6557000000000003E-5</v>
      </c>
      <c r="Q55" s="15"/>
      <c r="R55" s="15"/>
      <c r="S55" s="59"/>
      <c r="T55" s="15"/>
      <c r="U55" s="15"/>
      <c r="V55" s="59"/>
      <c r="W55" s="15"/>
      <c r="X55" s="15"/>
      <c r="Y55" s="59"/>
      <c r="Z55" s="15"/>
      <c r="AA55" s="15"/>
      <c r="AB55" s="59"/>
      <c r="AC55" s="15"/>
      <c r="AD55" s="15"/>
      <c r="AE55" s="59"/>
      <c r="AF55" s="15"/>
      <c r="AG55" s="15"/>
      <c r="AH55" s="59"/>
      <c r="AI55" s="15"/>
      <c r="AJ55" s="15"/>
      <c r="AK55" s="59"/>
    </row>
    <row r="56" spans="1:37" ht="13.5" x14ac:dyDescent="0.25">
      <c r="A56" s="15">
        <v>54</v>
      </c>
      <c r="B56" s="15">
        <f t="shared" si="10"/>
        <v>14320</v>
      </c>
      <c r="C56" s="15">
        <f t="shared" si="11"/>
        <v>197105</v>
      </c>
      <c r="D56" s="15" t="e">
        <f t="shared" ca="1" si="12"/>
        <v>#NAME?</v>
      </c>
      <c r="E56" s="15" t="e">
        <f t="shared" ca="1" si="0"/>
        <v>#NAME?</v>
      </c>
      <c r="F56" s="68">
        <f t="shared" si="1"/>
        <v>285.63347491571415</v>
      </c>
      <c r="G56" s="15"/>
      <c r="H56" s="59"/>
      <c r="I56" s="60">
        <f t="shared" si="2"/>
        <v>197105</v>
      </c>
      <c r="J56" s="61">
        <f t="shared" si="3"/>
        <v>39421</v>
      </c>
      <c r="K56" s="62">
        <f t="shared" si="4"/>
        <v>3942.1</v>
      </c>
      <c r="L56" s="63">
        <f t="shared" si="5"/>
        <v>394.21</v>
      </c>
      <c r="M56" s="64">
        <f t="shared" si="6"/>
        <v>19.7105</v>
      </c>
      <c r="N56" s="65">
        <f t="shared" si="7"/>
        <v>0.39421</v>
      </c>
      <c r="O56" s="66">
        <f t="shared" si="8"/>
        <v>3.9420999999999996E-3</v>
      </c>
      <c r="P56" s="67">
        <f t="shared" si="9"/>
        <v>3.9421000000000001E-5</v>
      </c>
      <c r="Q56" s="15"/>
      <c r="R56" s="15"/>
      <c r="S56" s="59"/>
      <c r="T56" s="15"/>
      <c r="U56" s="15"/>
      <c r="V56" s="59"/>
      <c r="W56" s="15"/>
      <c r="X56" s="15"/>
      <c r="Y56" s="59"/>
      <c r="Z56" s="15"/>
      <c r="AA56" s="15"/>
      <c r="AB56" s="59"/>
      <c r="AC56" s="15"/>
      <c r="AD56" s="15"/>
      <c r="AE56" s="59"/>
      <c r="AF56" s="15"/>
      <c r="AG56" s="15"/>
      <c r="AH56" s="59"/>
      <c r="AI56" s="15"/>
      <c r="AJ56" s="15"/>
      <c r="AK56" s="59"/>
    </row>
    <row r="57" spans="1:37" ht="13.5" x14ac:dyDescent="0.25">
      <c r="A57" s="15">
        <v>55</v>
      </c>
      <c r="B57" s="15">
        <f t="shared" si="10"/>
        <v>15320</v>
      </c>
      <c r="C57" s="15">
        <f t="shared" si="11"/>
        <v>212425</v>
      </c>
      <c r="D57" s="15" t="e">
        <f t="shared" ca="1" si="12"/>
        <v>#NAME?</v>
      </c>
      <c r="E57" s="15" t="e">
        <f t="shared" ca="1" si="0"/>
        <v>#NAME?</v>
      </c>
      <c r="F57" s="68">
        <f t="shared" si="1"/>
        <v>291.34614441402846</v>
      </c>
      <c r="G57" s="15"/>
      <c r="H57" s="59"/>
      <c r="I57" s="60">
        <f t="shared" si="2"/>
        <v>212425</v>
      </c>
      <c r="J57" s="61">
        <f t="shared" si="3"/>
        <v>42485</v>
      </c>
      <c r="K57" s="62">
        <f t="shared" si="4"/>
        <v>4248.5</v>
      </c>
      <c r="L57" s="63">
        <f t="shared" si="5"/>
        <v>424.85</v>
      </c>
      <c r="M57" s="64">
        <f t="shared" si="6"/>
        <v>21.2425</v>
      </c>
      <c r="N57" s="65">
        <f t="shared" si="7"/>
        <v>0.42485000000000001</v>
      </c>
      <c r="O57" s="66">
        <f t="shared" si="8"/>
        <v>4.2484999999999997E-3</v>
      </c>
      <c r="P57" s="67">
        <f t="shared" si="9"/>
        <v>4.2484999999999997E-5</v>
      </c>
      <c r="Q57" s="15"/>
      <c r="R57" s="15"/>
      <c r="S57" s="59"/>
      <c r="T57" s="15"/>
      <c r="U57" s="15"/>
      <c r="V57" s="59"/>
      <c r="W57" s="15"/>
      <c r="X57" s="15"/>
      <c r="Y57" s="59"/>
      <c r="Z57" s="15"/>
      <c r="AA57" s="15"/>
      <c r="AB57" s="59"/>
      <c r="AC57" s="15"/>
      <c r="AD57" s="15"/>
      <c r="AE57" s="59"/>
      <c r="AF57" s="15"/>
      <c r="AG57" s="15"/>
      <c r="AH57" s="59"/>
      <c r="AI57" s="15"/>
      <c r="AJ57" s="15"/>
      <c r="AK57" s="59"/>
    </row>
    <row r="58" spans="1:37" ht="13.5" x14ac:dyDescent="0.25">
      <c r="A58" s="15">
        <v>56</v>
      </c>
      <c r="B58" s="15">
        <f t="shared" si="10"/>
        <v>16380</v>
      </c>
      <c r="C58" s="15">
        <f t="shared" si="11"/>
        <v>228805</v>
      </c>
      <c r="D58" s="15" t="e">
        <f t="shared" ca="1" si="12"/>
        <v>#NAME?</v>
      </c>
      <c r="E58" s="15" t="e">
        <f t="shared" ca="1" si="0"/>
        <v>#NAME?</v>
      </c>
      <c r="F58" s="68">
        <f t="shared" si="1"/>
        <v>297.17306730230899</v>
      </c>
      <c r="G58" s="15"/>
      <c r="H58" s="59"/>
      <c r="I58" s="60">
        <f t="shared" si="2"/>
        <v>228805</v>
      </c>
      <c r="J58" s="61">
        <f t="shared" si="3"/>
        <v>45761</v>
      </c>
      <c r="K58" s="62">
        <f t="shared" si="4"/>
        <v>4576.1000000000004</v>
      </c>
      <c r="L58" s="63">
        <f t="shared" si="5"/>
        <v>457.61</v>
      </c>
      <c r="M58" s="64">
        <f t="shared" si="6"/>
        <v>22.880500000000001</v>
      </c>
      <c r="N58" s="65">
        <f t="shared" si="7"/>
        <v>0.45761000000000002</v>
      </c>
      <c r="O58" s="66">
        <f t="shared" si="8"/>
        <v>4.5760999999999996E-3</v>
      </c>
      <c r="P58" s="67">
        <f t="shared" si="9"/>
        <v>4.5760999999999998E-5</v>
      </c>
      <c r="Q58" s="15"/>
      <c r="R58" s="15"/>
      <c r="S58" s="59"/>
      <c r="T58" s="15"/>
      <c r="U58" s="15"/>
      <c r="V58" s="59"/>
      <c r="W58" s="15"/>
      <c r="X58" s="15"/>
      <c r="Y58" s="59"/>
      <c r="Z58" s="15"/>
      <c r="AA58" s="15"/>
      <c r="AB58" s="59"/>
      <c r="AC58" s="15"/>
      <c r="AD58" s="15"/>
      <c r="AE58" s="59"/>
      <c r="AF58" s="15"/>
      <c r="AG58" s="15"/>
      <c r="AH58" s="59"/>
      <c r="AI58" s="15"/>
      <c r="AJ58" s="15"/>
      <c r="AK58" s="59"/>
    </row>
    <row r="59" spans="1:37" ht="13.5" x14ac:dyDescent="0.25">
      <c r="A59" s="15">
        <v>57</v>
      </c>
      <c r="B59" s="15">
        <f t="shared" si="10"/>
        <v>17500</v>
      </c>
      <c r="C59" s="15">
        <f t="shared" si="11"/>
        <v>246305</v>
      </c>
      <c r="D59" s="15" t="e">
        <f t="shared" ca="1" si="12"/>
        <v>#NAME?</v>
      </c>
      <c r="E59" s="15" t="e">
        <f t="shared" ca="1" si="0"/>
        <v>#NAME?</v>
      </c>
      <c r="F59" s="68">
        <f t="shared" si="1"/>
        <v>303.11652864835514</v>
      </c>
      <c r="G59" s="15"/>
      <c r="H59" s="59"/>
      <c r="I59" s="60">
        <f t="shared" si="2"/>
        <v>246305</v>
      </c>
      <c r="J59" s="61">
        <f t="shared" si="3"/>
        <v>49261</v>
      </c>
      <c r="K59" s="62">
        <f t="shared" si="4"/>
        <v>4926.1000000000004</v>
      </c>
      <c r="L59" s="63">
        <f t="shared" si="5"/>
        <v>492.61</v>
      </c>
      <c r="M59" s="64">
        <f t="shared" si="6"/>
        <v>24.630500000000001</v>
      </c>
      <c r="N59" s="65">
        <f t="shared" si="7"/>
        <v>0.49260999999999999</v>
      </c>
      <c r="O59" s="66">
        <f t="shared" si="8"/>
        <v>4.9261000000000001E-3</v>
      </c>
      <c r="P59" s="67">
        <f t="shared" si="9"/>
        <v>4.9261000000000002E-5</v>
      </c>
      <c r="Q59" s="15"/>
      <c r="R59" s="15"/>
      <c r="S59" s="59"/>
      <c r="T59" s="15"/>
      <c r="U59" s="15"/>
      <c r="V59" s="59"/>
      <c r="W59" s="15"/>
      <c r="X59" s="15"/>
      <c r="Y59" s="59"/>
      <c r="Z59" s="15"/>
      <c r="AA59" s="15"/>
      <c r="AB59" s="59"/>
      <c r="AC59" s="15"/>
      <c r="AD59" s="15"/>
      <c r="AE59" s="59"/>
      <c r="AF59" s="15"/>
      <c r="AG59" s="15"/>
      <c r="AH59" s="59"/>
      <c r="AI59" s="15"/>
      <c r="AJ59" s="15"/>
      <c r="AK59" s="59"/>
    </row>
    <row r="60" spans="1:37" ht="13.5" x14ac:dyDescent="0.25">
      <c r="A60" s="15">
        <v>58</v>
      </c>
      <c r="B60" s="15">
        <f t="shared" si="10"/>
        <v>18700</v>
      </c>
      <c r="C60" s="15">
        <f t="shared" si="11"/>
        <v>265005</v>
      </c>
      <c r="D60" s="15" t="e">
        <f t="shared" ca="1" si="12"/>
        <v>#NAME?</v>
      </c>
      <c r="E60" s="15" t="e">
        <f t="shared" ca="1" si="0"/>
        <v>#NAME?</v>
      </c>
      <c r="F60" s="68">
        <f t="shared" si="1"/>
        <v>309.17885922132228</v>
      </c>
      <c r="G60" s="15"/>
      <c r="H60" s="59"/>
      <c r="I60" s="60">
        <f t="shared" si="2"/>
        <v>265005</v>
      </c>
      <c r="J60" s="61">
        <f t="shared" si="3"/>
        <v>53001</v>
      </c>
      <c r="K60" s="62">
        <f t="shared" si="4"/>
        <v>5300.1</v>
      </c>
      <c r="L60" s="63">
        <f t="shared" si="5"/>
        <v>530.01</v>
      </c>
      <c r="M60" s="64">
        <f t="shared" si="6"/>
        <v>26.500499999999999</v>
      </c>
      <c r="N60" s="65">
        <f t="shared" si="7"/>
        <v>0.53000999999999998</v>
      </c>
      <c r="O60" s="66">
        <f t="shared" si="8"/>
        <v>5.3001000000000003E-3</v>
      </c>
      <c r="P60" s="67">
        <f t="shared" si="9"/>
        <v>5.3001000000000003E-5</v>
      </c>
      <c r="Q60" s="15"/>
      <c r="R60" s="15"/>
      <c r="S60" s="59"/>
      <c r="T60" s="15"/>
      <c r="U60" s="15"/>
      <c r="V60" s="59"/>
      <c r="W60" s="15"/>
      <c r="X60" s="15"/>
      <c r="Y60" s="59"/>
      <c r="Z60" s="15"/>
      <c r="AA60" s="15"/>
      <c r="AB60" s="59"/>
      <c r="AC60" s="15"/>
      <c r="AD60" s="15"/>
      <c r="AE60" s="59"/>
      <c r="AF60" s="15"/>
      <c r="AG60" s="15"/>
      <c r="AH60" s="59"/>
      <c r="AI60" s="15"/>
      <c r="AJ60" s="15"/>
      <c r="AK60" s="59"/>
    </row>
    <row r="61" spans="1:37" ht="13.5" x14ac:dyDescent="0.25">
      <c r="A61" s="15">
        <v>59</v>
      </c>
      <c r="B61" s="15">
        <f t="shared" si="10"/>
        <v>19980</v>
      </c>
      <c r="C61" s="15">
        <f t="shared" si="11"/>
        <v>284985</v>
      </c>
      <c r="D61" s="15" t="e">
        <f t="shared" ca="1" si="12"/>
        <v>#NAME?</v>
      </c>
      <c r="E61" s="15" t="e">
        <f t="shared" ca="1" si="0"/>
        <v>#NAME?</v>
      </c>
      <c r="F61" s="68">
        <f t="shared" si="1"/>
        <v>315.36243640574872</v>
      </c>
      <c r="G61" s="15"/>
      <c r="H61" s="59"/>
      <c r="I61" s="60">
        <f t="shared" si="2"/>
        <v>284985</v>
      </c>
      <c r="J61" s="61">
        <f t="shared" si="3"/>
        <v>56997</v>
      </c>
      <c r="K61" s="62">
        <f t="shared" si="4"/>
        <v>5699.7</v>
      </c>
      <c r="L61" s="63">
        <f t="shared" si="5"/>
        <v>569.97</v>
      </c>
      <c r="M61" s="64">
        <f t="shared" si="6"/>
        <v>28.4985</v>
      </c>
      <c r="N61" s="65">
        <f t="shared" si="7"/>
        <v>0.56996999999999998</v>
      </c>
      <c r="O61" s="66">
        <f t="shared" si="8"/>
        <v>5.6997000000000003E-3</v>
      </c>
      <c r="P61" s="67">
        <f t="shared" si="9"/>
        <v>5.6997000000000003E-5</v>
      </c>
      <c r="Q61" s="15"/>
      <c r="R61" s="15"/>
      <c r="S61" s="59"/>
      <c r="T61" s="15"/>
      <c r="U61" s="15"/>
      <c r="V61" s="59"/>
      <c r="W61" s="15"/>
      <c r="X61" s="15"/>
      <c r="Y61" s="59"/>
      <c r="Z61" s="15"/>
      <c r="AA61" s="15"/>
      <c r="AB61" s="59"/>
      <c r="AC61" s="15"/>
      <c r="AD61" s="15"/>
      <c r="AE61" s="59"/>
      <c r="AF61" s="15"/>
      <c r="AG61" s="15"/>
      <c r="AH61" s="59"/>
      <c r="AI61" s="15"/>
      <c r="AJ61" s="15"/>
      <c r="AK61" s="59"/>
    </row>
    <row r="62" spans="1:37" ht="13.5" x14ac:dyDescent="0.25">
      <c r="A62" s="15">
        <v>60</v>
      </c>
      <c r="B62" s="15">
        <f t="shared" si="10"/>
        <v>21340</v>
      </c>
      <c r="C62" s="15">
        <f t="shared" si="11"/>
        <v>306325</v>
      </c>
      <c r="D62" s="15" t="e">
        <f t="shared" ca="1" si="12"/>
        <v>#NAME?</v>
      </c>
      <c r="E62" s="15" t="e">
        <f t="shared" ca="1" si="0"/>
        <v>#NAME?</v>
      </c>
      <c r="F62" s="68">
        <f t="shared" si="1"/>
        <v>321.66968513386365</v>
      </c>
      <c r="G62" s="15"/>
      <c r="H62" s="59"/>
      <c r="I62" s="60">
        <f t="shared" si="2"/>
        <v>306325</v>
      </c>
      <c r="J62" s="61">
        <f t="shared" si="3"/>
        <v>61265</v>
      </c>
      <c r="K62" s="62">
        <f t="shared" si="4"/>
        <v>6126.5</v>
      </c>
      <c r="L62" s="63">
        <f t="shared" si="5"/>
        <v>612.65</v>
      </c>
      <c r="M62" s="64">
        <f t="shared" si="6"/>
        <v>30.6325</v>
      </c>
      <c r="N62" s="65">
        <f t="shared" si="7"/>
        <v>0.61265000000000003</v>
      </c>
      <c r="O62" s="66">
        <f t="shared" si="8"/>
        <v>6.1265E-3</v>
      </c>
      <c r="P62" s="67">
        <f t="shared" si="9"/>
        <v>6.1265000000000004E-5</v>
      </c>
      <c r="Q62" s="15"/>
      <c r="R62" s="15"/>
      <c r="S62" s="59"/>
      <c r="T62" s="15"/>
      <c r="U62" s="15"/>
      <c r="V62" s="59"/>
      <c r="W62" s="15"/>
      <c r="X62" s="15"/>
      <c r="Y62" s="59"/>
      <c r="Z62" s="15"/>
      <c r="AA62" s="15"/>
      <c r="AB62" s="59"/>
      <c r="AC62" s="15"/>
      <c r="AD62" s="15"/>
      <c r="AE62" s="59"/>
      <c r="AF62" s="15"/>
      <c r="AG62" s="15"/>
      <c r="AH62" s="59"/>
      <c r="AI62" s="15"/>
      <c r="AJ62" s="15"/>
      <c r="AK62" s="59"/>
    </row>
    <row r="63" spans="1:37" ht="13.5" x14ac:dyDescent="0.25">
      <c r="A63" s="15">
        <v>61</v>
      </c>
      <c r="B63" s="15">
        <f t="shared" si="10"/>
        <v>22780</v>
      </c>
      <c r="C63" s="15">
        <f t="shared" si="11"/>
        <v>329105</v>
      </c>
      <c r="D63" s="15" t="e">
        <f t="shared" ca="1" si="12"/>
        <v>#NAME?</v>
      </c>
      <c r="E63" s="15" t="e">
        <f t="shared" ca="1" si="0"/>
        <v>#NAME?</v>
      </c>
      <c r="F63" s="68">
        <f t="shared" si="1"/>
        <v>328.10307883654104</v>
      </c>
      <c r="G63" s="15"/>
      <c r="H63" s="59"/>
      <c r="I63" s="60">
        <f t="shared" si="2"/>
        <v>329105</v>
      </c>
      <c r="J63" s="61">
        <f t="shared" si="3"/>
        <v>65821</v>
      </c>
      <c r="K63" s="62">
        <f t="shared" si="4"/>
        <v>6582.1</v>
      </c>
      <c r="L63" s="63">
        <f t="shared" si="5"/>
        <v>658.21</v>
      </c>
      <c r="M63" s="64">
        <f t="shared" si="6"/>
        <v>32.910499999999999</v>
      </c>
      <c r="N63" s="65">
        <f t="shared" si="7"/>
        <v>0.65820999999999996</v>
      </c>
      <c r="O63" s="66">
        <f t="shared" si="8"/>
        <v>6.5820999999999996E-3</v>
      </c>
      <c r="P63" s="67">
        <f t="shared" si="9"/>
        <v>6.5821000000000006E-5</v>
      </c>
      <c r="Q63" s="15"/>
      <c r="R63" s="15"/>
      <c r="S63" s="59"/>
      <c r="T63" s="15"/>
      <c r="U63" s="15"/>
      <c r="V63" s="59"/>
      <c r="W63" s="15"/>
      <c r="X63" s="15"/>
      <c r="Y63" s="59"/>
      <c r="Z63" s="15"/>
      <c r="AA63" s="15"/>
      <c r="AB63" s="59"/>
      <c r="AC63" s="15"/>
      <c r="AD63" s="15"/>
      <c r="AE63" s="59"/>
      <c r="AF63" s="15"/>
      <c r="AG63" s="15"/>
      <c r="AH63" s="59"/>
      <c r="AI63" s="15"/>
      <c r="AJ63" s="15"/>
      <c r="AK63" s="59"/>
    </row>
    <row r="64" spans="1:37" ht="13.5" x14ac:dyDescent="0.25">
      <c r="A64" s="15">
        <v>62</v>
      </c>
      <c r="B64" s="15">
        <f t="shared" si="10"/>
        <v>24320</v>
      </c>
      <c r="C64" s="15">
        <f t="shared" si="11"/>
        <v>353425</v>
      </c>
      <c r="D64" s="15" t="e">
        <f t="shared" ca="1" si="12"/>
        <v>#NAME?</v>
      </c>
      <c r="E64" s="15" t="e">
        <f t="shared" ca="1" si="0"/>
        <v>#NAME?</v>
      </c>
      <c r="F64" s="68">
        <f t="shared" si="1"/>
        <v>334.66514041327179</v>
      </c>
      <c r="G64" s="15"/>
      <c r="H64" s="59"/>
      <c r="I64" s="60">
        <f t="shared" si="2"/>
        <v>353425</v>
      </c>
      <c r="J64" s="61">
        <f t="shared" si="3"/>
        <v>70685</v>
      </c>
      <c r="K64" s="62">
        <f t="shared" si="4"/>
        <v>7068.5</v>
      </c>
      <c r="L64" s="63">
        <f t="shared" si="5"/>
        <v>706.85</v>
      </c>
      <c r="M64" s="64">
        <f t="shared" si="6"/>
        <v>35.342500000000001</v>
      </c>
      <c r="N64" s="65">
        <f t="shared" si="7"/>
        <v>0.70684999999999998</v>
      </c>
      <c r="O64" s="66">
        <f t="shared" si="8"/>
        <v>7.0685000000000001E-3</v>
      </c>
      <c r="P64" s="67">
        <f t="shared" si="9"/>
        <v>7.0685000000000005E-5</v>
      </c>
      <c r="Q64" s="15"/>
      <c r="R64" s="15"/>
      <c r="S64" s="59"/>
      <c r="T64" s="15"/>
      <c r="U64" s="15"/>
      <c r="V64" s="59"/>
      <c r="W64" s="15"/>
      <c r="X64" s="15"/>
      <c r="Y64" s="59"/>
      <c r="Z64" s="15"/>
      <c r="AA64" s="15"/>
      <c r="AB64" s="59"/>
      <c r="AC64" s="15"/>
      <c r="AD64" s="15"/>
      <c r="AE64" s="59"/>
      <c r="AF64" s="15"/>
      <c r="AG64" s="15"/>
      <c r="AH64" s="59"/>
      <c r="AI64" s="15"/>
      <c r="AJ64" s="15"/>
      <c r="AK64" s="59"/>
    </row>
    <row r="65" spans="1:37" ht="13.5" x14ac:dyDescent="0.25">
      <c r="A65" s="15">
        <v>63</v>
      </c>
      <c r="B65" s="15">
        <f t="shared" si="10"/>
        <v>25940</v>
      </c>
      <c r="C65" s="15">
        <f t="shared" si="11"/>
        <v>379365</v>
      </c>
      <c r="D65" s="15" t="e">
        <f t="shared" ca="1" si="12"/>
        <v>#NAME?</v>
      </c>
      <c r="E65" s="15" t="e">
        <f t="shared" ca="1" si="0"/>
        <v>#NAME?</v>
      </c>
      <c r="F65" s="68">
        <f t="shared" si="1"/>
        <v>341.35844322153724</v>
      </c>
      <c r="G65" s="15"/>
      <c r="H65" s="59"/>
      <c r="I65" s="60">
        <f t="shared" si="2"/>
        <v>379365</v>
      </c>
      <c r="J65" s="61">
        <f t="shared" si="3"/>
        <v>75873</v>
      </c>
      <c r="K65" s="62">
        <f t="shared" si="4"/>
        <v>7587.3</v>
      </c>
      <c r="L65" s="63">
        <f t="shared" si="5"/>
        <v>758.73</v>
      </c>
      <c r="M65" s="64">
        <f t="shared" si="6"/>
        <v>37.936500000000002</v>
      </c>
      <c r="N65" s="65">
        <f t="shared" si="7"/>
        <v>0.75873000000000002</v>
      </c>
      <c r="O65" s="66">
        <f t="shared" si="8"/>
        <v>7.5872999999999999E-3</v>
      </c>
      <c r="P65" s="67">
        <f t="shared" si="9"/>
        <v>7.5872999999999997E-5</v>
      </c>
      <c r="Q65" s="15"/>
      <c r="R65" s="15"/>
      <c r="S65" s="59"/>
      <c r="T65" s="15"/>
      <c r="U65" s="15"/>
      <c r="V65" s="59"/>
      <c r="W65" s="15"/>
      <c r="X65" s="15"/>
      <c r="Y65" s="59"/>
      <c r="Z65" s="15"/>
      <c r="AA65" s="15"/>
      <c r="AB65" s="59"/>
      <c r="AC65" s="15"/>
      <c r="AD65" s="15"/>
      <c r="AE65" s="59"/>
      <c r="AF65" s="15"/>
      <c r="AG65" s="15"/>
      <c r="AH65" s="59"/>
      <c r="AI65" s="15"/>
      <c r="AJ65" s="15"/>
      <c r="AK65" s="59"/>
    </row>
    <row r="66" spans="1:37" ht="13.5" x14ac:dyDescent="0.25">
      <c r="A66" s="15">
        <v>64</v>
      </c>
      <c r="B66" s="15">
        <f t="shared" si="10"/>
        <v>27660</v>
      </c>
      <c r="C66" s="15">
        <f t="shared" si="11"/>
        <v>407025</v>
      </c>
      <c r="D66" s="15" t="e">
        <f t="shared" ca="1" si="12"/>
        <v>#NAME?</v>
      </c>
      <c r="E66" s="15" t="e">
        <f t="shared" ca="1" si="0"/>
        <v>#NAME?</v>
      </c>
      <c r="F66" s="68">
        <f t="shared" si="1"/>
        <v>348.18561208596793</v>
      </c>
      <c r="G66" s="15"/>
      <c r="H66" s="59"/>
      <c r="I66" s="60">
        <f t="shared" si="2"/>
        <v>407025</v>
      </c>
      <c r="J66" s="61">
        <f t="shared" si="3"/>
        <v>81405</v>
      </c>
      <c r="K66" s="62">
        <f t="shared" si="4"/>
        <v>8140.5</v>
      </c>
      <c r="L66" s="63">
        <f t="shared" si="5"/>
        <v>814.05</v>
      </c>
      <c r="M66" s="64">
        <f t="shared" si="6"/>
        <v>40.702500000000001</v>
      </c>
      <c r="N66" s="65">
        <f t="shared" si="7"/>
        <v>0.81405000000000005</v>
      </c>
      <c r="O66" s="66">
        <f t="shared" si="8"/>
        <v>8.1405000000000002E-3</v>
      </c>
      <c r="P66" s="67">
        <f t="shared" si="9"/>
        <v>8.1404999999999997E-5</v>
      </c>
      <c r="Q66" s="15"/>
      <c r="R66" s="15"/>
      <c r="S66" s="59"/>
      <c r="T66" s="15"/>
      <c r="U66" s="15"/>
      <c r="V66" s="59"/>
      <c r="W66" s="15"/>
      <c r="X66" s="15"/>
      <c r="Y66" s="59"/>
      <c r="Z66" s="15"/>
      <c r="AA66" s="15"/>
      <c r="AB66" s="59"/>
      <c r="AC66" s="15"/>
      <c r="AD66" s="15"/>
      <c r="AE66" s="59"/>
      <c r="AF66" s="15"/>
      <c r="AG66" s="15"/>
      <c r="AH66" s="59"/>
      <c r="AI66" s="15"/>
      <c r="AJ66" s="15"/>
      <c r="AK66" s="59"/>
    </row>
    <row r="67" spans="1:37" ht="13.5" x14ac:dyDescent="0.25">
      <c r="A67" s="15">
        <v>65</v>
      </c>
      <c r="B67" s="15">
        <f t="shared" si="10"/>
        <v>29500</v>
      </c>
      <c r="C67" s="15">
        <f t="shared" si="11"/>
        <v>436525</v>
      </c>
      <c r="D67" s="15" t="e">
        <f t="shared" ca="1" si="12"/>
        <v>#NAME?</v>
      </c>
      <c r="E67" s="15" t="e">
        <f t="shared" ca="1" si="0"/>
        <v>#NAME?</v>
      </c>
      <c r="F67" s="68">
        <f t="shared" si="1"/>
        <v>355.14932432768734</v>
      </c>
      <c r="G67" s="15"/>
      <c r="H67" s="59"/>
      <c r="I67" s="60">
        <f t="shared" si="2"/>
        <v>436525</v>
      </c>
      <c r="J67" s="61">
        <f t="shared" si="3"/>
        <v>87305</v>
      </c>
      <c r="K67" s="62">
        <f t="shared" si="4"/>
        <v>8730.5</v>
      </c>
      <c r="L67" s="63">
        <f t="shared" si="5"/>
        <v>873.05</v>
      </c>
      <c r="M67" s="64">
        <f t="shared" si="6"/>
        <v>43.652500000000003</v>
      </c>
      <c r="N67" s="65">
        <f t="shared" si="7"/>
        <v>0.87304999999999999</v>
      </c>
      <c r="O67" s="66">
        <f t="shared" si="8"/>
        <v>8.7305000000000004E-3</v>
      </c>
      <c r="P67" s="67">
        <f t="shared" si="9"/>
        <v>8.7305000000000005E-5</v>
      </c>
      <c r="Q67" s="15"/>
      <c r="R67" s="15"/>
      <c r="S67" s="59"/>
      <c r="T67" s="15"/>
      <c r="U67" s="15"/>
      <c r="V67" s="59"/>
      <c r="W67" s="15"/>
      <c r="X67" s="15"/>
      <c r="Y67" s="59"/>
      <c r="Z67" s="15"/>
      <c r="AA67" s="15"/>
      <c r="AB67" s="59"/>
      <c r="AC67" s="15"/>
      <c r="AD67" s="15"/>
      <c r="AE67" s="59"/>
      <c r="AF67" s="15"/>
      <c r="AG67" s="15"/>
      <c r="AH67" s="59"/>
      <c r="AI67" s="15"/>
      <c r="AJ67" s="15"/>
      <c r="AK67" s="59"/>
    </row>
    <row r="68" spans="1:37" ht="13.5" x14ac:dyDescent="0.25">
      <c r="A68" s="15">
        <v>66</v>
      </c>
      <c r="B68" s="15">
        <f t="shared" si="10"/>
        <v>31460</v>
      </c>
      <c r="C68" s="15">
        <f t="shared" si="11"/>
        <v>467985</v>
      </c>
      <c r="D68" s="15" t="e">
        <f t="shared" ca="1" si="12"/>
        <v>#NAME?</v>
      </c>
      <c r="E68" s="15" t="e">
        <f t="shared" ca="1" si="0"/>
        <v>#NAME?</v>
      </c>
      <c r="F68" s="68">
        <f t="shared" si="1"/>
        <v>362.25231081424113</v>
      </c>
      <c r="G68" s="15"/>
      <c r="H68" s="59"/>
      <c r="I68" s="60">
        <f t="shared" si="2"/>
        <v>467985</v>
      </c>
      <c r="J68" s="61">
        <f t="shared" si="3"/>
        <v>93597</v>
      </c>
      <c r="K68" s="62">
        <f t="shared" si="4"/>
        <v>9359.7000000000007</v>
      </c>
      <c r="L68" s="63">
        <f t="shared" si="5"/>
        <v>935.97</v>
      </c>
      <c r="M68" s="64">
        <f t="shared" si="6"/>
        <v>46.798499999999997</v>
      </c>
      <c r="N68" s="65">
        <f t="shared" si="7"/>
        <v>0.93596999999999997</v>
      </c>
      <c r="O68" s="66">
        <f t="shared" si="8"/>
        <v>9.3597000000000003E-3</v>
      </c>
      <c r="P68" s="67">
        <f t="shared" si="9"/>
        <v>9.3597000000000005E-5</v>
      </c>
      <c r="Q68" s="15"/>
      <c r="R68" s="15"/>
      <c r="S68" s="59"/>
      <c r="T68" s="15"/>
      <c r="U68" s="15"/>
      <c r="V68" s="59"/>
      <c r="W68" s="15"/>
      <c r="X68" s="15"/>
      <c r="Y68" s="59"/>
      <c r="Z68" s="15"/>
      <c r="AA68" s="15"/>
      <c r="AB68" s="59"/>
      <c r="AC68" s="15"/>
      <c r="AD68" s="15"/>
      <c r="AE68" s="59"/>
      <c r="AF68" s="15"/>
      <c r="AG68" s="15"/>
      <c r="AH68" s="59"/>
      <c r="AI68" s="15"/>
      <c r="AJ68" s="15"/>
      <c r="AK68" s="59"/>
    </row>
    <row r="69" spans="1:37" ht="13.5" x14ac:dyDescent="0.25">
      <c r="A69" s="15">
        <v>67</v>
      </c>
      <c r="B69" s="15">
        <f t="shared" si="10"/>
        <v>33540</v>
      </c>
      <c r="C69" s="15">
        <f t="shared" si="11"/>
        <v>501525</v>
      </c>
      <c r="D69" s="15" t="e">
        <f t="shared" ca="1" si="12"/>
        <v>#NAME?</v>
      </c>
      <c r="E69" s="15" t="e">
        <f t="shared" ca="1" si="0"/>
        <v>#NAME?</v>
      </c>
      <c r="F69" s="68">
        <f t="shared" si="1"/>
        <v>369.4973570305259</v>
      </c>
      <c r="G69" s="15"/>
      <c r="H69" s="59"/>
      <c r="I69" s="60">
        <f t="shared" si="2"/>
        <v>501525</v>
      </c>
      <c r="J69" s="61">
        <f t="shared" si="3"/>
        <v>100305</v>
      </c>
      <c r="K69" s="62">
        <f t="shared" si="4"/>
        <v>10030.5</v>
      </c>
      <c r="L69" s="63">
        <f t="shared" si="5"/>
        <v>1003.05</v>
      </c>
      <c r="M69" s="64">
        <f t="shared" si="6"/>
        <v>50.152500000000003</v>
      </c>
      <c r="N69" s="65">
        <f t="shared" si="7"/>
        <v>1.00305</v>
      </c>
      <c r="O69" s="66">
        <f t="shared" si="8"/>
        <v>1.0030499999999999E-2</v>
      </c>
      <c r="P69" s="67">
        <f t="shared" si="9"/>
        <v>1.00305E-4</v>
      </c>
      <c r="Q69" s="15"/>
      <c r="R69" s="15"/>
      <c r="S69" s="59"/>
      <c r="T69" s="15"/>
      <c r="U69" s="15"/>
      <c r="V69" s="59"/>
      <c r="W69" s="15"/>
      <c r="X69" s="15"/>
      <c r="Y69" s="59"/>
      <c r="Z69" s="15"/>
      <c r="AA69" s="15"/>
      <c r="AB69" s="59"/>
      <c r="AC69" s="15"/>
      <c r="AD69" s="15"/>
      <c r="AE69" s="59"/>
      <c r="AF69" s="15"/>
      <c r="AG69" s="15"/>
      <c r="AH69" s="59"/>
      <c r="AI69" s="15"/>
      <c r="AJ69" s="15"/>
      <c r="AK69" s="59"/>
    </row>
    <row r="70" spans="1:37" ht="13.5" x14ac:dyDescent="0.25">
      <c r="A70" s="15">
        <v>68</v>
      </c>
      <c r="B70" s="15">
        <f t="shared" si="10"/>
        <v>35740</v>
      </c>
      <c r="C70" s="15">
        <f t="shared" si="11"/>
        <v>537265</v>
      </c>
      <c r="D70" s="15" t="e">
        <f t="shared" ca="1" si="12"/>
        <v>#NAME?</v>
      </c>
      <c r="E70" s="15" t="e">
        <f t="shared" ca="1" si="0"/>
        <v>#NAME?</v>
      </c>
      <c r="F70" s="68">
        <f t="shared" si="1"/>
        <v>376.88730417113641</v>
      </c>
      <c r="G70" s="15"/>
      <c r="H70" s="59"/>
      <c r="I70" s="60">
        <f t="shared" si="2"/>
        <v>537265</v>
      </c>
      <c r="J70" s="61">
        <f t="shared" si="3"/>
        <v>107453</v>
      </c>
      <c r="K70" s="62">
        <f t="shared" si="4"/>
        <v>10745.3</v>
      </c>
      <c r="L70" s="63">
        <f t="shared" si="5"/>
        <v>1074.53</v>
      </c>
      <c r="M70" s="64">
        <f t="shared" si="6"/>
        <v>53.726500000000001</v>
      </c>
      <c r="N70" s="65">
        <f t="shared" si="7"/>
        <v>1.07453</v>
      </c>
      <c r="O70" s="66">
        <f t="shared" si="8"/>
        <v>1.0745299999999999E-2</v>
      </c>
      <c r="P70" s="67">
        <f t="shared" si="9"/>
        <v>1.07453E-4</v>
      </c>
      <c r="Q70" s="15"/>
      <c r="R70" s="15"/>
      <c r="S70" s="59"/>
      <c r="T70" s="15"/>
      <c r="U70" s="15"/>
      <c r="V70" s="59"/>
      <c r="W70" s="15"/>
      <c r="X70" s="15"/>
      <c r="Y70" s="59"/>
      <c r="Z70" s="15"/>
      <c r="AA70" s="15"/>
      <c r="AB70" s="59"/>
      <c r="AC70" s="15"/>
      <c r="AD70" s="15"/>
      <c r="AE70" s="59"/>
      <c r="AF70" s="15"/>
      <c r="AG70" s="15"/>
      <c r="AH70" s="59"/>
      <c r="AI70" s="15"/>
      <c r="AJ70" s="15"/>
      <c r="AK70" s="59"/>
    </row>
    <row r="71" spans="1:37" ht="13.5" x14ac:dyDescent="0.25">
      <c r="A71" s="15">
        <v>69</v>
      </c>
      <c r="B71" s="15">
        <f t="shared" si="10"/>
        <v>38080</v>
      </c>
      <c r="C71" s="15">
        <f t="shared" si="11"/>
        <v>575345</v>
      </c>
      <c r="D71" s="15" t="e">
        <f t="shared" ca="1" si="12"/>
        <v>#NAME?</v>
      </c>
      <c r="E71" s="15" t="e">
        <f t="shared" ca="1" si="0"/>
        <v>#NAME?</v>
      </c>
      <c r="F71" s="68">
        <f t="shared" si="1"/>
        <v>384.42505025455915</v>
      </c>
      <c r="G71" s="15"/>
      <c r="H71" s="59"/>
      <c r="I71" s="60">
        <f t="shared" si="2"/>
        <v>575345</v>
      </c>
      <c r="J71" s="61">
        <f t="shared" si="3"/>
        <v>115069</v>
      </c>
      <c r="K71" s="62">
        <f t="shared" si="4"/>
        <v>11506.9</v>
      </c>
      <c r="L71" s="63">
        <f t="shared" si="5"/>
        <v>1150.69</v>
      </c>
      <c r="M71" s="64">
        <f t="shared" si="6"/>
        <v>57.534500000000001</v>
      </c>
      <c r="N71" s="65">
        <f t="shared" si="7"/>
        <v>1.15069</v>
      </c>
      <c r="O71" s="66">
        <f t="shared" si="8"/>
        <v>1.15069E-2</v>
      </c>
      <c r="P71" s="67">
        <f t="shared" si="9"/>
        <v>1.1506900000000001E-4</v>
      </c>
      <c r="Q71" s="15"/>
      <c r="R71" s="15"/>
      <c r="S71" s="59"/>
      <c r="T71" s="15"/>
      <c r="U71" s="15"/>
      <c r="V71" s="59"/>
      <c r="W71" s="15"/>
      <c r="X71" s="15"/>
      <c r="Y71" s="59"/>
      <c r="Z71" s="15"/>
      <c r="AA71" s="15"/>
      <c r="AB71" s="59"/>
      <c r="AC71" s="15"/>
      <c r="AD71" s="15"/>
      <c r="AE71" s="59"/>
      <c r="AF71" s="15"/>
      <c r="AG71" s="15"/>
      <c r="AH71" s="59"/>
      <c r="AI71" s="15"/>
      <c r="AJ71" s="15"/>
      <c r="AK71" s="59"/>
    </row>
    <row r="72" spans="1:37" ht="13.5" x14ac:dyDescent="0.25">
      <c r="A72" s="15">
        <v>70</v>
      </c>
      <c r="B72" s="15">
        <f t="shared" si="10"/>
        <v>40560</v>
      </c>
      <c r="C72" s="15">
        <f t="shared" si="11"/>
        <v>615905</v>
      </c>
      <c r="D72" s="15" t="e">
        <f t="shared" ca="1" si="12"/>
        <v>#NAME?</v>
      </c>
      <c r="E72" s="15" t="e">
        <f t="shared" ca="1" si="0"/>
        <v>#NAME?</v>
      </c>
      <c r="F72" s="68">
        <f t="shared" si="1"/>
        <v>392.11355125965036</v>
      </c>
      <c r="G72" s="15"/>
      <c r="H72" s="59"/>
      <c r="I72" s="60">
        <f t="shared" si="2"/>
        <v>615905</v>
      </c>
      <c r="J72" s="61">
        <f t="shared" si="3"/>
        <v>123181</v>
      </c>
      <c r="K72" s="62">
        <f t="shared" si="4"/>
        <v>12318.1</v>
      </c>
      <c r="L72" s="63">
        <f t="shared" si="5"/>
        <v>1231.81</v>
      </c>
      <c r="M72" s="64">
        <f t="shared" si="6"/>
        <v>61.590499999999999</v>
      </c>
      <c r="N72" s="65">
        <f t="shared" si="7"/>
        <v>1.2318100000000001</v>
      </c>
      <c r="O72" s="66">
        <f t="shared" si="8"/>
        <v>1.23181E-2</v>
      </c>
      <c r="P72" s="67">
        <f t="shared" si="9"/>
        <v>1.2318100000000001E-4</v>
      </c>
      <c r="Q72" s="15"/>
      <c r="R72" s="15"/>
      <c r="S72" s="59"/>
      <c r="T72" s="15"/>
      <c r="U72" s="15"/>
      <c r="V72" s="59"/>
      <c r="W72" s="15"/>
      <c r="X72" s="15"/>
      <c r="Y72" s="59"/>
      <c r="Z72" s="15"/>
      <c r="AA72" s="15"/>
      <c r="AB72" s="59"/>
      <c r="AC72" s="15"/>
      <c r="AD72" s="15"/>
      <c r="AE72" s="59"/>
      <c r="AF72" s="15"/>
      <c r="AG72" s="15"/>
      <c r="AH72" s="59"/>
      <c r="AI72" s="15"/>
      <c r="AJ72" s="15"/>
      <c r="AK72" s="59"/>
    </row>
    <row r="73" spans="1:37" ht="13.5" x14ac:dyDescent="0.25">
      <c r="A73" s="15">
        <v>71</v>
      </c>
      <c r="B73" s="15">
        <f t="shared" si="10"/>
        <v>43200</v>
      </c>
      <c r="C73" s="15">
        <f t="shared" si="11"/>
        <v>659105</v>
      </c>
      <c r="D73" s="15" t="e">
        <f t="shared" ca="1" si="12"/>
        <v>#NAME?</v>
      </c>
      <c r="E73" s="15" t="e">
        <f t="shared" ca="1" si="0"/>
        <v>#NAME?</v>
      </c>
      <c r="F73" s="68">
        <f t="shared" si="1"/>
        <v>399.95582228484341</v>
      </c>
      <c r="G73" s="15"/>
      <c r="H73" s="59"/>
      <c r="I73" s="60">
        <f t="shared" si="2"/>
        <v>659105</v>
      </c>
      <c r="J73" s="61">
        <f t="shared" si="3"/>
        <v>131821</v>
      </c>
      <c r="K73" s="62">
        <f t="shared" si="4"/>
        <v>13182.1</v>
      </c>
      <c r="L73" s="63">
        <f t="shared" si="5"/>
        <v>1318.21</v>
      </c>
      <c r="M73" s="64">
        <f t="shared" si="6"/>
        <v>65.910499999999999</v>
      </c>
      <c r="N73" s="65">
        <f t="shared" si="7"/>
        <v>1.3182100000000001</v>
      </c>
      <c r="O73" s="66">
        <f t="shared" si="8"/>
        <v>1.31821E-2</v>
      </c>
      <c r="P73" s="67">
        <f t="shared" si="9"/>
        <v>1.3182100000000001E-4</v>
      </c>
      <c r="Q73" s="15"/>
      <c r="R73" s="15"/>
      <c r="S73" s="59"/>
      <c r="T73" s="15"/>
      <c r="U73" s="15"/>
      <c r="V73" s="59"/>
      <c r="W73" s="15"/>
      <c r="X73" s="15"/>
      <c r="Y73" s="59"/>
      <c r="Z73" s="15"/>
      <c r="AA73" s="15"/>
      <c r="AB73" s="59"/>
      <c r="AC73" s="15"/>
      <c r="AD73" s="15"/>
      <c r="AE73" s="59"/>
      <c r="AF73" s="15"/>
      <c r="AG73" s="15"/>
      <c r="AH73" s="59"/>
      <c r="AI73" s="15"/>
      <c r="AJ73" s="15"/>
      <c r="AK73" s="59"/>
    </row>
    <row r="74" spans="1:37" ht="13.5" x14ac:dyDescent="0.25">
      <c r="A74" s="15">
        <v>72</v>
      </c>
      <c r="B74" s="15">
        <f t="shared" si="10"/>
        <v>46000</v>
      </c>
      <c r="C74" s="15">
        <f t="shared" si="11"/>
        <v>705105</v>
      </c>
      <c r="D74" s="15" t="e">
        <f t="shared" ca="1" si="12"/>
        <v>#NAME?</v>
      </c>
      <c r="E74" s="15" t="e">
        <f t="shared" ca="1" si="0"/>
        <v>#NAME?</v>
      </c>
      <c r="F74" s="68">
        <f t="shared" si="1"/>
        <v>407.95493873054022</v>
      </c>
      <c r="G74" s="15"/>
      <c r="H74" s="59"/>
      <c r="I74" s="60">
        <f t="shared" si="2"/>
        <v>705105</v>
      </c>
      <c r="J74" s="61">
        <f t="shared" si="3"/>
        <v>141021</v>
      </c>
      <c r="K74" s="62">
        <f t="shared" si="4"/>
        <v>14102.1</v>
      </c>
      <c r="L74" s="63">
        <f t="shared" si="5"/>
        <v>1410.21</v>
      </c>
      <c r="M74" s="64">
        <f t="shared" si="6"/>
        <v>70.510499999999993</v>
      </c>
      <c r="N74" s="65">
        <f t="shared" si="7"/>
        <v>1.41021</v>
      </c>
      <c r="O74" s="66">
        <f t="shared" si="8"/>
        <v>1.4102099999999999E-2</v>
      </c>
      <c r="P74" s="67">
        <f t="shared" si="9"/>
        <v>1.4102099999999999E-4</v>
      </c>
      <c r="Q74" s="15"/>
      <c r="R74" s="15"/>
      <c r="S74" s="59"/>
      <c r="T74" s="15"/>
      <c r="U74" s="15"/>
      <c r="V74" s="59"/>
      <c r="W74" s="15"/>
      <c r="X74" s="15"/>
      <c r="Y74" s="59"/>
      <c r="Z74" s="15"/>
      <c r="AA74" s="15"/>
      <c r="AB74" s="59"/>
      <c r="AC74" s="15"/>
      <c r="AD74" s="15"/>
      <c r="AE74" s="59"/>
      <c r="AF74" s="15"/>
      <c r="AG74" s="15"/>
      <c r="AH74" s="59"/>
      <c r="AI74" s="15"/>
      <c r="AJ74" s="15"/>
      <c r="AK74" s="59"/>
    </row>
    <row r="75" spans="1:37" ht="13.5" x14ac:dyDescent="0.25">
      <c r="A75" s="15">
        <v>73</v>
      </c>
      <c r="B75" s="15">
        <f t="shared" si="10"/>
        <v>48960</v>
      </c>
      <c r="C75" s="15">
        <f t="shared" si="11"/>
        <v>754065</v>
      </c>
      <c r="D75" s="15" t="e">
        <f t="shared" ca="1" si="12"/>
        <v>#NAME?</v>
      </c>
      <c r="E75" s="15" t="e">
        <f t="shared" ca="1" si="0"/>
        <v>#NAME?</v>
      </c>
      <c r="F75" s="68">
        <f t="shared" si="1"/>
        <v>416.11403750515103</v>
      </c>
      <c r="G75" s="15"/>
      <c r="H75" s="59"/>
      <c r="I75" s="60">
        <f t="shared" si="2"/>
        <v>754065</v>
      </c>
      <c r="J75" s="61">
        <f t="shared" si="3"/>
        <v>150813</v>
      </c>
      <c r="K75" s="62">
        <f t="shared" si="4"/>
        <v>15081.3</v>
      </c>
      <c r="L75" s="63">
        <f t="shared" si="5"/>
        <v>1508.13</v>
      </c>
      <c r="M75" s="64">
        <f t="shared" si="6"/>
        <v>75.406499999999994</v>
      </c>
      <c r="N75" s="65">
        <f t="shared" si="7"/>
        <v>1.50813</v>
      </c>
      <c r="O75" s="66">
        <f t="shared" si="8"/>
        <v>1.5081300000000001E-2</v>
      </c>
      <c r="P75" s="67">
        <f t="shared" si="9"/>
        <v>1.5081299999999999E-4</v>
      </c>
      <c r="Q75" s="15"/>
      <c r="R75" s="15"/>
      <c r="S75" s="59"/>
      <c r="T75" s="15"/>
      <c r="U75" s="15"/>
      <c r="V75" s="59"/>
      <c r="W75" s="15"/>
      <c r="X75" s="15"/>
      <c r="Y75" s="59"/>
      <c r="Z75" s="15"/>
      <c r="AA75" s="15"/>
      <c r="AB75" s="59"/>
      <c r="AC75" s="15"/>
      <c r="AD75" s="15"/>
      <c r="AE75" s="59"/>
      <c r="AF75" s="15"/>
      <c r="AG75" s="15"/>
      <c r="AH75" s="59"/>
      <c r="AI75" s="15"/>
      <c r="AJ75" s="15"/>
      <c r="AK75" s="59"/>
    </row>
    <row r="76" spans="1:37" ht="13.5" x14ac:dyDescent="0.25">
      <c r="A76" s="15">
        <v>74</v>
      </c>
      <c r="B76" s="15">
        <f t="shared" si="10"/>
        <v>52120</v>
      </c>
      <c r="C76" s="15">
        <f t="shared" si="11"/>
        <v>806185</v>
      </c>
      <c r="D76" s="15" t="e">
        <f t="shared" ca="1" si="12"/>
        <v>#NAME?</v>
      </c>
      <c r="E76" s="15" t="e">
        <f t="shared" ca="1" si="0"/>
        <v>#NAME?</v>
      </c>
      <c r="F76" s="68">
        <f t="shared" si="1"/>
        <v>424.43631825525404</v>
      </c>
      <c r="G76" s="15"/>
      <c r="H76" s="59"/>
      <c r="I76" s="60">
        <f t="shared" si="2"/>
        <v>806185</v>
      </c>
      <c r="J76" s="61">
        <f t="shared" si="3"/>
        <v>161237</v>
      </c>
      <c r="K76" s="62">
        <f t="shared" si="4"/>
        <v>16123.7</v>
      </c>
      <c r="L76" s="63">
        <f t="shared" si="5"/>
        <v>1612.37</v>
      </c>
      <c r="M76" s="64">
        <f t="shared" si="6"/>
        <v>80.618499999999997</v>
      </c>
      <c r="N76" s="65">
        <f t="shared" si="7"/>
        <v>1.6123700000000001</v>
      </c>
      <c r="O76" s="66">
        <f t="shared" si="8"/>
        <v>1.6123700000000001E-2</v>
      </c>
      <c r="P76" s="67">
        <f t="shared" si="9"/>
        <v>1.61237E-4</v>
      </c>
      <c r="Q76" s="15"/>
      <c r="R76" s="15"/>
      <c r="S76" s="59"/>
      <c r="T76" s="15"/>
      <c r="U76" s="15"/>
      <c r="V76" s="59"/>
      <c r="W76" s="15"/>
      <c r="X76" s="15"/>
      <c r="Y76" s="59"/>
      <c r="Z76" s="15"/>
      <c r="AA76" s="15"/>
      <c r="AB76" s="59"/>
      <c r="AC76" s="15"/>
      <c r="AD76" s="15"/>
      <c r="AE76" s="59"/>
      <c r="AF76" s="15"/>
      <c r="AG76" s="15"/>
      <c r="AH76" s="59"/>
      <c r="AI76" s="15"/>
      <c r="AJ76" s="15"/>
      <c r="AK76" s="59"/>
    </row>
    <row r="77" spans="1:37" ht="13.5" x14ac:dyDescent="0.25">
      <c r="A77" s="15">
        <v>75</v>
      </c>
      <c r="B77" s="15">
        <f t="shared" si="10"/>
        <v>55460</v>
      </c>
      <c r="C77" s="15">
        <f t="shared" si="11"/>
        <v>861645</v>
      </c>
      <c r="D77" s="15" t="e">
        <f t="shared" ca="1" si="12"/>
        <v>#NAME?</v>
      </c>
      <c r="E77" s="15" t="e">
        <f t="shared" ca="1" si="0"/>
        <v>#NAME?</v>
      </c>
      <c r="F77" s="68">
        <f t="shared" si="1"/>
        <v>432.92504462035913</v>
      </c>
      <c r="G77" s="15"/>
      <c r="H77" s="59"/>
      <c r="I77" s="60">
        <f t="shared" si="2"/>
        <v>861645</v>
      </c>
      <c r="J77" s="61">
        <f t="shared" si="3"/>
        <v>172329</v>
      </c>
      <c r="K77" s="62">
        <f t="shared" si="4"/>
        <v>17232.900000000001</v>
      </c>
      <c r="L77" s="63">
        <f t="shared" si="5"/>
        <v>1723.29</v>
      </c>
      <c r="M77" s="64">
        <f t="shared" si="6"/>
        <v>86.164500000000004</v>
      </c>
      <c r="N77" s="65">
        <f t="shared" si="7"/>
        <v>1.72329</v>
      </c>
      <c r="O77" s="66">
        <f t="shared" si="8"/>
        <v>1.7232899999999999E-2</v>
      </c>
      <c r="P77" s="67">
        <f t="shared" si="9"/>
        <v>1.7232900000000001E-4</v>
      </c>
      <c r="Q77" s="15"/>
      <c r="R77" s="15"/>
      <c r="S77" s="59"/>
      <c r="T77" s="15"/>
      <c r="U77" s="15"/>
      <c r="V77" s="59"/>
      <c r="W77" s="15"/>
      <c r="X77" s="15"/>
      <c r="Y77" s="59"/>
      <c r="Z77" s="15"/>
      <c r="AA77" s="15"/>
      <c r="AB77" s="59"/>
      <c r="AC77" s="15"/>
      <c r="AD77" s="15"/>
      <c r="AE77" s="59"/>
      <c r="AF77" s="15"/>
      <c r="AG77" s="15"/>
      <c r="AH77" s="59"/>
      <c r="AI77" s="15"/>
      <c r="AJ77" s="15"/>
      <c r="AK77" s="59"/>
    </row>
    <row r="78" spans="1:37" ht="13.5" x14ac:dyDescent="0.25">
      <c r="A78" s="15">
        <v>76</v>
      </c>
      <c r="B78" s="15">
        <f t="shared" si="10"/>
        <v>59020</v>
      </c>
      <c r="C78" s="15">
        <f t="shared" si="11"/>
        <v>920665</v>
      </c>
      <c r="D78" s="15" t="e">
        <f t="shared" ca="1" si="12"/>
        <v>#NAME?</v>
      </c>
      <c r="E78" s="15" t="e">
        <f t="shared" ca="1" si="0"/>
        <v>#NAME?</v>
      </c>
      <c r="F78" s="68">
        <f t="shared" si="1"/>
        <v>441.58354551276619</v>
      </c>
      <c r="G78" s="15"/>
      <c r="H78" s="59"/>
      <c r="I78" s="60">
        <f t="shared" si="2"/>
        <v>920665</v>
      </c>
      <c r="J78" s="61">
        <f t="shared" si="3"/>
        <v>184133</v>
      </c>
      <c r="K78" s="62">
        <f t="shared" si="4"/>
        <v>18413.3</v>
      </c>
      <c r="L78" s="63">
        <f t="shared" si="5"/>
        <v>1841.33</v>
      </c>
      <c r="M78" s="64">
        <f t="shared" si="6"/>
        <v>92.066500000000005</v>
      </c>
      <c r="N78" s="65">
        <f t="shared" si="7"/>
        <v>1.8413299999999999</v>
      </c>
      <c r="O78" s="66">
        <f t="shared" si="8"/>
        <v>1.8413300000000001E-2</v>
      </c>
      <c r="P78" s="67">
        <f t="shared" si="9"/>
        <v>1.8413300000000001E-4</v>
      </c>
      <c r="Q78" s="15"/>
      <c r="R78" s="15"/>
      <c r="S78" s="59"/>
      <c r="T78" s="15"/>
      <c r="U78" s="15"/>
      <c r="V78" s="59"/>
      <c r="W78" s="15"/>
      <c r="X78" s="15"/>
      <c r="Y78" s="59"/>
      <c r="Z78" s="15"/>
      <c r="AA78" s="15"/>
      <c r="AB78" s="59"/>
      <c r="AC78" s="15"/>
      <c r="AD78" s="15"/>
      <c r="AE78" s="59"/>
      <c r="AF78" s="15"/>
      <c r="AG78" s="15"/>
      <c r="AH78" s="59"/>
      <c r="AI78" s="15"/>
      <c r="AJ78" s="15"/>
      <c r="AK78" s="59"/>
    </row>
    <row r="79" spans="1:37" ht="13.5" x14ac:dyDescent="0.25">
      <c r="A79" s="15">
        <v>77</v>
      </c>
      <c r="B79" s="15">
        <f t="shared" si="10"/>
        <v>62780</v>
      </c>
      <c r="C79" s="15">
        <f t="shared" si="11"/>
        <v>983445</v>
      </c>
      <c r="D79" s="15" t="e">
        <f t="shared" ca="1" si="12"/>
        <v>#NAME?</v>
      </c>
      <c r="E79" s="15" t="e">
        <f t="shared" ca="1" si="0"/>
        <v>#NAME?</v>
      </c>
      <c r="F79" s="68">
        <f t="shared" si="1"/>
        <v>450.41521642302166</v>
      </c>
      <c r="G79" s="15"/>
      <c r="H79" s="59"/>
      <c r="I79" s="60">
        <f t="shared" si="2"/>
        <v>983445</v>
      </c>
      <c r="J79" s="61">
        <f t="shared" si="3"/>
        <v>196689</v>
      </c>
      <c r="K79" s="62">
        <f t="shared" si="4"/>
        <v>19668.900000000001</v>
      </c>
      <c r="L79" s="63">
        <f t="shared" si="5"/>
        <v>1966.89</v>
      </c>
      <c r="M79" s="64">
        <f t="shared" si="6"/>
        <v>98.344499999999996</v>
      </c>
      <c r="N79" s="65">
        <f t="shared" si="7"/>
        <v>1.96689</v>
      </c>
      <c r="O79" s="66">
        <f t="shared" si="8"/>
        <v>1.96689E-2</v>
      </c>
      <c r="P79" s="67">
        <f t="shared" si="9"/>
        <v>1.96689E-4</v>
      </c>
      <c r="Q79" s="15"/>
      <c r="R79" s="15"/>
      <c r="S79" s="59"/>
      <c r="T79" s="15"/>
      <c r="U79" s="15"/>
      <c r="V79" s="59"/>
      <c r="W79" s="15"/>
      <c r="X79" s="15"/>
      <c r="Y79" s="59"/>
      <c r="Z79" s="15"/>
      <c r="AA79" s="15"/>
      <c r="AB79" s="59"/>
      <c r="AC79" s="15"/>
      <c r="AD79" s="15"/>
      <c r="AE79" s="59"/>
      <c r="AF79" s="15"/>
      <c r="AG79" s="15"/>
      <c r="AH79" s="59"/>
      <c r="AI79" s="15"/>
      <c r="AJ79" s="15"/>
      <c r="AK79" s="59"/>
    </row>
    <row r="80" spans="1:37" ht="13.5" x14ac:dyDescent="0.25">
      <c r="A80" s="15">
        <v>78</v>
      </c>
      <c r="B80" s="15">
        <f t="shared" si="10"/>
        <v>66780</v>
      </c>
      <c r="C80" s="15">
        <f t="shared" si="11"/>
        <v>1050225</v>
      </c>
      <c r="D80" s="15" t="e">
        <f t="shared" ca="1" si="12"/>
        <v>#NAME?</v>
      </c>
      <c r="E80" s="15" t="e">
        <f t="shared" ca="1" si="0"/>
        <v>#NAME?</v>
      </c>
      <c r="F80" s="68">
        <f t="shared" si="1"/>
        <v>459.4235207514821</v>
      </c>
      <c r="G80" s="15"/>
      <c r="H80" s="59"/>
      <c r="I80" s="60">
        <f t="shared" si="2"/>
        <v>1050225</v>
      </c>
      <c r="J80" s="61">
        <f t="shared" si="3"/>
        <v>210045</v>
      </c>
      <c r="K80" s="62">
        <f t="shared" si="4"/>
        <v>21004.5</v>
      </c>
      <c r="L80" s="63">
        <f t="shared" si="5"/>
        <v>2100.4499999999998</v>
      </c>
      <c r="M80" s="64">
        <f t="shared" si="6"/>
        <v>105.02249999999999</v>
      </c>
      <c r="N80" s="65">
        <f t="shared" si="7"/>
        <v>2.1004499999999999</v>
      </c>
      <c r="O80" s="66">
        <f t="shared" si="8"/>
        <v>2.1004499999999999E-2</v>
      </c>
      <c r="P80" s="67">
        <f t="shared" si="9"/>
        <v>2.1004500000000001E-4</v>
      </c>
      <c r="Q80" s="15"/>
      <c r="R80" s="15"/>
      <c r="S80" s="59"/>
      <c r="T80" s="15"/>
      <c r="U80" s="15"/>
      <c r="V80" s="59"/>
      <c r="W80" s="15"/>
      <c r="X80" s="15"/>
      <c r="Y80" s="59"/>
      <c r="Z80" s="15"/>
      <c r="AA80" s="15"/>
      <c r="AB80" s="59"/>
      <c r="AC80" s="15"/>
      <c r="AD80" s="15"/>
      <c r="AE80" s="59"/>
      <c r="AF80" s="15"/>
      <c r="AG80" s="15"/>
      <c r="AH80" s="59"/>
      <c r="AI80" s="15"/>
      <c r="AJ80" s="15"/>
      <c r="AK80" s="59"/>
    </row>
    <row r="81" spans="1:37" ht="13.5" x14ac:dyDescent="0.25">
      <c r="A81" s="15">
        <v>79</v>
      </c>
      <c r="B81" s="15">
        <f t="shared" si="10"/>
        <v>71020</v>
      </c>
      <c r="C81" s="15">
        <f t="shared" si="11"/>
        <v>1121245</v>
      </c>
      <c r="D81" s="15" t="e">
        <f t="shared" ca="1" si="12"/>
        <v>#NAME?</v>
      </c>
      <c r="E81" s="15" t="e">
        <f t="shared" ca="1" si="0"/>
        <v>#NAME?</v>
      </c>
      <c r="F81" s="68">
        <f t="shared" si="1"/>
        <v>468.61199116651176</v>
      </c>
      <c r="G81" s="15"/>
      <c r="H81" s="59"/>
      <c r="I81" s="60">
        <f t="shared" si="2"/>
        <v>1121245</v>
      </c>
      <c r="J81" s="61">
        <f t="shared" si="3"/>
        <v>224249</v>
      </c>
      <c r="K81" s="62">
        <f t="shared" si="4"/>
        <v>22424.9</v>
      </c>
      <c r="L81" s="63">
        <f t="shared" si="5"/>
        <v>2242.4899999999998</v>
      </c>
      <c r="M81" s="64">
        <f t="shared" si="6"/>
        <v>112.1245</v>
      </c>
      <c r="N81" s="65">
        <f t="shared" si="7"/>
        <v>2.2424900000000001</v>
      </c>
      <c r="O81" s="66">
        <f t="shared" si="8"/>
        <v>2.2424900000000001E-2</v>
      </c>
      <c r="P81" s="67">
        <f t="shared" si="9"/>
        <v>2.2424899999999999E-4</v>
      </c>
      <c r="Q81" s="15"/>
      <c r="R81" s="15"/>
      <c r="S81" s="59"/>
      <c r="T81" s="15"/>
      <c r="U81" s="15"/>
      <c r="V81" s="59"/>
      <c r="W81" s="15"/>
      <c r="X81" s="15"/>
      <c r="Y81" s="59"/>
      <c r="Z81" s="15"/>
      <c r="AA81" s="15"/>
      <c r="AB81" s="59"/>
      <c r="AC81" s="15"/>
      <c r="AD81" s="15"/>
      <c r="AE81" s="59"/>
      <c r="AF81" s="15"/>
      <c r="AG81" s="15"/>
      <c r="AH81" s="59"/>
      <c r="AI81" s="15"/>
      <c r="AJ81" s="15"/>
      <c r="AK81" s="59"/>
    </row>
    <row r="82" spans="1:37" ht="13.5" x14ac:dyDescent="0.25">
      <c r="A82" s="15">
        <v>80</v>
      </c>
      <c r="B82" s="15">
        <f t="shared" si="10"/>
        <v>75520</v>
      </c>
      <c r="C82" s="15">
        <f t="shared" si="11"/>
        <v>1196765</v>
      </c>
      <c r="D82" s="15" t="e">
        <f t="shared" ca="1" si="12"/>
        <v>#NAME?</v>
      </c>
      <c r="E82" s="15" t="e">
        <f t="shared" ca="1" si="0"/>
        <v>#NAME?</v>
      </c>
      <c r="F82" s="68">
        <f t="shared" si="1"/>
        <v>477.98423098984182</v>
      </c>
      <c r="G82" s="15"/>
      <c r="H82" s="59"/>
      <c r="I82" s="60">
        <f t="shared" si="2"/>
        <v>1196765</v>
      </c>
      <c r="J82" s="61">
        <f t="shared" si="3"/>
        <v>239353</v>
      </c>
      <c r="K82" s="62">
        <f t="shared" si="4"/>
        <v>23935.3</v>
      </c>
      <c r="L82" s="63">
        <f t="shared" si="5"/>
        <v>2393.5300000000002</v>
      </c>
      <c r="M82" s="64">
        <f t="shared" si="6"/>
        <v>119.6765</v>
      </c>
      <c r="N82" s="65">
        <f t="shared" si="7"/>
        <v>2.3935300000000002</v>
      </c>
      <c r="O82" s="66">
        <f t="shared" si="8"/>
        <v>2.39353E-2</v>
      </c>
      <c r="P82" s="67">
        <f t="shared" si="9"/>
        <v>2.3935300000000001E-4</v>
      </c>
      <c r="Q82" s="15"/>
      <c r="R82" s="15"/>
      <c r="S82" s="59"/>
      <c r="T82" s="15"/>
      <c r="U82" s="15"/>
      <c r="V82" s="59"/>
      <c r="W82" s="15"/>
      <c r="X82" s="15"/>
      <c r="Y82" s="59"/>
      <c r="Z82" s="15"/>
      <c r="AA82" s="15"/>
      <c r="AB82" s="59"/>
      <c r="AC82" s="15"/>
      <c r="AD82" s="15"/>
      <c r="AE82" s="59"/>
      <c r="AF82" s="15"/>
      <c r="AG82" s="15"/>
      <c r="AH82" s="59"/>
      <c r="AI82" s="15"/>
      <c r="AJ82" s="15"/>
      <c r="AK82" s="59"/>
    </row>
    <row r="83" spans="1:37" ht="13.5" x14ac:dyDescent="0.25">
      <c r="A83" s="15">
        <v>81</v>
      </c>
      <c r="B83" s="15">
        <f t="shared" si="10"/>
        <v>80280</v>
      </c>
      <c r="C83" s="15">
        <f t="shared" si="11"/>
        <v>1277045</v>
      </c>
      <c r="D83" s="15" t="e">
        <f t="shared" ca="1" si="12"/>
        <v>#NAME?</v>
      </c>
      <c r="E83" s="15" t="e">
        <f t="shared" ca="1" si="0"/>
        <v>#NAME?</v>
      </c>
      <c r="F83" s="68">
        <f t="shared" si="1"/>
        <v>487.54391560963876</v>
      </c>
      <c r="G83" s="15"/>
      <c r="H83" s="59"/>
      <c r="I83" s="60">
        <f t="shared" si="2"/>
        <v>1277045</v>
      </c>
      <c r="J83" s="61">
        <f t="shared" si="3"/>
        <v>255409</v>
      </c>
      <c r="K83" s="62">
        <f t="shared" si="4"/>
        <v>25540.9</v>
      </c>
      <c r="L83" s="63">
        <f t="shared" si="5"/>
        <v>2554.09</v>
      </c>
      <c r="M83" s="64">
        <f t="shared" si="6"/>
        <v>127.7045</v>
      </c>
      <c r="N83" s="65">
        <f t="shared" si="7"/>
        <v>2.55409</v>
      </c>
      <c r="O83" s="66">
        <f t="shared" si="8"/>
        <v>2.5540899999999998E-2</v>
      </c>
      <c r="P83" s="67">
        <f t="shared" si="9"/>
        <v>2.5540900000000001E-4</v>
      </c>
      <c r="Q83" s="15"/>
      <c r="R83" s="15"/>
      <c r="S83" s="59"/>
      <c r="T83" s="15"/>
      <c r="U83" s="15"/>
      <c r="V83" s="59"/>
      <c r="W83" s="15"/>
      <c r="X83" s="15"/>
      <c r="Y83" s="59"/>
      <c r="Z83" s="15"/>
      <c r="AA83" s="15"/>
      <c r="AB83" s="59"/>
      <c r="AC83" s="15"/>
      <c r="AD83" s="15"/>
      <c r="AE83" s="59"/>
      <c r="AF83" s="15"/>
      <c r="AG83" s="15"/>
      <c r="AH83" s="59"/>
      <c r="AI83" s="15"/>
      <c r="AJ83" s="15"/>
      <c r="AK83" s="59"/>
    </row>
    <row r="84" spans="1:37" ht="13.5" x14ac:dyDescent="0.25">
      <c r="A84" s="15">
        <v>82</v>
      </c>
      <c r="B84" s="15">
        <f t="shared" si="10"/>
        <v>85340</v>
      </c>
      <c r="C84" s="15">
        <f t="shared" si="11"/>
        <v>1362385</v>
      </c>
      <c r="D84" s="15" t="e">
        <f t="shared" ca="1" si="12"/>
        <v>#NAME?</v>
      </c>
      <c r="E84" s="15" t="e">
        <f t="shared" ca="1" si="0"/>
        <v>#NAME?</v>
      </c>
      <c r="F84" s="68">
        <f t="shared" si="1"/>
        <v>497.29479392183151</v>
      </c>
      <c r="G84" s="15"/>
      <c r="H84" s="59"/>
      <c r="I84" s="60">
        <f t="shared" si="2"/>
        <v>1362385</v>
      </c>
      <c r="J84" s="61">
        <f t="shared" si="3"/>
        <v>272477</v>
      </c>
      <c r="K84" s="62">
        <f t="shared" si="4"/>
        <v>27247.7</v>
      </c>
      <c r="L84" s="63">
        <f t="shared" si="5"/>
        <v>2724.77</v>
      </c>
      <c r="M84" s="64">
        <f t="shared" si="6"/>
        <v>136.23849999999999</v>
      </c>
      <c r="N84" s="65">
        <f t="shared" si="7"/>
        <v>2.7247699999999999</v>
      </c>
      <c r="O84" s="66">
        <f t="shared" si="8"/>
        <v>2.72477E-2</v>
      </c>
      <c r="P84" s="67">
        <f t="shared" si="9"/>
        <v>2.7247699999999997E-4</v>
      </c>
      <c r="Q84" s="15"/>
      <c r="R84" s="15"/>
      <c r="S84" s="59"/>
      <c r="T84" s="15"/>
      <c r="U84" s="15"/>
      <c r="V84" s="59"/>
      <c r="W84" s="15"/>
      <c r="X84" s="15"/>
      <c r="Y84" s="59"/>
      <c r="Z84" s="15"/>
      <c r="AA84" s="15"/>
      <c r="AB84" s="59"/>
      <c r="AC84" s="15"/>
      <c r="AD84" s="15"/>
      <c r="AE84" s="59"/>
      <c r="AF84" s="15"/>
      <c r="AG84" s="15"/>
      <c r="AH84" s="59"/>
      <c r="AI84" s="15"/>
      <c r="AJ84" s="15"/>
      <c r="AK84" s="59"/>
    </row>
    <row r="85" spans="1:37" ht="13.5" x14ac:dyDescent="0.25">
      <c r="A85" s="15">
        <v>83</v>
      </c>
      <c r="B85" s="15">
        <f t="shared" si="10"/>
        <v>90700</v>
      </c>
      <c r="C85" s="15">
        <f t="shared" si="11"/>
        <v>1453085</v>
      </c>
      <c r="D85" s="15" t="e">
        <f t="shared" ca="1" si="12"/>
        <v>#NAME?</v>
      </c>
      <c r="E85" s="15" t="e">
        <f t="shared" ca="1" si="0"/>
        <v>#NAME?</v>
      </c>
      <c r="F85" s="68">
        <f t="shared" si="1"/>
        <v>507.24068980026811</v>
      </c>
      <c r="G85" s="15"/>
      <c r="H85" s="59"/>
      <c r="I85" s="60">
        <f t="shared" si="2"/>
        <v>1453085</v>
      </c>
      <c r="J85" s="61">
        <f t="shared" si="3"/>
        <v>290617</v>
      </c>
      <c r="K85" s="62">
        <f t="shared" si="4"/>
        <v>29061.7</v>
      </c>
      <c r="L85" s="63">
        <f t="shared" si="5"/>
        <v>2906.17</v>
      </c>
      <c r="M85" s="64">
        <f t="shared" si="6"/>
        <v>145.30850000000001</v>
      </c>
      <c r="N85" s="65">
        <f t="shared" si="7"/>
        <v>2.9061699999999999</v>
      </c>
      <c r="O85" s="66">
        <f t="shared" si="8"/>
        <v>2.9061699999999999E-2</v>
      </c>
      <c r="P85" s="67">
        <f t="shared" si="9"/>
        <v>2.9061700000000001E-4</v>
      </c>
      <c r="Q85" s="15"/>
      <c r="R85" s="15"/>
      <c r="S85" s="59"/>
      <c r="T85" s="15"/>
      <c r="U85" s="15"/>
      <c r="V85" s="59"/>
      <c r="W85" s="15"/>
      <c r="X85" s="15"/>
      <c r="Y85" s="59"/>
      <c r="Z85" s="15"/>
      <c r="AA85" s="15"/>
      <c r="AB85" s="59"/>
      <c r="AC85" s="15"/>
      <c r="AD85" s="15"/>
      <c r="AE85" s="59"/>
      <c r="AF85" s="15"/>
      <c r="AG85" s="15"/>
      <c r="AH85" s="59"/>
      <c r="AI85" s="15"/>
      <c r="AJ85" s="15"/>
      <c r="AK85" s="59"/>
    </row>
    <row r="86" spans="1:37" ht="13.5" x14ac:dyDescent="0.25">
      <c r="A86" s="15">
        <v>84</v>
      </c>
      <c r="B86" s="15">
        <f t="shared" si="10"/>
        <v>96380</v>
      </c>
      <c r="C86" s="15">
        <f t="shared" si="11"/>
        <v>1549465</v>
      </c>
      <c r="D86" s="15" t="e">
        <f t="shared" ca="1" si="12"/>
        <v>#NAME?</v>
      </c>
      <c r="E86" s="15" t="e">
        <f t="shared" ca="1" si="0"/>
        <v>#NAME?</v>
      </c>
      <c r="F86" s="68">
        <f t="shared" si="1"/>
        <v>517.38550359627345</v>
      </c>
      <c r="G86" s="15"/>
      <c r="H86" s="59"/>
      <c r="I86" s="60">
        <f t="shared" si="2"/>
        <v>1549465</v>
      </c>
      <c r="J86" s="61">
        <f t="shared" si="3"/>
        <v>309893</v>
      </c>
      <c r="K86" s="62">
        <f t="shared" si="4"/>
        <v>30989.3</v>
      </c>
      <c r="L86" s="63">
        <f t="shared" si="5"/>
        <v>3098.93</v>
      </c>
      <c r="M86" s="64">
        <f t="shared" si="6"/>
        <v>154.94649999999999</v>
      </c>
      <c r="N86" s="65">
        <f t="shared" si="7"/>
        <v>3.0989300000000002</v>
      </c>
      <c r="O86" s="66">
        <f t="shared" si="8"/>
        <v>3.0989300000000001E-2</v>
      </c>
      <c r="P86" s="67">
        <f t="shared" si="9"/>
        <v>3.09893E-4</v>
      </c>
      <c r="Q86" s="15"/>
      <c r="R86" s="15"/>
      <c r="S86" s="59"/>
      <c r="T86" s="15"/>
      <c r="U86" s="15"/>
      <c r="V86" s="59"/>
      <c r="W86" s="15"/>
      <c r="X86" s="15"/>
      <c r="Y86" s="59"/>
      <c r="Z86" s="15"/>
      <c r="AA86" s="15"/>
      <c r="AB86" s="59"/>
      <c r="AC86" s="15"/>
      <c r="AD86" s="15"/>
      <c r="AE86" s="59"/>
      <c r="AF86" s="15"/>
      <c r="AG86" s="15"/>
      <c r="AH86" s="59"/>
      <c r="AI86" s="15"/>
      <c r="AJ86" s="15"/>
      <c r="AK86" s="59"/>
    </row>
    <row r="87" spans="1:37" ht="13.5" x14ac:dyDescent="0.25">
      <c r="A87" s="15">
        <v>85</v>
      </c>
      <c r="B87" s="15">
        <f t="shared" si="10"/>
        <v>102400</v>
      </c>
      <c r="C87" s="15">
        <f t="shared" si="11"/>
        <v>1651865</v>
      </c>
      <c r="D87" s="15" t="e">
        <f t="shared" ca="1" si="12"/>
        <v>#NAME?</v>
      </c>
      <c r="E87" s="15" t="e">
        <f t="shared" ca="1" si="0"/>
        <v>#NAME?</v>
      </c>
      <c r="F87" s="68">
        <f t="shared" si="1"/>
        <v>527.73321366819891</v>
      </c>
      <c r="G87" s="15"/>
      <c r="H87" s="59"/>
      <c r="I87" s="60">
        <f t="shared" si="2"/>
        <v>1651865</v>
      </c>
      <c r="J87" s="61">
        <f t="shared" si="3"/>
        <v>330373</v>
      </c>
      <c r="K87" s="62">
        <f t="shared" si="4"/>
        <v>33037.300000000003</v>
      </c>
      <c r="L87" s="63">
        <f t="shared" si="5"/>
        <v>3303.73</v>
      </c>
      <c r="M87" s="64">
        <f t="shared" si="6"/>
        <v>165.1865</v>
      </c>
      <c r="N87" s="65">
        <f t="shared" si="7"/>
        <v>3.3037299999999998</v>
      </c>
      <c r="O87" s="66">
        <f t="shared" si="8"/>
        <v>3.3037299999999999E-2</v>
      </c>
      <c r="P87" s="67">
        <f t="shared" si="9"/>
        <v>3.3037300000000002E-4</v>
      </c>
      <c r="Q87" s="15"/>
      <c r="R87" s="15"/>
      <c r="S87" s="59"/>
      <c r="T87" s="15"/>
      <c r="U87" s="15"/>
      <c r="V87" s="59"/>
      <c r="W87" s="15"/>
      <c r="X87" s="15"/>
      <c r="Y87" s="59"/>
      <c r="Z87" s="15"/>
      <c r="AA87" s="15"/>
      <c r="AB87" s="59"/>
      <c r="AC87" s="15"/>
      <c r="AD87" s="15"/>
      <c r="AE87" s="59"/>
      <c r="AF87" s="15"/>
      <c r="AG87" s="15"/>
      <c r="AH87" s="59"/>
      <c r="AI87" s="15"/>
      <c r="AJ87" s="15"/>
      <c r="AK87" s="59"/>
    </row>
    <row r="88" spans="1:37" ht="13.5" x14ac:dyDescent="0.25">
      <c r="A88" s="15">
        <v>86</v>
      </c>
      <c r="B88" s="15">
        <f t="shared" si="10"/>
        <v>108780</v>
      </c>
      <c r="C88" s="15">
        <f t="shared" si="11"/>
        <v>1760645</v>
      </c>
      <c r="D88" s="15" t="e">
        <f t="shared" ca="1" si="12"/>
        <v>#NAME?</v>
      </c>
      <c r="E88" s="15" t="e">
        <f t="shared" ca="1" si="0"/>
        <v>#NAME?</v>
      </c>
      <c r="F88" s="68">
        <f t="shared" si="1"/>
        <v>538.28787794156301</v>
      </c>
      <c r="G88" s="15"/>
      <c r="H88" s="59"/>
      <c r="I88" s="60">
        <f t="shared" si="2"/>
        <v>1760645</v>
      </c>
      <c r="J88" s="61">
        <f t="shared" si="3"/>
        <v>352129</v>
      </c>
      <c r="K88" s="62">
        <f t="shared" si="4"/>
        <v>35212.9</v>
      </c>
      <c r="L88" s="63">
        <f t="shared" si="5"/>
        <v>3521.29</v>
      </c>
      <c r="M88" s="64">
        <f t="shared" si="6"/>
        <v>176.06450000000001</v>
      </c>
      <c r="N88" s="65">
        <f t="shared" si="7"/>
        <v>3.52129</v>
      </c>
      <c r="O88" s="66">
        <f t="shared" si="8"/>
        <v>3.5212899999999998E-2</v>
      </c>
      <c r="P88" s="67">
        <f t="shared" si="9"/>
        <v>3.5212900000000002E-4</v>
      </c>
      <c r="Q88" s="15"/>
      <c r="R88" s="15"/>
      <c r="S88" s="59"/>
      <c r="T88" s="15"/>
      <c r="U88" s="15"/>
      <c r="V88" s="59"/>
      <c r="W88" s="15"/>
      <c r="X88" s="15"/>
      <c r="Y88" s="59"/>
      <c r="Z88" s="15"/>
      <c r="AA88" s="15"/>
      <c r="AB88" s="59"/>
      <c r="AC88" s="15"/>
      <c r="AD88" s="15"/>
      <c r="AE88" s="59"/>
      <c r="AF88" s="15"/>
      <c r="AG88" s="15"/>
      <c r="AH88" s="59"/>
      <c r="AI88" s="15"/>
      <c r="AJ88" s="15"/>
      <c r="AK88" s="59"/>
    </row>
    <row r="89" spans="1:37" ht="13.5" x14ac:dyDescent="0.25">
      <c r="A89" s="15">
        <v>87</v>
      </c>
      <c r="B89" s="15">
        <f t="shared" si="10"/>
        <v>115560</v>
      </c>
      <c r="C89" s="15">
        <f t="shared" si="11"/>
        <v>1876205</v>
      </c>
      <c r="D89" s="15" t="e">
        <f t="shared" ca="1" si="12"/>
        <v>#NAME?</v>
      </c>
      <c r="E89" s="15" t="e">
        <f t="shared" ca="1" si="0"/>
        <v>#NAME?</v>
      </c>
      <c r="F89" s="68">
        <f t="shared" si="1"/>
        <v>549.05363550039419</v>
      </c>
      <c r="G89" s="15"/>
      <c r="H89" s="59"/>
      <c r="I89" s="60">
        <f t="shared" si="2"/>
        <v>1876205</v>
      </c>
      <c r="J89" s="61">
        <f t="shared" si="3"/>
        <v>375241</v>
      </c>
      <c r="K89" s="62">
        <f t="shared" si="4"/>
        <v>37524.1</v>
      </c>
      <c r="L89" s="63">
        <f t="shared" si="5"/>
        <v>3752.41</v>
      </c>
      <c r="M89" s="64">
        <f t="shared" si="6"/>
        <v>187.62049999999999</v>
      </c>
      <c r="N89" s="65">
        <f t="shared" si="7"/>
        <v>3.7524099999999998</v>
      </c>
      <c r="O89" s="66">
        <f t="shared" si="8"/>
        <v>3.7524099999999998E-2</v>
      </c>
      <c r="P89" s="67">
        <f t="shared" si="9"/>
        <v>3.7524100000000001E-4</v>
      </c>
      <c r="Q89" s="15"/>
      <c r="R89" s="15"/>
      <c r="S89" s="59"/>
      <c r="T89" s="15"/>
      <c r="U89" s="15"/>
      <c r="V89" s="59"/>
      <c r="W89" s="15"/>
      <c r="X89" s="15"/>
      <c r="Y89" s="59"/>
      <c r="Z89" s="15"/>
      <c r="AA89" s="15"/>
      <c r="AB89" s="59"/>
      <c r="AC89" s="15"/>
      <c r="AD89" s="15"/>
      <c r="AE89" s="59"/>
      <c r="AF89" s="15"/>
      <c r="AG89" s="15"/>
      <c r="AH89" s="59"/>
      <c r="AI89" s="15"/>
      <c r="AJ89" s="15"/>
      <c r="AK89" s="59"/>
    </row>
    <row r="90" spans="1:37" ht="13.5" x14ac:dyDescent="0.25">
      <c r="A90" s="15">
        <v>88</v>
      </c>
      <c r="B90" s="15">
        <f t="shared" si="10"/>
        <v>122720</v>
      </c>
      <c r="C90" s="15">
        <f t="shared" si="11"/>
        <v>1998925</v>
      </c>
      <c r="D90" s="15" t="e">
        <f t="shared" ca="1" si="12"/>
        <v>#NAME?</v>
      </c>
      <c r="E90" s="15" t="e">
        <f t="shared" ca="1" si="0"/>
        <v>#NAME?</v>
      </c>
      <c r="F90" s="68">
        <f t="shared" si="1"/>
        <v>560.03470821040196</v>
      </c>
      <c r="G90" s="15"/>
      <c r="H90" s="59"/>
      <c r="I90" s="60">
        <f t="shared" si="2"/>
        <v>1998925</v>
      </c>
      <c r="J90" s="61">
        <f t="shared" si="3"/>
        <v>399785</v>
      </c>
      <c r="K90" s="62">
        <f t="shared" si="4"/>
        <v>39978.5</v>
      </c>
      <c r="L90" s="63">
        <f t="shared" si="5"/>
        <v>3997.85</v>
      </c>
      <c r="M90" s="64">
        <f t="shared" si="6"/>
        <v>199.89250000000001</v>
      </c>
      <c r="N90" s="65">
        <f t="shared" si="7"/>
        <v>3.9978500000000001</v>
      </c>
      <c r="O90" s="66">
        <f t="shared" si="8"/>
        <v>3.99785E-2</v>
      </c>
      <c r="P90" s="67">
        <f t="shared" si="9"/>
        <v>3.9978499999999999E-4</v>
      </c>
      <c r="Q90" s="15"/>
      <c r="R90" s="15"/>
      <c r="S90" s="59"/>
      <c r="T90" s="15"/>
      <c r="U90" s="15"/>
      <c r="V90" s="59"/>
      <c r="W90" s="15"/>
      <c r="X90" s="15"/>
      <c r="Y90" s="59"/>
      <c r="Z90" s="15"/>
      <c r="AA90" s="15"/>
      <c r="AB90" s="59"/>
      <c r="AC90" s="15"/>
      <c r="AD90" s="15"/>
      <c r="AE90" s="59"/>
      <c r="AF90" s="15"/>
      <c r="AG90" s="15"/>
      <c r="AH90" s="59"/>
      <c r="AI90" s="15"/>
      <c r="AJ90" s="15"/>
      <c r="AK90" s="59"/>
    </row>
    <row r="91" spans="1:37" ht="13.5" x14ac:dyDescent="0.25">
      <c r="A91" s="15">
        <v>89</v>
      </c>
      <c r="B91" s="15">
        <f t="shared" si="10"/>
        <v>130340</v>
      </c>
      <c r="C91" s="15">
        <f t="shared" si="11"/>
        <v>2129265</v>
      </c>
      <c r="D91" s="15" t="e">
        <f t="shared" ca="1" si="12"/>
        <v>#NAME?</v>
      </c>
      <c r="E91" s="15" t="e">
        <f t="shared" ca="1" si="0"/>
        <v>#NAME?</v>
      </c>
      <c r="F91" s="68">
        <f t="shared" si="1"/>
        <v>571.23540237461009</v>
      </c>
      <c r="G91" s="15"/>
      <c r="H91" s="59"/>
      <c r="I91" s="60">
        <f t="shared" si="2"/>
        <v>2129265</v>
      </c>
      <c r="J91" s="61">
        <f t="shared" si="3"/>
        <v>425853</v>
      </c>
      <c r="K91" s="62">
        <f t="shared" si="4"/>
        <v>42585.3</v>
      </c>
      <c r="L91" s="63">
        <f t="shared" si="5"/>
        <v>4258.53</v>
      </c>
      <c r="M91" s="64">
        <f t="shared" si="6"/>
        <v>212.9265</v>
      </c>
      <c r="N91" s="65">
        <f t="shared" si="7"/>
        <v>4.2585300000000004</v>
      </c>
      <c r="O91" s="66">
        <f t="shared" si="8"/>
        <v>4.25853E-2</v>
      </c>
      <c r="P91" s="67">
        <f t="shared" si="9"/>
        <v>4.2585300000000002E-4</v>
      </c>
      <c r="Q91" s="15"/>
      <c r="R91" s="15"/>
      <c r="S91" s="59"/>
      <c r="T91" s="15"/>
      <c r="U91" s="15"/>
      <c r="V91" s="59"/>
      <c r="W91" s="15"/>
      <c r="X91" s="15"/>
      <c r="Y91" s="59"/>
      <c r="Z91" s="15"/>
      <c r="AA91" s="15"/>
      <c r="AB91" s="59"/>
      <c r="AC91" s="15"/>
      <c r="AD91" s="15"/>
      <c r="AE91" s="59"/>
      <c r="AF91" s="15"/>
      <c r="AG91" s="15"/>
      <c r="AH91" s="59"/>
      <c r="AI91" s="15"/>
      <c r="AJ91" s="15"/>
      <c r="AK91" s="59"/>
    </row>
    <row r="92" spans="1:37" ht="13.5" x14ac:dyDescent="0.25">
      <c r="A92" s="15">
        <v>90</v>
      </c>
      <c r="B92" s="15">
        <f t="shared" si="10"/>
        <v>138380</v>
      </c>
      <c r="C92" s="15">
        <f t="shared" si="11"/>
        <v>2267645</v>
      </c>
      <c r="D92" s="15" t="e">
        <f t="shared" ca="1" si="12"/>
        <v>#NAME?</v>
      </c>
      <c r="E92" s="15" t="e">
        <f t="shared" ca="1" si="0"/>
        <v>#NAME?</v>
      </c>
      <c r="F92" s="68">
        <f t="shared" si="1"/>
        <v>582.66011042210232</v>
      </c>
      <c r="G92" s="15"/>
      <c r="H92" s="59"/>
      <c r="I92" s="60">
        <f t="shared" si="2"/>
        <v>2267645</v>
      </c>
      <c r="J92" s="61">
        <f t="shared" si="3"/>
        <v>453529</v>
      </c>
      <c r="K92" s="62">
        <f t="shared" si="4"/>
        <v>45352.9</v>
      </c>
      <c r="L92" s="63">
        <f t="shared" si="5"/>
        <v>4535.29</v>
      </c>
      <c r="M92" s="64">
        <f t="shared" si="6"/>
        <v>226.7645</v>
      </c>
      <c r="N92" s="65">
        <f t="shared" si="7"/>
        <v>4.5352899999999998</v>
      </c>
      <c r="O92" s="66">
        <f t="shared" si="8"/>
        <v>4.5352900000000002E-2</v>
      </c>
      <c r="P92" s="67">
        <f t="shared" si="9"/>
        <v>4.5352899999999999E-4</v>
      </c>
      <c r="Q92" s="15"/>
      <c r="R92" s="15"/>
      <c r="S92" s="59"/>
      <c r="T92" s="15"/>
      <c r="U92" s="15"/>
      <c r="V92" s="59"/>
      <c r="W92" s="15"/>
      <c r="X92" s="15"/>
      <c r="Y92" s="59"/>
      <c r="Z92" s="15"/>
      <c r="AA92" s="15"/>
      <c r="AB92" s="59"/>
      <c r="AC92" s="15"/>
      <c r="AD92" s="15"/>
      <c r="AE92" s="59"/>
      <c r="AF92" s="15"/>
      <c r="AG92" s="15"/>
      <c r="AH92" s="59"/>
      <c r="AI92" s="15"/>
      <c r="AJ92" s="15"/>
      <c r="AK92" s="59"/>
    </row>
    <row r="93" spans="1:37" ht="13.5" x14ac:dyDescent="0.25">
      <c r="A93" s="15">
        <v>91</v>
      </c>
      <c r="B93" s="15">
        <f t="shared" si="10"/>
        <v>146920</v>
      </c>
      <c r="C93" s="15">
        <f t="shared" si="11"/>
        <v>2414565</v>
      </c>
      <c r="D93" s="15" t="e">
        <f t="shared" ca="1" si="12"/>
        <v>#NAME?</v>
      </c>
      <c r="E93" s="15" t="e">
        <f t="shared" ca="1" si="0"/>
        <v>#NAME?</v>
      </c>
      <c r="F93" s="68">
        <f t="shared" si="1"/>
        <v>594.31331263054437</v>
      </c>
      <c r="G93" s="15"/>
      <c r="H93" s="59"/>
      <c r="I93" s="60">
        <f t="shared" si="2"/>
        <v>2414565</v>
      </c>
      <c r="J93" s="61">
        <f t="shared" si="3"/>
        <v>482913</v>
      </c>
      <c r="K93" s="62">
        <f t="shared" si="4"/>
        <v>48291.3</v>
      </c>
      <c r="L93" s="63">
        <f t="shared" si="5"/>
        <v>4829.13</v>
      </c>
      <c r="M93" s="64">
        <f t="shared" si="6"/>
        <v>241.45650000000001</v>
      </c>
      <c r="N93" s="65">
        <f t="shared" si="7"/>
        <v>4.8291300000000001</v>
      </c>
      <c r="O93" s="66">
        <f t="shared" si="8"/>
        <v>4.8291300000000002E-2</v>
      </c>
      <c r="P93" s="67">
        <f t="shared" si="9"/>
        <v>4.8291300000000002E-4</v>
      </c>
      <c r="Q93" s="15"/>
      <c r="R93" s="15"/>
      <c r="S93" s="59"/>
      <c r="T93" s="15"/>
      <c r="U93" s="15"/>
      <c r="V93" s="59"/>
      <c r="W93" s="15"/>
      <c r="X93" s="15"/>
      <c r="Y93" s="59"/>
      <c r="Z93" s="15"/>
      <c r="AA93" s="15"/>
      <c r="AB93" s="59"/>
      <c r="AC93" s="15"/>
      <c r="AD93" s="15"/>
      <c r="AE93" s="59"/>
      <c r="AF93" s="15"/>
      <c r="AG93" s="15"/>
      <c r="AH93" s="59"/>
      <c r="AI93" s="15"/>
      <c r="AJ93" s="15"/>
      <c r="AK93" s="59"/>
    </row>
    <row r="94" spans="1:37" ht="13.5" x14ac:dyDescent="0.25">
      <c r="A94" s="15">
        <v>92</v>
      </c>
      <c r="B94" s="15">
        <f t="shared" si="10"/>
        <v>155960</v>
      </c>
      <c r="C94" s="15">
        <f t="shared" si="11"/>
        <v>2570525</v>
      </c>
      <c r="D94" s="15" t="e">
        <f t="shared" ca="1" si="12"/>
        <v>#NAME?</v>
      </c>
      <c r="E94" s="15" t="e">
        <f t="shared" ca="1" si="0"/>
        <v>#NAME?</v>
      </c>
      <c r="F94" s="68">
        <f t="shared" si="1"/>
        <v>606.19957888315514</v>
      </c>
      <c r="G94" s="15"/>
      <c r="H94" s="59"/>
      <c r="I94" s="60">
        <f t="shared" si="2"/>
        <v>2570525</v>
      </c>
      <c r="J94" s="61">
        <f t="shared" si="3"/>
        <v>514105</v>
      </c>
      <c r="K94" s="62">
        <f t="shared" si="4"/>
        <v>51410.5</v>
      </c>
      <c r="L94" s="63">
        <f t="shared" si="5"/>
        <v>5141.05</v>
      </c>
      <c r="M94" s="64">
        <f t="shared" si="6"/>
        <v>257.05250000000001</v>
      </c>
      <c r="N94" s="65">
        <f t="shared" si="7"/>
        <v>5.1410499999999999</v>
      </c>
      <c r="O94" s="66">
        <f t="shared" si="8"/>
        <v>5.1410499999999998E-2</v>
      </c>
      <c r="P94" s="67">
        <f t="shared" si="9"/>
        <v>5.1410500000000005E-4</v>
      </c>
      <c r="Q94" s="15"/>
      <c r="R94" s="15"/>
      <c r="S94" s="59"/>
      <c r="T94" s="15"/>
      <c r="U94" s="15"/>
      <c r="V94" s="59"/>
      <c r="W94" s="15"/>
      <c r="X94" s="15"/>
      <c r="Y94" s="59"/>
      <c r="Z94" s="15"/>
      <c r="AA94" s="15"/>
      <c r="AB94" s="59"/>
      <c r="AC94" s="15"/>
      <c r="AD94" s="15"/>
      <c r="AE94" s="59"/>
      <c r="AF94" s="15"/>
      <c r="AG94" s="15"/>
      <c r="AH94" s="59"/>
      <c r="AI94" s="15"/>
      <c r="AJ94" s="15"/>
      <c r="AK94" s="59"/>
    </row>
    <row r="95" spans="1:37" ht="13.5" x14ac:dyDescent="0.25">
      <c r="A95" s="15">
        <v>93</v>
      </c>
      <c r="B95" s="15">
        <f t="shared" si="10"/>
        <v>165540</v>
      </c>
      <c r="C95" s="15">
        <f t="shared" si="11"/>
        <v>2736065</v>
      </c>
      <c r="D95" s="15" t="e">
        <f t="shared" ca="1" si="12"/>
        <v>#NAME?</v>
      </c>
      <c r="E95" s="15" t="e">
        <f t="shared" ca="1" si="0"/>
        <v>#NAME?</v>
      </c>
      <c r="F95" s="68">
        <f t="shared" si="1"/>
        <v>618.32357046081836</v>
      </c>
      <c r="G95" s="15"/>
      <c r="H95" s="59"/>
      <c r="I95" s="60">
        <f t="shared" si="2"/>
        <v>2736065</v>
      </c>
      <c r="J95" s="61">
        <f t="shared" si="3"/>
        <v>547213</v>
      </c>
      <c r="K95" s="62">
        <f t="shared" si="4"/>
        <v>54721.3</v>
      </c>
      <c r="L95" s="63">
        <f t="shared" si="5"/>
        <v>5472.13</v>
      </c>
      <c r="M95" s="64">
        <f t="shared" si="6"/>
        <v>273.60649999999998</v>
      </c>
      <c r="N95" s="65">
        <f t="shared" si="7"/>
        <v>5.4721299999999999</v>
      </c>
      <c r="O95" s="66">
        <f t="shared" si="8"/>
        <v>5.47213E-2</v>
      </c>
      <c r="P95" s="67">
        <f t="shared" si="9"/>
        <v>5.4721299999999995E-4</v>
      </c>
      <c r="Q95" s="15"/>
      <c r="R95" s="15"/>
      <c r="S95" s="59"/>
      <c r="T95" s="15"/>
      <c r="U95" s="15"/>
      <c r="V95" s="59"/>
      <c r="W95" s="15"/>
      <c r="X95" s="15"/>
      <c r="Y95" s="59"/>
      <c r="Z95" s="15"/>
      <c r="AA95" s="15"/>
      <c r="AB95" s="59"/>
      <c r="AC95" s="15"/>
      <c r="AD95" s="15"/>
      <c r="AE95" s="59"/>
      <c r="AF95" s="15"/>
      <c r="AG95" s="15"/>
      <c r="AH95" s="59"/>
      <c r="AI95" s="15"/>
      <c r="AJ95" s="15"/>
      <c r="AK95" s="59"/>
    </row>
    <row r="96" spans="1:37" ht="13.5" x14ac:dyDescent="0.25">
      <c r="A96" s="15">
        <v>94</v>
      </c>
      <c r="B96" s="15">
        <f t="shared" si="10"/>
        <v>175680</v>
      </c>
      <c r="C96" s="15">
        <f t="shared" si="11"/>
        <v>2911745</v>
      </c>
      <c r="D96" s="15" t="e">
        <f t="shared" ca="1" si="12"/>
        <v>#NAME?</v>
      </c>
      <c r="E96" s="15" t="e">
        <f t="shared" ca="1" si="0"/>
        <v>#NAME?</v>
      </c>
      <c r="F96" s="68">
        <f t="shared" si="1"/>
        <v>630.69004187003475</v>
      </c>
      <c r="G96" s="15"/>
      <c r="H96" s="59"/>
      <c r="I96" s="60">
        <f t="shared" si="2"/>
        <v>2911745</v>
      </c>
      <c r="J96" s="61">
        <f t="shared" si="3"/>
        <v>582349</v>
      </c>
      <c r="K96" s="62">
        <f t="shared" si="4"/>
        <v>58234.9</v>
      </c>
      <c r="L96" s="63">
        <f t="shared" si="5"/>
        <v>5823.49</v>
      </c>
      <c r="M96" s="64">
        <f t="shared" si="6"/>
        <v>291.17450000000002</v>
      </c>
      <c r="N96" s="65">
        <f t="shared" si="7"/>
        <v>5.8234899999999996</v>
      </c>
      <c r="O96" s="66">
        <f t="shared" si="8"/>
        <v>5.8234899999999999E-2</v>
      </c>
      <c r="P96" s="67">
        <f t="shared" si="9"/>
        <v>5.8234900000000002E-4</v>
      </c>
      <c r="Q96" s="15"/>
      <c r="R96" s="15"/>
      <c r="S96" s="59"/>
      <c r="T96" s="15"/>
      <c r="U96" s="15"/>
      <c r="V96" s="59"/>
      <c r="W96" s="15"/>
      <c r="X96" s="15"/>
      <c r="Y96" s="59"/>
      <c r="Z96" s="15"/>
      <c r="AA96" s="15"/>
      <c r="AB96" s="59"/>
      <c r="AC96" s="15"/>
      <c r="AD96" s="15"/>
      <c r="AE96" s="59"/>
      <c r="AF96" s="15"/>
      <c r="AG96" s="15"/>
      <c r="AH96" s="59"/>
      <c r="AI96" s="15"/>
      <c r="AJ96" s="15"/>
      <c r="AK96" s="59"/>
    </row>
    <row r="97" spans="1:37" ht="13.5" x14ac:dyDescent="0.25">
      <c r="A97" s="15">
        <v>95</v>
      </c>
      <c r="B97" s="15">
        <f t="shared" si="10"/>
        <v>186440</v>
      </c>
      <c r="C97" s="15">
        <f t="shared" si="11"/>
        <v>3098185</v>
      </c>
      <c r="D97" s="15" t="e">
        <f t="shared" ca="1" si="12"/>
        <v>#NAME?</v>
      </c>
      <c r="E97" s="15" t="e">
        <f t="shared" ca="1" si="0"/>
        <v>#NAME?</v>
      </c>
      <c r="F97" s="68">
        <f t="shared" si="1"/>
        <v>643.30384270743548</v>
      </c>
      <c r="G97" s="15"/>
      <c r="H97" s="59"/>
      <c r="I97" s="60">
        <f t="shared" si="2"/>
        <v>3098185</v>
      </c>
      <c r="J97" s="61">
        <f t="shared" si="3"/>
        <v>619637</v>
      </c>
      <c r="K97" s="62">
        <f t="shared" si="4"/>
        <v>61963.7</v>
      </c>
      <c r="L97" s="63">
        <f t="shared" si="5"/>
        <v>6196.37</v>
      </c>
      <c r="M97" s="64">
        <f t="shared" si="6"/>
        <v>309.81849999999997</v>
      </c>
      <c r="N97" s="65">
        <f t="shared" si="7"/>
        <v>6.1963699999999999</v>
      </c>
      <c r="O97" s="66">
        <f t="shared" si="8"/>
        <v>6.1963699999999997E-2</v>
      </c>
      <c r="P97" s="67">
        <f t="shared" si="9"/>
        <v>6.1963700000000003E-4</v>
      </c>
      <c r="Q97" s="15"/>
      <c r="R97" s="15"/>
      <c r="S97" s="59"/>
      <c r="T97" s="15"/>
      <c r="U97" s="15"/>
      <c r="V97" s="59"/>
      <c r="W97" s="15"/>
      <c r="X97" s="15"/>
      <c r="Y97" s="59"/>
      <c r="Z97" s="15"/>
      <c r="AA97" s="15"/>
      <c r="AB97" s="59"/>
      <c r="AC97" s="15"/>
      <c r="AD97" s="15"/>
      <c r="AE97" s="59"/>
      <c r="AF97" s="15"/>
      <c r="AG97" s="15"/>
      <c r="AH97" s="59"/>
      <c r="AI97" s="15"/>
      <c r="AJ97" s="15"/>
      <c r="AK97" s="59"/>
    </row>
    <row r="98" spans="1:37" ht="13.5" x14ac:dyDescent="0.25">
      <c r="A98" s="15">
        <v>96</v>
      </c>
      <c r="B98" s="15">
        <f t="shared" si="10"/>
        <v>197820</v>
      </c>
      <c r="C98" s="15">
        <f t="shared" si="11"/>
        <v>3296005</v>
      </c>
      <c r="D98" s="15" t="e">
        <f t="shared" ca="1" si="12"/>
        <v>#NAME?</v>
      </c>
      <c r="E98" s="15" t="e">
        <f t="shared" ca="1" si="0"/>
        <v>#NAME?</v>
      </c>
      <c r="F98" s="68">
        <f t="shared" si="1"/>
        <v>656.16991956158404</v>
      </c>
      <c r="G98" s="15"/>
      <c r="H98" s="59"/>
      <c r="I98" s="60">
        <f t="shared" si="2"/>
        <v>3296005</v>
      </c>
      <c r="J98" s="61">
        <f t="shared" si="3"/>
        <v>659201</v>
      </c>
      <c r="K98" s="62">
        <f t="shared" si="4"/>
        <v>65920.100000000006</v>
      </c>
      <c r="L98" s="63">
        <f t="shared" si="5"/>
        <v>6592.01</v>
      </c>
      <c r="M98" s="64">
        <f t="shared" si="6"/>
        <v>329.60050000000001</v>
      </c>
      <c r="N98" s="65">
        <f t="shared" si="7"/>
        <v>6.5920100000000001</v>
      </c>
      <c r="O98" s="66">
        <f t="shared" si="8"/>
        <v>6.5920099999999995E-2</v>
      </c>
      <c r="P98" s="67">
        <f t="shared" si="9"/>
        <v>6.5920099999999999E-4</v>
      </c>
      <c r="Q98" s="15"/>
      <c r="R98" s="15"/>
      <c r="S98" s="59"/>
      <c r="T98" s="15"/>
      <c r="U98" s="15"/>
      <c r="V98" s="59"/>
      <c r="W98" s="15"/>
      <c r="X98" s="15"/>
      <c r="Y98" s="59"/>
      <c r="Z98" s="15"/>
      <c r="AA98" s="15"/>
      <c r="AB98" s="59"/>
      <c r="AC98" s="15"/>
      <c r="AD98" s="15"/>
      <c r="AE98" s="59"/>
      <c r="AF98" s="15"/>
      <c r="AG98" s="15"/>
      <c r="AH98" s="59"/>
      <c r="AI98" s="15"/>
      <c r="AJ98" s="15"/>
      <c r="AK98" s="59"/>
    </row>
    <row r="99" spans="1:37" ht="13.5" x14ac:dyDescent="0.25">
      <c r="A99" s="15">
        <v>97</v>
      </c>
      <c r="B99" s="15">
        <f t="shared" si="10"/>
        <v>209880</v>
      </c>
      <c r="C99" s="15">
        <f t="shared" si="11"/>
        <v>3505885</v>
      </c>
      <c r="D99" s="15" t="e">
        <f t="shared" ca="1" si="12"/>
        <v>#NAME?</v>
      </c>
      <c r="E99" s="15" t="e">
        <f t="shared" ca="1" si="0"/>
        <v>#NAME?</v>
      </c>
      <c r="F99" s="68">
        <f t="shared" si="1"/>
        <v>669.29331795281576</v>
      </c>
      <c r="G99" s="15"/>
      <c r="H99" s="59"/>
      <c r="I99" s="60">
        <f t="shared" si="2"/>
        <v>3505885</v>
      </c>
      <c r="J99" s="61">
        <f t="shared" si="3"/>
        <v>701177</v>
      </c>
      <c r="K99" s="62">
        <f t="shared" si="4"/>
        <v>70117.7</v>
      </c>
      <c r="L99" s="63">
        <f t="shared" si="5"/>
        <v>7011.77</v>
      </c>
      <c r="M99" s="64">
        <f t="shared" si="6"/>
        <v>350.58850000000001</v>
      </c>
      <c r="N99" s="65">
        <f t="shared" si="7"/>
        <v>7.0117700000000003</v>
      </c>
      <c r="O99" s="66">
        <f t="shared" si="8"/>
        <v>7.0117700000000005E-2</v>
      </c>
      <c r="P99" s="67">
        <f t="shared" si="9"/>
        <v>7.0117699999999999E-4</v>
      </c>
      <c r="Q99" s="15"/>
      <c r="R99" s="15"/>
      <c r="S99" s="59"/>
      <c r="T99" s="15"/>
      <c r="U99" s="15"/>
      <c r="V99" s="59"/>
      <c r="W99" s="15"/>
      <c r="X99" s="15"/>
      <c r="Y99" s="59"/>
      <c r="Z99" s="15"/>
      <c r="AA99" s="15"/>
      <c r="AB99" s="59"/>
      <c r="AC99" s="15"/>
      <c r="AD99" s="15"/>
      <c r="AE99" s="59"/>
      <c r="AF99" s="15"/>
      <c r="AG99" s="15"/>
      <c r="AH99" s="59"/>
      <c r="AI99" s="15"/>
      <c r="AJ99" s="15"/>
      <c r="AK99" s="59"/>
    </row>
    <row r="100" spans="1:37" ht="13.5" x14ac:dyDescent="0.25">
      <c r="A100" s="15">
        <v>98</v>
      </c>
      <c r="B100" s="15">
        <f t="shared" si="10"/>
        <v>222640</v>
      </c>
      <c r="C100" s="15">
        <f t="shared" si="11"/>
        <v>3728525</v>
      </c>
      <c r="D100" s="15" t="e">
        <f t="shared" ca="1" si="12"/>
        <v>#NAME?</v>
      </c>
      <c r="E100" s="15" t="e">
        <f t="shared" ca="1" si="0"/>
        <v>#NAME?</v>
      </c>
      <c r="F100" s="68">
        <f t="shared" si="1"/>
        <v>682.67918431187218</v>
      </c>
      <c r="G100" s="15"/>
      <c r="H100" s="59"/>
      <c r="I100" s="60">
        <f t="shared" si="2"/>
        <v>3728525</v>
      </c>
      <c r="J100" s="61">
        <f t="shared" si="3"/>
        <v>745705</v>
      </c>
      <c r="K100" s="62">
        <f t="shared" si="4"/>
        <v>74570.5</v>
      </c>
      <c r="L100" s="63">
        <f t="shared" si="5"/>
        <v>7457.05</v>
      </c>
      <c r="M100" s="64">
        <f t="shared" si="6"/>
        <v>372.85250000000002</v>
      </c>
      <c r="N100" s="65">
        <f t="shared" si="7"/>
        <v>7.4570499999999997</v>
      </c>
      <c r="O100" s="66">
        <f t="shared" si="8"/>
        <v>7.4570499999999998E-2</v>
      </c>
      <c r="P100" s="67">
        <f t="shared" si="9"/>
        <v>7.4570500000000004E-4</v>
      </c>
      <c r="Q100" s="15"/>
      <c r="R100" s="15"/>
      <c r="S100" s="59"/>
      <c r="T100" s="15"/>
      <c r="U100" s="15"/>
      <c r="V100" s="59"/>
      <c r="W100" s="15"/>
      <c r="X100" s="15"/>
      <c r="Y100" s="59"/>
      <c r="Z100" s="15"/>
      <c r="AA100" s="15"/>
      <c r="AB100" s="59"/>
      <c r="AC100" s="15"/>
      <c r="AD100" s="15"/>
      <c r="AE100" s="59"/>
      <c r="AF100" s="15"/>
      <c r="AG100" s="15"/>
      <c r="AH100" s="59"/>
      <c r="AI100" s="15"/>
      <c r="AJ100" s="15"/>
      <c r="AK100" s="59"/>
    </row>
    <row r="101" spans="1:37" ht="13.5" x14ac:dyDescent="0.25">
      <c r="A101" s="15">
        <v>99</v>
      </c>
      <c r="B101" s="15">
        <f t="shared" si="10"/>
        <v>236160</v>
      </c>
      <c r="C101" s="15">
        <f t="shared" si="11"/>
        <v>3964685</v>
      </c>
      <c r="D101" s="15" t="e">
        <f t="shared" ca="1" si="12"/>
        <v>#NAME?</v>
      </c>
      <c r="E101" s="15" t="e">
        <f t="shared" ca="1" si="0"/>
        <v>#NAME?</v>
      </c>
      <c r="F101" s="68">
        <f t="shared" si="1"/>
        <v>696.33276799810949</v>
      </c>
      <c r="G101" s="15"/>
      <c r="H101" s="59"/>
      <c r="I101" s="60">
        <f t="shared" si="2"/>
        <v>3964685</v>
      </c>
      <c r="J101" s="61">
        <f t="shared" si="3"/>
        <v>792937</v>
      </c>
      <c r="K101" s="62">
        <f t="shared" si="4"/>
        <v>79293.7</v>
      </c>
      <c r="L101" s="63">
        <f t="shared" si="5"/>
        <v>7929.37</v>
      </c>
      <c r="M101" s="64">
        <f t="shared" si="6"/>
        <v>396.46850000000001</v>
      </c>
      <c r="N101" s="65">
        <f t="shared" si="7"/>
        <v>7.9293699999999996</v>
      </c>
      <c r="O101" s="66">
        <f t="shared" si="8"/>
        <v>7.9293699999999995E-2</v>
      </c>
      <c r="P101" s="67">
        <f t="shared" si="9"/>
        <v>7.9293699999999996E-4</v>
      </c>
      <c r="Q101" s="15"/>
      <c r="R101" s="15"/>
      <c r="S101" s="59"/>
      <c r="T101" s="15"/>
      <c r="U101" s="15"/>
      <c r="V101" s="59"/>
      <c r="W101" s="15"/>
      <c r="X101" s="15"/>
      <c r="Y101" s="59"/>
      <c r="Z101" s="15"/>
      <c r="AA101" s="15"/>
      <c r="AB101" s="59"/>
      <c r="AC101" s="15"/>
      <c r="AD101" s="15"/>
      <c r="AE101" s="59"/>
      <c r="AF101" s="15"/>
      <c r="AG101" s="15"/>
      <c r="AH101" s="59"/>
      <c r="AI101" s="15"/>
      <c r="AJ101" s="15"/>
      <c r="AK101" s="59"/>
    </row>
    <row r="102" spans="1:37" ht="13.5" x14ac:dyDescent="0.25">
      <c r="A102" s="15">
        <v>100</v>
      </c>
      <c r="B102" s="15">
        <f t="shared" si="10"/>
        <v>250460</v>
      </c>
      <c r="C102" s="15">
        <f t="shared" si="11"/>
        <v>4215145</v>
      </c>
      <c r="D102" s="15" t="e">
        <f t="shared" ca="1" si="12"/>
        <v>#NAME?</v>
      </c>
      <c r="E102" s="15" t="e">
        <f t="shared" ca="1" si="0"/>
        <v>#NAME?</v>
      </c>
      <c r="F102" s="68">
        <f t="shared" si="1"/>
        <v>710.25942335807167</v>
      </c>
      <c r="G102" s="15"/>
      <c r="H102" s="59"/>
      <c r="I102" s="60">
        <f t="shared" si="2"/>
        <v>4215145</v>
      </c>
      <c r="J102" s="61">
        <f t="shared" si="3"/>
        <v>843029</v>
      </c>
      <c r="K102" s="62">
        <f t="shared" si="4"/>
        <v>84302.9</v>
      </c>
      <c r="L102" s="63">
        <f t="shared" si="5"/>
        <v>8430.2900000000009</v>
      </c>
      <c r="M102" s="64">
        <f t="shared" si="6"/>
        <v>421.5145</v>
      </c>
      <c r="N102" s="65">
        <f t="shared" si="7"/>
        <v>8.4302899999999994</v>
      </c>
      <c r="O102" s="66">
        <f t="shared" si="8"/>
        <v>8.43029E-2</v>
      </c>
      <c r="P102" s="67">
        <f t="shared" si="9"/>
        <v>8.4302900000000002E-4</v>
      </c>
      <c r="Q102" s="15"/>
      <c r="R102" s="15"/>
      <c r="S102" s="59"/>
      <c r="T102" s="15"/>
      <c r="U102" s="15"/>
      <c r="V102" s="59"/>
      <c r="W102" s="15"/>
      <c r="X102" s="15"/>
      <c r="Y102" s="59"/>
      <c r="Z102" s="15"/>
      <c r="AA102" s="15"/>
      <c r="AB102" s="59"/>
      <c r="AC102" s="15"/>
      <c r="AD102" s="15"/>
      <c r="AE102" s="59"/>
      <c r="AF102" s="15"/>
      <c r="AG102" s="15"/>
      <c r="AH102" s="59"/>
      <c r="AI102" s="15"/>
      <c r="AJ102" s="15"/>
      <c r="AK102" s="59"/>
    </row>
    <row r="103" spans="1:37" ht="13.5" x14ac:dyDescent="0.25">
      <c r="A103" s="15">
        <v>101</v>
      </c>
      <c r="B103" s="15">
        <f t="shared" si="10"/>
        <v>265620</v>
      </c>
      <c r="C103" s="15">
        <f t="shared" si="11"/>
        <v>4480765</v>
      </c>
      <c r="D103" s="15" t="e">
        <f t="shared" ca="1" si="12"/>
        <v>#NAME?</v>
      </c>
      <c r="E103" s="15" t="e">
        <f t="shared" ca="1" si="0"/>
        <v>#NAME?</v>
      </c>
      <c r="F103" s="68">
        <f t="shared" si="1"/>
        <v>724.46461182523308</v>
      </c>
      <c r="G103" s="15"/>
      <c r="H103" s="59"/>
      <c r="I103" s="60">
        <f t="shared" si="2"/>
        <v>4480765</v>
      </c>
      <c r="J103" s="61">
        <f t="shared" si="3"/>
        <v>896153</v>
      </c>
      <c r="K103" s="62">
        <f t="shared" si="4"/>
        <v>89615.3</v>
      </c>
      <c r="L103" s="63">
        <f t="shared" si="5"/>
        <v>8961.5300000000007</v>
      </c>
      <c r="M103" s="64">
        <f t="shared" si="6"/>
        <v>448.07650000000001</v>
      </c>
      <c r="N103" s="65">
        <f t="shared" si="7"/>
        <v>8.9615299999999998</v>
      </c>
      <c r="O103" s="66">
        <f t="shared" si="8"/>
        <v>8.9615299999999995E-2</v>
      </c>
      <c r="P103" s="67">
        <f t="shared" si="9"/>
        <v>8.9615300000000001E-4</v>
      </c>
      <c r="Q103" s="15"/>
      <c r="R103" s="15"/>
      <c r="S103" s="59"/>
      <c r="T103" s="15"/>
      <c r="U103" s="15"/>
      <c r="V103" s="59"/>
      <c r="W103" s="15"/>
      <c r="X103" s="15"/>
      <c r="Y103" s="59"/>
      <c r="Z103" s="15"/>
      <c r="AA103" s="15"/>
      <c r="AB103" s="59"/>
      <c r="AC103" s="15"/>
      <c r="AD103" s="15"/>
      <c r="AE103" s="59"/>
      <c r="AF103" s="15"/>
      <c r="AG103" s="15"/>
      <c r="AH103" s="59"/>
      <c r="AI103" s="15"/>
      <c r="AJ103" s="15"/>
      <c r="AK103" s="59"/>
    </row>
    <row r="104" spans="1:37" ht="13.5" x14ac:dyDescent="0.25">
      <c r="A104" s="15">
        <v>102</v>
      </c>
      <c r="B104" s="15">
        <f t="shared" si="10"/>
        <v>281660</v>
      </c>
      <c r="C104" s="15">
        <f t="shared" si="11"/>
        <v>4762425</v>
      </c>
      <c r="D104" s="15" t="e">
        <f t="shared" ca="1" si="12"/>
        <v>#NAME?</v>
      </c>
      <c r="E104" s="15" t="e">
        <f t="shared" ca="1" si="0"/>
        <v>#NAME?</v>
      </c>
      <c r="F104" s="68">
        <f t="shared" si="1"/>
        <v>738.95390406173783</v>
      </c>
      <c r="G104" s="15"/>
      <c r="H104" s="59"/>
      <c r="I104" s="60">
        <f t="shared" si="2"/>
        <v>4762425</v>
      </c>
      <c r="J104" s="61">
        <f t="shared" si="3"/>
        <v>952485</v>
      </c>
      <c r="K104" s="62">
        <f t="shared" si="4"/>
        <v>95248.5</v>
      </c>
      <c r="L104" s="63">
        <f t="shared" si="5"/>
        <v>9524.85</v>
      </c>
      <c r="M104" s="64">
        <f t="shared" si="6"/>
        <v>476.24250000000001</v>
      </c>
      <c r="N104" s="65">
        <f t="shared" si="7"/>
        <v>9.5248500000000007</v>
      </c>
      <c r="O104" s="66">
        <f t="shared" si="8"/>
        <v>9.52485E-2</v>
      </c>
      <c r="P104" s="67">
        <f t="shared" si="9"/>
        <v>9.5248499999999999E-4</v>
      </c>
      <c r="Q104" s="15"/>
      <c r="R104" s="15"/>
      <c r="S104" s="59"/>
      <c r="T104" s="15"/>
      <c r="U104" s="15"/>
      <c r="V104" s="59"/>
      <c r="W104" s="15"/>
      <c r="X104" s="15"/>
      <c r="Y104" s="59"/>
      <c r="Z104" s="15"/>
      <c r="AA104" s="15"/>
      <c r="AB104" s="59"/>
      <c r="AC104" s="15"/>
      <c r="AD104" s="15"/>
      <c r="AE104" s="59"/>
      <c r="AF104" s="15"/>
      <c r="AG104" s="15"/>
      <c r="AH104" s="59"/>
      <c r="AI104" s="15"/>
      <c r="AJ104" s="15"/>
      <c r="AK104" s="59"/>
    </row>
    <row r="105" spans="1:37" ht="13.5" x14ac:dyDescent="0.25">
      <c r="A105" s="15">
        <v>103</v>
      </c>
      <c r="B105" s="15">
        <f t="shared" si="10"/>
        <v>298640</v>
      </c>
      <c r="C105" s="15">
        <f t="shared" si="11"/>
        <v>5061065</v>
      </c>
      <c r="D105" s="15" t="e">
        <f t="shared" ca="1" si="12"/>
        <v>#NAME?</v>
      </c>
      <c r="E105" s="15" t="e">
        <f t="shared" ca="1" si="0"/>
        <v>#NAME?</v>
      </c>
      <c r="F105" s="68">
        <f t="shared" si="1"/>
        <v>753.73298214297267</v>
      </c>
      <c r="G105" s="15"/>
      <c r="H105" s="59"/>
      <c r="I105" s="60">
        <f t="shared" si="2"/>
        <v>5061065</v>
      </c>
      <c r="J105" s="61">
        <f t="shared" si="3"/>
        <v>1012213</v>
      </c>
      <c r="K105" s="62">
        <f t="shared" si="4"/>
        <v>101221.3</v>
      </c>
      <c r="L105" s="63">
        <f t="shared" si="5"/>
        <v>10122.129999999999</v>
      </c>
      <c r="M105" s="64">
        <f t="shared" si="6"/>
        <v>506.10649999999998</v>
      </c>
      <c r="N105" s="65">
        <f t="shared" si="7"/>
        <v>10.12213</v>
      </c>
      <c r="O105" s="66">
        <f t="shared" si="8"/>
        <v>0.1012213</v>
      </c>
      <c r="P105" s="67">
        <f t="shared" si="9"/>
        <v>1.0122130000000001E-3</v>
      </c>
      <c r="Q105" s="15"/>
      <c r="R105" s="15"/>
      <c r="S105" s="59"/>
      <c r="T105" s="15"/>
      <c r="U105" s="15"/>
      <c r="V105" s="59"/>
      <c r="W105" s="15"/>
      <c r="X105" s="15"/>
      <c r="Y105" s="59"/>
      <c r="Z105" s="15"/>
      <c r="AA105" s="15"/>
      <c r="AB105" s="59"/>
      <c r="AC105" s="15"/>
      <c r="AD105" s="15"/>
      <c r="AE105" s="59"/>
      <c r="AF105" s="15"/>
      <c r="AG105" s="15"/>
      <c r="AH105" s="59"/>
      <c r="AI105" s="15"/>
      <c r="AJ105" s="15"/>
      <c r="AK105" s="59"/>
    </row>
    <row r="106" spans="1:37" ht="13.5" x14ac:dyDescent="0.25">
      <c r="A106" s="15">
        <v>104</v>
      </c>
      <c r="B106" s="15">
        <f t="shared" si="10"/>
        <v>316620</v>
      </c>
      <c r="C106" s="15">
        <f t="shared" si="11"/>
        <v>5377685</v>
      </c>
      <c r="D106" s="15" t="e">
        <f t="shared" ca="1" si="12"/>
        <v>#NAME?</v>
      </c>
      <c r="E106" s="15" t="e">
        <f t="shared" ca="1" si="0"/>
        <v>#NAME?</v>
      </c>
      <c r="F106" s="68">
        <f t="shared" si="1"/>
        <v>768.80764178583183</v>
      </c>
      <c r="G106" s="15"/>
      <c r="H106" s="59"/>
      <c r="I106" s="60">
        <f t="shared" si="2"/>
        <v>5377685</v>
      </c>
      <c r="J106" s="61">
        <f t="shared" si="3"/>
        <v>1075537</v>
      </c>
      <c r="K106" s="62">
        <f t="shared" si="4"/>
        <v>107553.7</v>
      </c>
      <c r="L106" s="63">
        <f t="shared" si="5"/>
        <v>10755.37</v>
      </c>
      <c r="M106" s="64">
        <f t="shared" si="6"/>
        <v>537.76850000000002</v>
      </c>
      <c r="N106" s="65">
        <f t="shared" si="7"/>
        <v>10.755369999999999</v>
      </c>
      <c r="O106" s="66">
        <f t="shared" si="8"/>
        <v>0.1075537</v>
      </c>
      <c r="P106" s="67">
        <f t="shared" si="9"/>
        <v>1.0755370000000001E-3</v>
      </c>
      <c r="Q106" s="15"/>
      <c r="R106" s="15"/>
      <c r="S106" s="59"/>
      <c r="T106" s="15"/>
      <c r="U106" s="15"/>
      <c r="V106" s="59"/>
      <c r="W106" s="15"/>
      <c r="X106" s="15"/>
      <c r="Y106" s="59"/>
      <c r="Z106" s="15"/>
      <c r="AA106" s="15"/>
      <c r="AB106" s="59"/>
      <c r="AC106" s="15"/>
      <c r="AD106" s="15"/>
      <c r="AE106" s="59"/>
      <c r="AF106" s="15"/>
      <c r="AG106" s="15"/>
      <c r="AH106" s="59"/>
      <c r="AI106" s="15"/>
      <c r="AJ106" s="15"/>
      <c r="AK106" s="59"/>
    </row>
    <row r="107" spans="1:37" ht="13.5" x14ac:dyDescent="0.25">
      <c r="A107" s="15">
        <v>105</v>
      </c>
      <c r="B107" s="15">
        <f t="shared" si="10"/>
        <v>335660</v>
      </c>
      <c r="C107" s="15">
        <f t="shared" si="11"/>
        <v>5713345</v>
      </c>
      <c r="D107" s="15" t="e">
        <f t="shared" ca="1" si="12"/>
        <v>#NAME?</v>
      </c>
      <c r="E107" s="15" t="e">
        <f t="shared" ca="1" si="0"/>
        <v>#NAME?</v>
      </c>
      <c r="F107" s="68">
        <f t="shared" si="1"/>
        <v>784.18379462154871</v>
      </c>
      <c r="G107" s="15"/>
      <c r="H107" s="59"/>
      <c r="I107" s="60">
        <f t="shared" si="2"/>
        <v>5713345</v>
      </c>
      <c r="J107" s="61">
        <f t="shared" si="3"/>
        <v>1142669</v>
      </c>
      <c r="K107" s="62">
        <f t="shared" si="4"/>
        <v>114266.9</v>
      </c>
      <c r="L107" s="63">
        <f t="shared" si="5"/>
        <v>11426.69</v>
      </c>
      <c r="M107" s="64">
        <f t="shared" si="6"/>
        <v>571.33450000000005</v>
      </c>
      <c r="N107" s="65">
        <f t="shared" si="7"/>
        <v>11.426690000000001</v>
      </c>
      <c r="O107" s="66">
        <f t="shared" si="8"/>
        <v>0.1142669</v>
      </c>
      <c r="P107" s="67">
        <f t="shared" si="9"/>
        <v>1.142669E-3</v>
      </c>
      <c r="Q107" s="15"/>
      <c r="R107" s="15"/>
      <c r="S107" s="59"/>
      <c r="T107" s="15"/>
      <c r="U107" s="15"/>
      <c r="V107" s="59"/>
      <c r="W107" s="15"/>
      <c r="X107" s="15"/>
      <c r="Y107" s="59"/>
      <c r="Z107" s="15"/>
      <c r="AA107" s="15"/>
      <c r="AB107" s="59"/>
      <c r="AC107" s="15"/>
      <c r="AD107" s="15"/>
      <c r="AE107" s="59"/>
      <c r="AF107" s="15"/>
      <c r="AG107" s="15"/>
      <c r="AH107" s="59"/>
      <c r="AI107" s="15"/>
      <c r="AJ107" s="15"/>
      <c r="AK107" s="59"/>
    </row>
    <row r="108" spans="1:37" ht="13.5" x14ac:dyDescent="0.25">
      <c r="A108" s="15">
        <v>106</v>
      </c>
      <c r="B108" s="15">
        <f t="shared" si="10"/>
        <v>355800</v>
      </c>
      <c r="C108" s="15">
        <f t="shared" si="11"/>
        <v>6069145</v>
      </c>
      <c r="D108" s="15" t="e">
        <f t="shared" ca="1" si="12"/>
        <v>#NAME?</v>
      </c>
      <c r="E108" s="15" t="e">
        <f t="shared" ca="1" si="0"/>
        <v>#NAME?</v>
      </c>
      <c r="F108" s="68">
        <f t="shared" si="1"/>
        <v>799.8674705139797</v>
      </c>
      <c r="G108" s="15"/>
      <c r="H108" s="59"/>
      <c r="I108" s="60">
        <f t="shared" si="2"/>
        <v>6069145</v>
      </c>
      <c r="J108" s="61">
        <f t="shared" si="3"/>
        <v>1213829</v>
      </c>
      <c r="K108" s="62">
        <f t="shared" si="4"/>
        <v>121382.9</v>
      </c>
      <c r="L108" s="63">
        <f t="shared" si="5"/>
        <v>12138.29</v>
      </c>
      <c r="M108" s="64">
        <f t="shared" si="6"/>
        <v>606.91449999999998</v>
      </c>
      <c r="N108" s="65">
        <f t="shared" si="7"/>
        <v>12.13829</v>
      </c>
      <c r="O108" s="66">
        <f t="shared" si="8"/>
        <v>0.1213829</v>
      </c>
      <c r="P108" s="67">
        <f t="shared" si="9"/>
        <v>1.213829E-3</v>
      </c>
      <c r="Q108" s="15"/>
      <c r="R108" s="15"/>
      <c r="S108" s="59"/>
      <c r="T108" s="15"/>
      <c r="U108" s="15"/>
      <c r="V108" s="59"/>
      <c r="W108" s="15"/>
      <c r="X108" s="15"/>
      <c r="Y108" s="59"/>
      <c r="Z108" s="15"/>
      <c r="AA108" s="15"/>
      <c r="AB108" s="59"/>
      <c r="AC108" s="15"/>
      <c r="AD108" s="15"/>
      <c r="AE108" s="59"/>
      <c r="AF108" s="15"/>
      <c r="AG108" s="15"/>
      <c r="AH108" s="59"/>
      <c r="AI108" s="15"/>
      <c r="AJ108" s="15"/>
      <c r="AK108" s="59"/>
    </row>
    <row r="109" spans="1:37" ht="13.5" x14ac:dyDescent="0.25">
      <c r="A109" s="15">
        <v>107</v>
      </c>
      <c r="B109" s="15">
        <f t="shared" si="10"/>
        <v>377100</v>
      </c>
      <c r="C109" s="15">
        <f t="shared" si="11"/>
        <v>6446245</v>
      </c>
      <c r="D109" s="15" t="e">
        <f t="shared" ca="1" si="12"/>
        <v>#NAME?</v>
      </c>
      <c r="E109" s="15" t="e">
        <f t="shared" ca="1" si="0"/>
        <v>#NAME?</v>
      </c>
      <c r="F109" s="68">
        <f t="shared" si="1"/>
        <v>815.86481992425911</v>
      </c>
      <c r="G109" s="15"/>
      <c r="H109" s="59"/>
      <c r="I109" s="60">
        <f t="shared" si="2"/>
        <v>6446245</v>
      </c>
      <c r="J109" s="61">
        <f t="shared" si="3"/>
        <v>1289249</v>
      </c>
      <c r="K109" s="62">
        <f t="shared" si="4"/>
        <v>128924.9</v>
      </c>
      <c r="L109" s="63">
        <f t="shared" si="5"/>
        <v>12892.49</v>
      </c>
      <c r="M109" s="64">
        <f t="shared" si="6"/>
        <v>644.62450000000001</v>
      </c>
      <c r="N109" s="65">
        <f t="shared" si="7"/>
        <v>12.89249</v>
      </c>
      <c r="O109" s="66">
        <f t="shared" si="8"/>
        <v>0.12892490000000001</v>
      </c>
      <c r="P109" s="67">
        <f t="shared" si="9"/>
        <v>1.2892489999999999E-3</v>
      </c>
      <c r="Q109" s="15"/>
      <c r="R109" s="15"/>
      <c r="S109" s="59"/>
      <c r="T109" s="15"/>
      <c r="U109" s="15"/>
      <c r="V109" s="59"/>
      <c r="W109" s="15"/>
      <c r="X109" s="15"/>
      <c r="Y109" s="59"/>
      <c r="Z109" s="15"/>
      <c r="AA109" s="15"/>
      <c r="AB109" s="59"/>
      <c r="AC109" s="15"/>
      <c r="AD109" s="15"/>
      <c r="AE109" s="59"/>
      <c r="AF109" s="15"/>
      <c r="AG109" s="15"/>
      <c r="AH109" s="59"/>
      <c r="AI109" s="15"/>
      <c r="AJ109" s="15"/>
      <c r="AK109" s="59"/>
    </row>
    <row r="110" spans="1:37" ht="13.5" x14ac:dyDescent="0.25">
      <c r="A110" s="15">
        <v>108</v>
      </c>
      <c r="B110" s="15">
        <f t="shared" si="10"/>
        <v>399660</v>
      </c>
      <c r="C110" s="15">
        <f t="shared" si="11"/>
        <v>6845905</v>
      </c>
      <c r="D110" s="15" t="e">
        <f t="shared" ca="1" si="12"/>
        <v>#NAME?</v>
      </c>
      <c r="E110" s="15" t="e">
        <f t="shared" ca="1" si="0"/>
        <v>#NAME?</v>
      </c>
      <c r="F110" s="68">
        <f t="shared" si="1"/>
        <v>832.18211632274438</v>
      </c>
      <c r="G110" s="15"/>
      <c r="H110" s="59"/>
      <c r="I110" s="60">
        <f t="shared" si="2"/>
        <v>6845905</v>
      </c>
      <c r="J110" s="61">
        <f t="shared" si="3"/>
        <v>1369181</v>
      </c>
      <c r="K110" s="62">
        <f t="shared" si="4"/>
        <v>136918.1</v>
      </c>
      <c r="L110" s="63">
        <f t="shared" si="5"/>
        <v>13691.81</v>
      </c>
      <c r="M110" s="64">
        <f t="shared" si="6"/>
        <v>684.59050000000002</v>
      </c>
      <c r="N110" s="65">
        <f t="shared" si="7"/>
        <v>13.69181</v>
      </c>
      <c r="O110" s="66">
        <f t="shared" si="8"/>
        <v>0.13691809999999999</v>
      </c>
      <c r="P110" s="67">
        <f t="shared" si="9"/>
        <v>1.3691809999999999E-3</v>
      </c>
      <c r="Q110" s="15"/>
      <c r="R110" s="15"/>
      <c r="S110" s="59"/>
      <c r="T110" s="15"/>
      <c r="U110" s="15"/>
      <c r="V110" s="59"/>
      <c r="W110" s="15"/>
      <c r="X110" s="15"/>
      <c r="Y110" s="59"/>
      <c r="Z110" s="15"/>
      <c r="AA110" s="15"/>
      <c r="AB110" s="59"/>
      <c r="AC110" s="15"/>
      <c r="AD110" s="15"/>
      <c r="AE110" s="59"/>
      <c r="AF110" s="15"/>
      <c r="AG110" s="15"/>
      <c r="AH110" s="59"/>
      <c r="AI110" s="15"/>
      <c r="AJ110" s="15"/>
      <c r="AK110" s="59"/>
    </row>
    <row r="111" spans="1:37" ht="13.5" x14ac:dyDescent="0.25">
      <c r="A111" s="15">
        <v>109</v>
      </c>
      <c r="B111" s="15">
        <f t="shared" si="10"/>
        <v>423540</v>
      </c>
      <c r="C111" s="15">
        <f t="shared" si="11"/>
        <v>7269445</v>
      </c>
      <c r="D111" s="15" t="e">
        <f t="shared" ca="1" si="12"/>
        <v>#NAME?</v>
      </c>
      <c r="E111" s="15" t="e">
        <f t="shared" ca="1" si="0"/>
        <v>#NAME?</v>
      </c>
      <c r="F111" s="68">
        <f t="shared" si="1"/>
        <v>848.82575864919932</v>
      </c>
      <c r="G111" s="15"/>
      <c r="H111" s="59"/>
      <c r="I111" s="60">
        <f t="shared" si="2"/>
        <v>7269445</v>
      </c>
      <c r="J111" s="61">
        <f t="shared" si="3"/>
        <v>1453889</v>
      </c>
      <c r="K111" s="62">
        <f t="shared" si="4"/>
        <v>145388.9</v>
      </c>
      <c r="L111" s="63">
        <f t="shared" si="5"/>
        <v>14538.89</v>
      </c>
      <c r="M111" s="64">
        <f t="shared" si="6"/>
        <v>726.94449999999995</v>
      </c>
      <c r="N111" s="65">
        <f t="shared" si="7"/>
        <v>14.53889</v>
      </c>
      <c r="O111" s="66">
        <f t="shared" si="8"/>
        <v>0.14538889999999999</v>
      </c>
      <c r="P111" s="67">
        <f t="shared" si="9"/>
        <v>1.4538890000000001E-3</v>
      </c>
      <c r="Q111" s="15"/>
      <c r="R111" s="15"/>
      <c r="S111" s="59"/>
      <c r="T111" s="15"/>
      <c r="U111" s="15"/>
      <c r="V111" s="59"/>
      <c r="W111" s="15"/>
      <c r="X111" s="15"/>
      <c r="Y111" s="59"/>
      <c r="Z111" s="15"/>
      <c r="AA111" s="15"/>
      <c r="AB111" s="59"/>
      <c r="AC111" s="15"/>
      <c r="AD111" s="15"/>
      <c r="AE111" s="59"/>
      <c r="AF111" s="15"/>
      <c r="AG111" s="15"/>
      <c r="AH111" s="59"/>
      <c r="AI111" s="15"/>
      <c r="AJ111" s="15"/>
      <c r="AK111" s="59"/>
    </row>
    <row r="112" spans="1:37" ht="13.5" x14ac:dyDescent="0.25">
      <c r="A112" s="15">
        <v>110</v>
      </c>
      <c r="B112" s="15">
        <f t="shared" si="10"/>
        <v>448800</v>
      </c>
      <c r="C112" s="15">
        <f t="shared" si="11"/>
        <v>7718245</v>
      </c>
      <c r="D112" s="15" t="e">
        <f t="shared" ca="1" si="12"/>
        <v>#NAME?</v>
      </c>
      <c r="E112" s="15" t="e">
        <f t="shared" ca="1" si="0"/>
        <v>#NAME?</v>
      </c>
      <c r="F112" s="68">
        <f t="shared" si="1"/>
        <v>865.80227382218334</v>
      </c>
      <c r="G112" s="15"/>
      <c r="H112" s="59"/>
      <c r="I112" s="60">
        <f t="shared" si="2"/>
        <v>7718245</v>
      </c>
      <c r="J112" s="61">
        <f t="shared" si="3"/>
        <v>1543649</v>
      </c>
      <c r="K112" s="62">
        <f t="shared" si="4"/>
        <v>154364.9</v>
      </c>
      <c r="L112" s="63">
        <f t="shared" si="5"/>
        <v>15436.49</v>
      </c>
      <c r="M112" s="64">
        <f t="shared" si="6"/>
        <v>771.82449999999994</v>
      </c>
      <c r="N112" s="65">
        <f t="shared" si="7"/>
        <v>15.436489999999999</v>
      </c>
      <c r="O112" s="66">
        <f t="shared" si="8"/>
        <v>0.1543649</v>
      </c>
      <c r="P112" s="67">
        <f t="shared" si="9"/>
        <v>1.543649E-3</v>
      </c>
      <c r="Q112" s="15"/>
      <c r="R112" s="15"/>
      <c r="S112" s="59"/>
      <c r="T112" s="15"/>
      <c r="U112" s="15"/>
      <c r="V112" s="59"/>
      <c r="W112" s="15"/>
      <c r="X112" s="15"/>
      <c r="Y112" s="59"/>
      <c r="Z112" s="15"/>
      <c r="AA112" s="15"/>
      <c r="AB112" s="59"/>
      <c r="AC112" s="15"/>
      <c r="AD112" s="15"/>
      <c r="AE112" s="59"/>
      <c r="AF112" s="15"/>
      <c r="AG112" s="15"/>
      <c r="AH112" s="59"/>
      <c r="AI112" s="15"/>
      <c r="AJ112" s="15"/>
      <c r="AK112" s="59"/>
    </row>
    <row r="113" spans="1:37" ht="13.5" x14ac:dyDescent="0.25">
      <c r="A113" s="15">
        <v>111</v>
      </c>
      <c r="B113" s="15">
        <f t="shared" si="10"/>
        <v>475520</v>
      </c>
      <c r="C113" s="15">
        <f t="shared" si="11"/>
        <v>8193765</v>
      </c>
      <c r="D113" s="15" t="e">
        <f t="shared" ca="1" si="12"/>
        <v>#NAME?</v>
      </c>
      <c r="E113" s="15" t="e">
        <f t="shared" ca="1" si="0"/>
        <v>#NAME?</v>
      </c>
      <c r="F113" s="68">
        <f t="shared" si="1"/>
        <v>883.11831929862694</v>
      </c>
      <c r="G113" s="15"/>
      <c r="H113" s="59"/>
      <c r="I113" s="60">
        <f t="shared" si="2"/>
        <v>8193765</v>
      </c>
      <c r="J113" s="61">
        <f t="shared" si="3"/>
        <v>1638753</v>
      </c>
      <c r="K113" s="62">
        <f t="shared" si="4"/>
        <v>163875.29999999999</v>
      </c>
      <c r="L113" s="63">
        <f t="shared" si="5"/>
        <v>16387.53</v>
      </c>
      <c r="M113" s="64">
        <f t="shared" si="6"/>
        <v>819.37649999999996</v>
      </c>
      <c r="N113" s="65">
        <f t="shared" si="7"/>
        <v>16.387530000000002</v>
      </c>
      <c r="O113" s="66">
        <f t="shared" si="8"/>
        <v>0.1638753</v>
      </c>
      <c r="P113" s="67">
        <f t="shared" si="9"/>
        <v>1.638753E-3</v>
      </c>
      <c r="Q113" s="15"/>
      <c r="R113" s="15"/>
      <c r="S113" s="59"/>
      <c r="T113" s="15"/>
      <c r="U113" s="15"/>
      <c r="V113" s="59"/>
      <c r="W113" s="15"/>
      <c r="X113" s="15"/>
      <c r="Y113" s="59"/>
      <c r="Z113" s="15"/>
      <c r="AA113" s="15"/>
      <c r="AB113" s="59"/>
      <c r="AC113" s="15"/>
      <c r="AD113" s="15"/>
      <c r="AE113" s="59"/>
      <c r="AF113" s="15"/>
      <c r="AG113" s="15"/>
      <c r="AH113" s="59"/>
      <c r="AI113" s="15"/>
      <c r="AJ113" s="15"/>
      <c r="AK113" s="59"/>
    </row>
    <row r="114" spans="1:37" ht="13.5" x14ac:dyDescent="0.25">
      <c r="A114" s="15">
        <v>112</v>
      </c>
      <c r="B114" s="15">
        <f t="shared" si="10"/>
        <v>503800</v>
      </c>
      <c r="C114" s="15">
        <f t="shared" si="11"/>
        <v>8697565</v>
      </c>
      <c r="D114" s="15" t="e">
        <f t="shared" ca="1" si="12"/>
        <v>#NAME?</v>
      </c>
      <c r="E114" s="15" t="e">
        <f t="shared" ca="1" si="0"/>
        <v>#NAME?</v>
      </c>
      <c r="F114" s="68">
        <f t="shared" si="1"/>
        <v>900.78068568459923</v>
      </c>
      <c r="G114" s="15"/>
      <c r="H114" s="59"/>
      <c r="I114" s="60">
        <f t="shared" si="2"/>
        <v>8697565</v>
      </c>
      <c r="J114" s="61">
        <f t="shared" si="3"/>
        <v>1739513</v>
      </c>
      <c r="K114" s="62">
        <f t="shared" si="4"/>
        <v>173951.3</v>
      </c>
      <c r="L114" s="63">
        <f t="shared" si="5"/>
        <v>17395.13</v>
      </c>
      <c r="M114" s="64">
        <f t="shared" si="6"/>
        <v>869.75649999999996</v>
      </c>
      <c r="N114" s="65">
        <f t="shared" si="7"/>
        <v>17.395130000000002</v>
      </c>
      <c r="O114" s="66">
        <f t="shared" si="8"/>
        <v>0.1739513</v>
      </c>
      <c r="P114" s="67">
        <f t="shared" si="9"/>
        <v>1.739513E-3</v>
      </c>
      <c r="Q114" s="15"/>
      <c r="R114" s="15"/>
      <c r="S114" s="59"/>
      <c r="T114" s="15"/>
      <c r="U114" s="15"/>
      <c r="V114" s="59"/>
      <c r="W114" s="15"/>
      <c r="X114" s="15"/>
      <c r="Y114" s="59"/>
      <c r="Z114" s="15"/>
      <c r="AA114" s="15"/>
      <c r="AB114" s="59"/>
      <c r="AC114" s="15"/>
      <c r="AD114" s="15"/>
      <c r="AE114" s="59"/>
      <c r="AF114" s="15"/>
      <c r="AG114" s="15"/>
      <c r="AH114" s="59"/>
      <c r="AI114" s="15"/>
      <c r="AJ114" s="15"/>
      <c r="AK114" s="59"/>
    </row>
    <row r="115" spans="1:37" ht="13.5" x14ac:dyDescent="0.25">
      <c r="A115" s="15">
        <v>113</v>
      </c>
      <c r="B115" s="15">
        <f t="shared" si="10"/>
        <v>533700</v>
      </c>
      <c r="C115" s="15">
        <f t="shared" si="11"/>
        <v>9231265</v>
      </c>
      <c r="D115" s="15" t="e">
        <f t="shared" ca="1" si="12"/>
        <v>#NAME?</v>
      </c>
      <c r="E115" s="15" t="e">
        <f t="shared" ca="1" si="0"/>
        <v>#NAME?</v>
      </c>
      <c r="F115" s="68">
        <f t="shared" si="1"/>
        <v>918.79629939829147</v>
      </c>
      <c r="G115" s="15"/>
      <c r="H115" s="59"/>
      <c r="I115" s="60">
        <f t="shared" si="2"/>
        <v>9231265</v>
      </c>
      <c r="J115" s="61">
        <f t="shared" si="3"/>
        <v>1846253</v>
      </c>
      <c r="K115" s="62">
        <f t="shared" si="4"/>
        <v>184625.3</v>
      </c>
      <c r="L115" s="63">
        <f t="shared" si="5"/>
        <v>18462.53</v>
      </c>
      <c r="M115" s="64">
        <f t="shared" si="6"/>
        <v>923.12649999999996</v>
      </c>
      <c r="N115" s="65">
        <f t="shared" si="7"/>
        <v>18.462530000000001</v>
      </c>
      <c r="O115" s="66">
        <f t="shared" si="8"/>
        <v>0.18462529999999999</v>
      </c>
      <c r="P115" s="67">
        <f t="shared" si="9"/>
        <v>1.846253E-3</v>
      </c>
      <c r="Q115" s="15"/>
      <c r="R115" s="15"/>
      <c r="S115" s="59"/>
      <c r="T115" s="15"/>
      <c r="U115" s="15"/>
      <c r="V115" s="59"/>
      <c r="W115" s="15"/>
      <c r="X115" s="15"/>
      <c r="Y115" s="59"/>
      <c r="Z115" s="15"/>
      <c r="AA115" s="15"/>
      <c r="AB115" s="59"/>
      <c r="AC115" s="15"/>
      <c r="AD115" s="15"/>
      <c r="AE115" s="59"/>
      <c r="AF115" s="15"/>
      <c r="AG115" s="15"/>
      <c r="AH115" s="59"/>
      <c r="AI115" s="15"/>
      <c r="AJ115" s="15"/>
      <c r="AK115" s="59"/>
    </row>
    <row r="116" spans="1:37" ht="13.5" x14ac:dyDescent="0.25">
      <c r="A116" s="15">
        <v>114</v>
      </c>
      <c r="B116" s="15">
        <f t="shared" si="10"/>
        <v>565360</v>
      </c>
      <c r="C116" s="15">
        <f t="shared" si="11"/>
        <v>9796625</v>
      </c>
      <c r="D116" s="15" t="e">
        <f t="shared" ca="1" si="12"/>
        <v>#NAME?</v>
      </c>
      <c r="E116" s="15" t="e">
        <f t="shared" ca="1" si="0"/>
        <v>#NAME?</v>
      </c>
      <c r="F116" s="68">
        <f t="shared" si="1"/>
        <v>937.1722253862572</v>
      </c>
      <c r="G116" s="15"/>
      <c r="H116" s="59"/>
      <c r="I116" s="60">
        <f t="shared" si="2"/>
        <v>9796625</v>
      </c>
      <c r="J116" s="61">
        <f t="shared" si="3"/>
        <v>1959325</v>
      </c>
      <c r="K116" s="62">
        <f t="shared" si="4"/>
        <v>195932.5</v>
      </c>
      <c r="L116" s="63">
        <f t="shared" si="5"/>
        <v>19593.25</v>
      </c>
      <c r="M116" s="64">
        <f t="shared" si="6"/>
        <v>979.66250000000002</v>
      </c>
      <c r="N116" s="65">
        <f t="shared" si="7"/>
        <v>19.593250000000001</v>
      </c>
      <c r="O116" s="66">
        <f t="shared" si="8"/>
        <v>0.19593250000000001</v>
      </c>
      <c r="P116" s="67">
        <f t="shared" si="9"/>
        <v>1.959325E-3</v>
      </c>
      <c r="Q116" s="15"/>
      <c r="R116" s="15"/>
      <c r="S116" s="59"/>
      <c r="T116" s="15"/>
      <c r="U116" s="15"/>
      <c r="V116" s="59"/>
      <c r="W116" s="15"/>
      <c r="X116" s="15"/>
      <c r="Y116" s="59"/>
      <c r="Z116" s="15"/>
      <c r="AA116" s="15"/>
      <c r="AB116" s="59"/>
      <c r="AC116" s="15"/>
      <c r="AD116" s="15"/>
      <c r="AE116" s="59"/>
      <c r="AF116" s="15"/>
      <c r="AG116" s="15"/>
      <c r="AH116" s="59"/>
      <c r="AI116" s="15"/>
      <c r="AJ116" s="15"/>
      <c r="AK116" s="59"/>
    </row>
    <row r="117" spans="1:37" ht="13.5" x14ac:dyDescent="0.25">
      <c r="A117" s="15">
        <v>115</v>
      </c>
      <c r="B117" s="15">
        <f t="shared" si="10"/>
        <v>598820</v>
      </c>
      <c r="C117" s="15">
        <f t="shared" si="11"/>
        <v>10395445</v>
      </c>
      <c r="D117" s="15" t="e">
        <f t="shared" ca="1" si="12"/>
        <v>#NAME?</v>
      </c>
      <c r="E117" s="15" t="e">
        <f t="shared" ca="1" si="0"/>
        <v>#NAME?</v>
      </c>
      <c r="F117" s="68">
        <f t="shared" si="1"/>
        <v>955.91566989398245</v>
      </c>
      <c r="G117" s="15"/>
      <c r="H117" s="59"/>
      <c r="I117" s="60">
        <f t="shared" si="2"/>
        <v>10395445</v>
      </c>
      <c r="J117" s="61">
        <f t="shared" si="3"/>
        <v>2079089</v>
      </c>
      <c r="K117" s="62">
        <f t="shared" si="4"/>
        <v>207908.9</v>
      </c>
      <c r="L117" s="63">
        <f t="shared" si="5"/>
        <v>20790.89</v>
      </c>
      <c r="M117" s="64">
        <f t="shared" si="6"/>
        <v>1039.5445</v>
      </c>
      <c r="N117" s="65">
        <f t="shared" si="7"/>
        <v>20.790890000000001</v>
      </c>
      <c r="O117" s="66">
        <f t="shared" si="8"/>
        <v>0.20790890000000001</v>
      </c>
      <c r="P117" s="67">
        <f t="shared" si="9"/>
        <v>2.0790890000000001E-3</v>
      </c>
      <c r="Q117" s="15"/>
      <c r="R117" s="15"/>
      <c r="S117" s="59"/>
      <c r="T117" s="15"/>
      <c r="U117" s="15"/>
      <c r="V117" s="59"/>
      <c r="W117" s="15"/>
      <c r="X117" s="15"/>
      <c r="Y117" s="59"/>
      <c r="Z117" s="15"/>
      <c r="AA117" s="15"/>
      <c r="AB117" s="59"/>
      <c r="AC117" s="15"/>
      <c r="AD117" s="15"/>
      <c r="AE117" s="59"/>
      <c r="AF117" s="15"/>
      <c r="AG117" s="15"/>
      <c r="AH117" s="59"/>
      <c r="AI117" s="15"/>
      <c r="AJ117" s="15"/>
      <c r="AK117" s="59"/>
    </row>
    <row r="118" spans="1:37" ht="13.5" x14ac:dyDescent="0.25">
      <c r="A118" s="15">
        <v>116</v>
      </c>
      <c r="B118" s="15">
        <f t="shared" si="10"/>
        <v>634240</v>
      </c>
      <c r="C118" s="15">
        <f t="shared" si="11"/>
        <v>11029685</v>
      </c>
      <c r="D118" s="15" t="e">
        <f t="shared" ca="1" si="12"/>
        <v>#NAME?</v>
      </c>
      <c r="E118" s="15" t="e">
        <f t="shared" ca="1" si="0"/>
        <v>#NAME?</v>
      </c>
      <c r="F118" s="68">
        <f t="shared" si="1"/>
        <v>975.033983291862</v>
      </c>
      <c r="G118" s="15"/>
      <c r="H118" s="59"/>
      <c r="I118" s="60">
        <f t="shared" si="2"/>
        <v>11029685</v>
      </c>
      <c r="J118" s="61">
        <f t="shared" si="3"/>
        <v>2205937</v>
      </c>
      <c r="K118" s="62">
        <f t="shared" si="4"/>
        <v>220593.7</v>
      </c>
      <c r="L118" s="63">
        <f t="shared" si="5"/>
        <v>22059.37</v>
      </c>
      <c r="M118" s="64">
        <f t="shared" si="6"/>
        <v>1102.9684999999999</v>
      </c>
      <c r="N118" s="65">
        <f t="shared" si="7"/>
        <v>22.059370000000001</v>
      </c>
      <c r="O118" s="66">
        <f t="shared" si="8"/>
        <v>0.2205937</v>
      </c>
      <c r="P118" s="67">
        <f t="shared" si="9"/>
        <v>2.2059369999999998E-3</v>
      </c>
      <c r="Q118" s="15"/>
      <c r="R118" s="15"/>
      <c r="S118" s="59"/>
      <c r="T118" s="15"/>
      <c r="U118" s="15"/>
      <c r="V118" s="59"/>
      <c r="W118" s="15"/>
      <c r="X118" s="15"/>
      <c r="Y118" s="59"/>
      <c r="Z118" s="15"/>
      <c r="AA118" s="15"/>
      <c r="AB118" s="59"/>
      <c r="AC118" s="15"/>
      <c r="AD118" s="15"/>
      <c r="AE118" s="59"/>
      <c r="AF118" s="15"/>
      <c r="AG118" s="15"/>
      <c r="AH118" s="59"/>
      <c r="AI118" s="15"/>
      <c r="AJ118" s="15"/>
      <c r="AK118" s="59"/>
    </row>
    <row r="119" spans="1:37" ht="13.5" x14ac:dyDescent="0.25">
      <c r="A119" s="15">
        <v>117</v>
      </c>
      <c r="B119" s="15">
        <f t="shared" si="10"/>
        <v>671680</v>
      </c>
      <c r="C119" s="15">
        <f t="shared" si="11"/>
        <v>11701365</v>
      </c>
      <c r="D119" s="15" t="e">
        <f t="shared" ca="1" si="12"/>
        <v>#NAME?</v>
      </c>
      <c r="E119" s="15" t="e">
        <f t="shared" ca="1" si="0"/>
        <v>#NAME?</v>
      </c>
      <c r="F119" s="68">
        <f t="shared" si="1"/>
        <v>994.53466295769942</v>
      </c>
      <c r="G119" s="15"/>
      <c r="H119" s="59"/>
      <c r="I119" s="60">
        <f t="shared" si="2"/>
        <v>11701365</v>
      </c>
      <c r="J119" s="61">
        <f t="shared" si="3"/>
        <v>2340273</v>
      </c>
      <c r="K119" s="62">
        <f t="shared" si="4"/>
        <v>234027.3</v>
      </c>
      <c r="L119" s="63">
        <f t="shared" si="5"/>
        <v>23402.73</v>
      </c>
      <c r="M119" s="64">
        <f t="shared" si="6"/>
        <v>1170.1365000000001</v>
      </c>
      <c r="N119" s="65">
        <f t="shared" si="7"/>
        <v>23.402729999999998</v>
      </c>
      <c r="O119" s="66">
        <f t="shared" si="8"/>
        <v>0.23402729999999999</v>
      </c>
      <c r="P119" s="67">
        <f t="shared" si="9"/>
        <v>2.3402729999999999E-3</v>
      </c>
      <c r="Q119" s="15"/>
      <c r="R119" s="15"/>
      <c r="S119" s="59"/>
      <c r="T119" s="15"/>
      <c r="U119" s="15"/>
      <c r="V119" s="59"/>
      <c r="W119" s="15"/>
      <c r="X119" s="15"/>
      <c r="Y119" s="59"/>
      <c r="Z119" s="15"/>
      <c r="AA119" s="15"/>
      <c r="AB119" s="59"/>
      <c r="AC119" s="15"/>
      <c r="AD119" s="15"/>
      <c r="AE119" s="59"/>
      <c r="AF119" s="15"/>
      <c r="AG119" s="15"/>
      <c r="AH119" s="59"/>
      <c r="AI119" s="15"/>
      <c r="AJ119" s="15"/>
      <c r="AK119" s="59"/>
    </row>
    <row r="120" spans="1:37" ht="13.5" x14ac:dyDescent="0.25">
      <c r="A120" s="15">
        <v>118</v>
      </c>
      <c r="B120" s="15">
        <f t="shared" si="10"/>
        <v>711300</v>
      </c>
      <c r="C120" s="15">
        <f t="shared" si="11"/>
        <v>12412665</v>
      </c>
      <c r="D120" s="15" t="e">
        <f t="shared" ca="1" si="12"/>
        <v>#NAME?</v>
      </c>
      <c r="E120" s="15" t="e">
        <f t="shared" ca="1" si="0"/>
        <v>#NAME?</v>
      </c>
      <c r="F120" s="68">
        <f t="shared" si="1"/>
        <v>1014.4253562168532</v>
      </c>
      <c r="G120" s="15"/>
      <c r="H120" s="59"/>
      <c r="I120" s="60">
        <f t="shared" si="2"/>
        <v>12412665</v>
      </c>
      <c r="J120" s="61">
        <f t="shared" si="3"/>
        <v>2482533</v>
      </c>
      <c r="K120" s="62">
        <f t="shared" si="4"/>
        <v>248253.3</v>
      </c>
      <c r="L120" s="63">
        <f t="shared" si="5"/>
        <v>24825.33</v>
      </c>
      <c r="M120" s="64">
        <f t="shared" si="6"/>
        <v>1241.2665</v>
      </c>
      <c r="N120" s="65">
        <f t="shared" si="7"/>
        <v>24.825330000000001</v>
      </c>
      <c r="O120" s="66">
        <f t="shared" si="8"/>
        <v>0.24825330000000001</v>
      </c>
      <c r="P120" s="67">
        <f t="shared" si="9"/>
        <v>2.4825329999999999E-3</v>
      </c>
      <c r="Q120" s="15"/>
      <c r="R120" s="15"/>
      <c r="S120" s="59"/>
      <c r="T120" s="15"/>
      <c r="U120" s="15"/>
      <c r="V120" s="59"/>
      <c r="W120" s="15"/>
      <c r="X120" s="15"/>
      <c r="Y120" s="59"/>
      <c r="Z120" s="15"/>
      <c r="AA120" s="15"/>
      <c r="AB120" s="59"/>
      <c r="AC120" s="15"/>
      <c r="AD120" s="15"/>
      <c r="AE120" s="59"/>
      <c r="AF120" s="15"/>
      <c r="AG120" s="15"/>
      <c r="AH120" s="59"/>
      <c r="AI120" s="15"/>
      <c r="AJ120" s="15"/>
      <c r="AK120" s="59"/>
    </row>
    <row r="121" spans="1:37" ht="13.5" x14ac:dyDescent="0.25">
      <c r="A121" s="15">
        <v>119</v>
      </c>
      <c r="B121" s="15">
        <f t="shared" si="10"/>
        <v>753200</v>
      </c>
      <c r="C121" s="15">
        <f t="shared" si="11"/>
        <v>13165865</v>
      </c>
      <c r="D121" s="15" t="e">
        <f t="shared" ca="1" si="12"/>
        <v>#NAME?</v>
      </c>
      <c r="E121" s="15" t="e">
        <f t="shared" ca="1" si="0"/>
        <v>#NAME?</v>
      </c>
      <c r="F121" s="68">
        <f t="shared" si="1"/>
        <v>1034.7138633411903</v>
      </c>
      <c r="G121" s="15"/>
      <c r="H121" s="59"/>
      <c r="I121" s="60">
        <f t="shared" si="2"/>
        <v>13165865</v>
      </c>
      <c r="J121" s="61">
        <f t="shared" si="3"/>
        <v>2633173</v>
      </c>
      <c r="K121" s="62">
        <f t="shared" si="4"/>
        <v>263317.3</v>
      </c>
      <c r="L121" s="63">
        <f t="shared" si="5"/>
        <v>26331.73</v>
      </c>
      <c r="M121" s="64">
        <f t="shared" si="6"/>
        <v>1316.5864999999999</v>
      </c>
      <c r="N121" s="65">
        <f t="shared" si="7"/>
        <v>26.33173</v>
      </c>
      <c r="O121" s="66">
        <f t="shared" si="8"/>
        <v>0.26331729999999998</v>
      </c>
      <c r="P121" s="67">
        <f t="shared" si="9"/>
        <v>2.6331729999999999E-3</v>
      </c>
      <c r="Q121" s="15"/>
      <c r="R121" s="15"/>
      <c r="S121" s="59"/>
      <c r="T121" s="15"/>
      <c r="U121" s="15"/>
      <c r="V121" s="59"/>
      <c r="W121" s="15"/>
      <c r="X121" s="15"/>
      <c r="Y121" s="59"/>
      <c r="Z121" s="15"/>
      <c r="AA121" s="15"/>
      <c r="AB121" s="59"/>
      <c r="AC121" s="15"/>
      <c r="AD121" s="15"/>
      <c r="AE121" s="59"/>
      <c r="AF121" s="15"/>
      <c r="AG121" s="15"/>
      <c r="AH121" s="59"/>
      <c r="AI121" s="15"/>
      <c r="AJ121" s="15"/>
      <c r="AK121" s="59"/>
    </row>
    <row r="122" spans="1:37" ht="13.5" x14ac:dyDescent="0.25">
      <c r="A122" s="15">
        <v>120</v>
      </c>
      <c r="B122" s="15">
        <f t="shared" si="10"/>
        <v>797500</v>
      </c>
      <c r="C122" s="15">
        <f t="shared" si="11"/>
        <v>13963365</v>
      </c>
      <c r="D122" s="15" t="e">
        <f t="shared" ca="1" si="12"/>
        <v>#NAME?</v>
      </c>
      <c r="E122" s="15" t="e">
        <f t="shared" ca="1" si="0"/>
        <v>#NAME?</v>
      </c>
      <c r="F122" s="68">
        <f t="shared" si="1"/>
        <v>1055.4081406080138</v>
      </c>
      <c r="G122" s="15"/>
      <c r="H122" s="59"/>
      <c r="I122" s="60">
        <f t="shared" si="2"/>
        <v>13963365</v>
      </c>
      <c r="J122" s="61">
        <f t="shared" si="3"/>
        <v>2792673</v>
      </c>
      <c r="K122" s="62">
        <f t="shared" si="4"/>
        <v>279267.3</v>
      </c>
      <c r="L122" s="63">
        <f t="shared" si="5"/>
        <v>27926.73</v>
      </c>
      <c r="M122" s="64">
        <f t="shared" si="6"/>
        <v>1396.3364999999999</v>
      </c>
      <c r="N122" s="65">
        <f t="shared" si="7"/>
        <v>27.926729999999999</v>
      </c>
      <c r="O122" s="66">
        <f t="shared" si="8"/>
        <v>0.2792673</v>
      </c>
      <c r="P122" s="67">
        <f t="shared" si="9"/>
        <v>2.7926729999999999E-3</v>
      </c>
      <c r="Q122" s="15"/>
      <c r="R122" s="15"/>
      <c r="S122" s="59"/>
      <c r="T122" s="15"/>
      <c r="U122" s="15"/>
      <c r="V122" s="59"/>
      <c r="W122" s="15"/>
      <c r="X122" s="15"/>
      <c r="Y122" s="59"/>
      <c r="Z122" s="15"/>
      <c r="AA122" s="15"/>
      <c r="AB122" s="59"/>
      <c r="AC122" s="15"/>
      <c r="AD122" s="15"/>
      <c r="AE122" s="59"/>
      <c r="AF122" s="15"/>
      <c r="AG122" s="15"/>
      <c r="AH122" s="59"/>
      <c r="AI122" s="15"/>
      <c r="AJ122" s="15"/>
      <c r="AK122" s="59"/>
    </row>
    <row r="123" spans="1:37" ht="13.5" x14ac:dyDescent="0.25">
      <c r="A123" s="15">
        <v>121</v>
      </c>
      <c r="B123" s="15">
        <f t="shared" si="10"/>
        <v>844360</v>
      </c>
      <c r="C123" s="15">
        <f t="shared" si="11"/>
        <v>14807725</v>
      </c>
      <c r="D123" s="15" t="e">
        <f t="shared" ca="1" si="12"/>
        <v>#NAME?</v>
      </c>
      <c r="E123" s="15" t="e">
        <f t="shared" ca="1" si="0"/>
        <v>#NAME?</v>
      </c>
      <c r="F123" s="68">
        <f t="shared" si="1"/>
        <v>1076.5163034201744</v>
      </c>
      <c r="G123" s="15"/>
      <c r="H123" s="59"/>
      <c r="I123" s="60">
        <f t="shared" si="2"/>
        <v>14807725</v>
      </c>
      <c r="J123" s="61">
        <f t="shared" si="3"/>
        <v>2961545</v>
      </c>
      <c r="K123" s="62">
        <f t="shared" si="4"/>
        <v>296154.5</v>
      </c>
      <c r="L123" s="63">
        <f t="shared" si="5"/>
        <v>29615.45</v>
      </c>
      <c r="M123" s="64">
        <f t="shared" si="6"/>
        <v>1480.7725</v>
      </c>
      <c r="N123" s="65">
        <f t="shared" si="7"/>
        <v>29.615449999999999</v>
      </c>
      <c r="O123" s="66">
        <f t="shared" si="8"/>
        <v>0.29615449999999999</v>
      </c>
      <c r="P123" s="67">
        <f t="shared" si="9"/>
        <v>2.9615449999999999E-3</v>
      </c>
      <c r="Q123" s="15"/>
      <c r="R123" s="15"/>
      <c r="S123" s="59"/>
      <c r="T123" s="15"/>
      <c r="U123" s="15"/>
      <c r="V123" s="59"/>
      <c r="W123" s="15"/>
      <c r="X123" s="15"/>
      <c r="Y123" s="59"/>
      <c r="Z123" s="15"/>
      <c r="AA123" s="15"/>
      <c r="AB123" s="59"/>
      <c r="AC123" s="15"/>
      <c r="AD123" s="15"/>
      <c r="AE123" s="59"/>
      <c r="AF123" s="15"/>
      <c r="AG123" s="15"/>
      <c r="AH123" s="59"/>
      <c r="AI123" s="15"/>
      <c r="AJ123" s="15"/>
      <c r="AK123" s="59"/>
    </row>
    <row r="124" spans="1:37" ht="13.5" x14ac:dyDescent="0.25">
      <c r="A124" s="15">
        <v>122</v>
      </c>
      <c r="B124" s="15">
        <f t="shared" si="10"/>
        <v>893900</v>
      </c>
      <c r="C124" s="15">
        <f t="shared" si="11"/>
        <v>15701625</v>
      </c>
      <c r="D124" s="15" t="e">
        <f t="shared" ca="1" si="12"/>
        <v>#NAME?</v>
      </c>
      <c r="E124" s="15" t="e">
        <f t="shared" ca="1" si="0"/>
        <v>#NAME?</v>
      </c>
      <c r="F124" s="68">
        <f t="shared" si="1"/>
        <v>1098.0466294885778</v>
      </c>
      <c r="G124" s="15"/>
      <c r="H124" s="59"/>
      <c r="I124" s="60">
        <f t="shared" si="2"/>
        <v>15701625</v>
      </c>
      <c r="J124" s="61">
        <f t="shared" si="3"/>
        <v>3140325</v>
      </c>
      <c r="K124" s="62">
        <f t="shared" si="4"/>
        <v>314032.5</v>
      </c>
      <c r="L124" s="63">
        <f t="shared" si="5"/>
        <v>31403.25</v>
      </c>
      <c r="M124" s="64">
        <f t="shared" si="6"/>
        <v>1570.1624999999999</v>
      </c>
      <c r="N124" s="65">
        <f t="shared" si="7"/>
        <v>31.40325</v>
      </c>
      <c r="O124" s="66">
        <f t="shared" si="8"/>
        <v>0.31403249999999999</v>
      </c>
      <c r="P124" s="67">
        <f t="shared" si="9"/>
        <v>3.1403249999999998E-3</v>
      </c>
      <c r="Q124" s="15"/>
      <c r="R124" s="15"/>
      <c r="S124" s="59"/>
      <c r="T124" s="15"/>
      <c r="U124" s="15"/>
      <c r="V124" s="59"/>
      <c r="W124" s="15"/>
      <c r="X124" s="15"/>
      <c r="Y124" s="59"/>
      <c r="Z124" s="15"/>
      <c r="AA124" s="15"/>
      <c r="AB124" s="59"/>
      <c r="AC124" s="15"/>
      <c r="AD124" s="15"/>
      <c r="AE124" s="59"/>
      <c r="AF124" s="15"/>
      <c r="AG124" s="15"/>
      <c r="AH124" s="59"/>
      <c r="AI124" s="15"/>
      <c r="AJ124" s="15"/>
      <c r="AK124" s="59"/>
    </row>
    <row r="125" spans="1:37" ht="13.5" x14ac:dyDescent="0.25">
      <c r="A125" s="15">
        <v>123</v>
      </c>
      <c r="B125" s="15">
        <f t="shared" si="10"/>
        <v>946300</v>
      </c>
      <c r="C125" s="15">
        <f t="shared" si="11"/>
        <v>16647925</v>
      </c>
      <c r="D125" s="15" t="e">
        <f t="shared" ca="1" si="12"/>
        <v>#NAME?</v>
      </c>
      <c r="E125" s="15" t="e">
        <f t="shared" ca="1" si="0"/>
        <v>#NAME?</v>
      </c>
      <c r="F125" s="68">
        <f t="shared" si="1"/>
        <v>1120.0075620783493</v>
      </c>
      <c r="G125" s="15"/>
      <c r="H125" s="59"/>
      <c r="I125" s="60">
        <f t="shared" si="2"/>
        <v>16647925</v>
      </c>
      <c r="J125" s="61">
        <f t="shared" si="3"/>
        <v>3329585</v>
      </c>
      <c r="K125" s="62">
        <f t="shared" si="4"/>
        <v>332958.5</v>
      </c>
      <c r="L125" s="63">
        <f t="shared" si="5"/>
        <v>33295.85</v>
      </c>
      <c r="M125" s="64">
        <f t="shared" si="6"/>
        <v>1664.7925</v>
      </c>
      <c r="N125" s="65">
        <f t="shared" si="7"/>
        <v>33.295850000000002</v>
      </c>
      <c r="O125" s="66">
        <f t="shared" si="8"/>
        <v>0.33295849999999999</v>
      </c>
      <c r="P125" s="67">
        <f t="shared" si="9"/>
        <v>3.3295849999999999E-3</v>
      </c>
      <c r="Q125" s="15"/>
      <c r="R125" s="15"/>
      <c r="S125" s="59"/>
      <c r="T125" s="15"/>
      <c r="U125" s="15"/>
      <c r="V125" s="59"/>
      <c r="W125" s="15"/>
      <c r="X125" s="15"/>
      <c r="Y125" s="59"/>
      <c r="Z125" s="15"/>
      <c r="AA125" s="15"/>
      <c r="AB125" s="59"/>
      <c r="AC125" s="15"/>
      <c r="AD125" s="15"/>
      <c r="AE125" s="59"/>
      <c r="AF125" s="15"/>
      <c r="AG125" s="15"/>
      <c r="AH125" s="59"/>
      <c r="AI125" s="15"/>
      <c r="AJ125" s="15"/>
      <c r="AK125" s="59"/>
    </row>
    <row r="126" spans="1:37" ht="13.5" x14ac:dyDescent="0.25">
      <c r="A126" s="15">
        <v>124</v>
      </c>
      <c r="B126" s="15">
        <f t="shared" si="10"/>
        <v>1001680</v>
      </c>
      <c r="C126" s="15">
        <f t="shared" si="11"/>
        <v>17649605</v>
      </c>
      <c r="D126" s="15" t="e">
        <f t="shared" ca="1" si="12"/>
        <v>#NAME?</v>
      </c>
      <c r="E126" s="15" t="e">
        <f t="shared" ca="1" si="0"/>
        <v>#NAME?</v>
      </c>
      <c r="F126" s="68">
        <f t="shared" si="1"/>
        <v>1142.4077133199162</v>
      </c>
      <c r="G126" s="15"/>
      <c r="H126" s="59"/>
      <c r="I126" s="60">
        <f t="shared" si="2"/>
        <v>17649605</v>
      </c>
      <c r="J126" s="61">
        <f t="shared" si="3"/>
        <v>3529921</v>
      </c>
      <c r="K126" s="62">
        <f t="shared" si="4"/>
        <v>352992.1</v>
      </c>
      <c r="L126" s="63">
        <f t="shared" si="5"/>
        <v>35299.21</v>
      </c>
      <c r="M126" s="64">
        <f t="shared" si="6"/>
        <v>1764.9604999999999</v>
      </c>
      <c r="N126" s="65">
        <f t="shared" si="7"/>
        <v>35.299210000000002</v>
      </c>
      <c r="O126" s="66">
        <f t="shared" si="8"/>
        <v>0.35299209999999998</v>
      </c>
      <c r="P126" s="67">
        <f t="shared" si="9"/>
        <v>3.5299210000000001E-3</v>
      </c>
      <c r="Q126" s="15"/>
      <c r="R126" s="15"/>
      <c r="S126" s="59"/>
      <c r="T126" s="15"/>
      <c r="U126" s="15"/>
      <c r="V126" s="59"/>
      <c r="W126" s="15"/>
      <c r="X126" s="15"/>
      <c r="Y126" s="59"/>
      <c r="Z126" s="15"/>
      <c r="AA126" s="15"/>
      <c r="AB126" s="59"/>
      <c r="AC126" s="15"/>
      <c r="AD126" s="15"/>
      <c r="AE126" s="59"/>
      <c r="AF126" s="15"/>
      <c r="AG126" s="15"/>
      <c r="AH126" s="59"/>
      <c r="AI126" s="15"/>
      <c r="AJ126" s="15"/>
      <c r="AK126" s="59"/>
    </row>
    <row r="127" spans="1:37" ht="13.5" x14ac:dyDescent="0.25">
      <c r="A127" s="15">
        <v>125</v>
      </c>
      <c r="B127" s="15">
        <f t="shared" si="10"/>
        <v>1060260</v>
      </c>
      <c r="C127" s="15">
        <f t="shared" si="11"/>
        <v>18709865</v>
      </c>
      <c r="D127" s="15" t="e">
        <f t="shared" ca="1" si="12"/>
        <v>#NAME?</v>
      </c>
      <c r="E127" s="15" t="e">
        <f t="shared" ca="1" si="0"/>
        <v>#NAME?</v>
      </c>
      <c r="F127" s="68">
        <f t="shared" si="1"/>
        <v>1165.2558675863147</v>
      </c>
      <c r="G127" s="15"/>
      <c r="H127" s="59"/>
      <c r="I127" s="60">
        <f t="shared" si="2"/>
        <v>18709865</v>
      </c>
      <c r="J127" s="61">
        <f t="shared" si="3"/>
        <v>3741973</v>
      </c>
      <c r="K127" s="62">
        <f t="shared" si="4"/>
        <v>374197.3</v>
      </c>
      <c r="L127" s="63">
        <f t="shared" si="5"/>
        <v>37419.730000000003</v>
      </c>
      <c r="M127" s="64">
        <f t="shared" si="6"/>
        <v>1870.9865</v>
      </c>
      <c r="N127" s="65">
        <f t="shared" si="7"/>
        <v>37.419730000000001</v>
      </c>
      <c r="O127" s="66">
        <f t="shared" si="8"/>
        <v>0.37419730000000001</v>
      </c>
      <c r="P127" s="67">
        <f t="shared" si="9"/>
        <v>3.741973E-3</v>
      </c>
      <c r="Q127" s="15"/>
      <c r="R127" s="15"/>
      <c r="S127" s="59"/>
      <c r="T127" s="15"/>
      <c r="U127" s="15"/>
      <c r="V127" s="59"/>
      <c r="W127" s="15"/>
      <c r="X127" s="15"/>
      <c r="Y127" s="59"/>
      <c r="Z127" s="15"/>
      <c r="AA127" s="15"/>
      <c r="AB127" s="59"/>
      <c r="AC127" s="15"/>
      <c r="AD127" s="15"/>
      <c r="AE127" s="59"/>
      <c r="AF127" s="15"/>
      <c r="AG127" s="15"/>
      <c r="AH127" s="59"/>
      <c r="AI127" s="15"/>
      <c r="AJ127" s="15"/>
      <c r="AK127" s="59"/>
    </row>
    <row r="128" spans="1:37" ht="13.5" x14ac:dyDescent="0.25">
      <c r="A128" s="15">
        <v>126</v>
      </c>
      <c r="B128" s="15">
        <f t="shared" si="10"/>
        <v>1122180</v>
      </c>
      <c r="C128" s="15">
        <f t="shared" si="11"/>
        <v>19832045</v>
      </c>
      <c r="D128" s="15" t="e">
        <f t="shared" ca="1" si="12"/>
        <v>#NAME?</v>
      </c>
      <c r="E128" s="15" t="e">
        <f t="shared" ca="1" si="0"/>
        <v>#NAME?</v>
      </c>
      <c r="F128" s="68">
        <f t="shared" si="1"/>
        <v>1188.560984938041</v>
      </c>
      <c r="G128" s="15"/>
      <c r="H128" s="59"/>
      <c r="I128" s="60">
        <f t="shared" si="2"/>
        <v>19832045</v>
      </c>
      <c r="J128" s="61">
        <f t="shared" si="3"/>
        <v>3966409</v>
      </c>
      <c r="K128" s="62">
        <f t="shared" si="4"/>
        <v>396640.9</v>
      </c>
      <c r="L128" s="63">
        <f t="shared" si="5"/>
        <v>39664.089999999997</v>
      </c>
      <c r="M128" s="64">
        <f t="shared" si="6"/>
        <v>1983.2045000000001</v>
      </c>
      <c r="N128" s="65">
        <f t="shared" si="7"/>
        <v>39.664090000000002</v>
      </c>
      <c r="O128" s="66">
        <f t="shared" si="8"/>
        <v>0.39664090000000002</v>
      </c>
      <c r="P128" s="67">
        <f t="shared" si="9"/>
        <v>3.9664089999999997E-3</v>
      </c>
      <c r="Q128" s="15"/>
      <c r="R128" s="15"/>
      <c r="S128" s="59"/>
      <c r="T128" s="15"/>
      <c r="U128" s="15"/>
      <c r="V128" s="59"/>
      <c r="W128" s="15"/>
      <c r="X128" s="15"/>
      <c r="Y128" s="59"/>
      <c r="Z128" s="15"/>
      <c r="AA128" s="15"/>
      <c r="AB128" s="59"/>
      <c r="AC128" s="15"/>
      <c r="AD128" s="15"/>
      <c r="AE128" s="59"/>
      <c r="AF128" s="15"/>
      <c r="AG128" s="15"/>
      <c r="AH128" s="59"/>
      <c r="AI128" s="15"/>
      <c r="AJ128" s="15"/>
      <c r="AK128" s="59"/>
    </row>
    <row r="129" spans="1:37" ht="13.5" x14ac:dyDescent="0.25">
      <c r="A129" s="15">
        <v>127</v>
      </c>
      <c r="B129" s="15">
        <f t="shared" si="10"/>
        <v>1187640</v>
      </c>
      <c r="C129" s="15">
        <f t="shared" si="11"/>
        <v>21019685</v>
      </c>
      <c r="D129" s="15" t="e">
        <f t="shared" ca="1" si="12"/>
        <v>#NAME?</v>
      </c>
      <c r="E129" s="15" t="e">
        <f t="shared" ca="1" si="0"/>
        <v>#NAME?</v>
      </c>
      <c r="F129" s="68">
        <f t="shared" si="1"/>
        <v>1212.3322046368019</v>
      </c>
      <c r="G129" s="15"/>
      <c r="H129" s="59"/>
      <c r="I129" s="60">
        <f t="shared" si="2"/>
        <v>21019685</v>
      </c>
      <c r="J129" s="61">
        <f t="shared" si="3"/>
        <v>4203937</v>
      </c>
      <c r="K129" s="62">
        <f t="shared" si="4"/>
        <v>420393.7</v>
      </c>
      <c r="L129" s="63">
        <f t="shared" si="5"/>
        <v>42039.37</v>
      </c>
      <c r="M129" s="64">
        <f t="shared" si="6"/>
        <v>2101.9684999999999</v>
      </c>
      <c r="N129" s="65">
        <f t="shared" si="7"/>
        <v>42.039369999999998</v>
      </c>
      <c r="O129" s="66">
        <f t="shared" si="8"/>
        <v>0.42039369999999998</v>
      </c>
      <c r="P129" s="67">
        <f t="shared" si="9"/>
        <v>4.2039369999999996E-3</v>
      </c>
      <c r="Q129" s="15"/>
      <c r="R129" s="15"/>
      <c r="S129" s="59"/>
      <c r="T129" s="15"/>
      <c r="U129" s="15"/>
      <c r="V129" s="59"/>
      <c r="W129" s="15"/>
      <c r="X129" s="15"/>
      <c r="Y129" s="59"/>
      <c r="Z129" s="15"/>
      <c r="AA129" s="15"/>
      <c r="AB129" s="59"/>
      <c r="AC129" s="15"/>
      <c r="AD129" s="15"/>
      <c r="AE129" s="59"/>
      <c r="AF129" s="15"/>
      <c r="AG129" s="15"/>
      <c r="AH129" s="59"/>
      <c r="AI129" s="15"/>
      <c r="AJ129" s="15"/>
      <c r="AK129" s="59"/>
    </row>
    <row r="130" spans="1:37" ht="13.5" x14ac:dyDescent="0.25">
      <c r="A130" s="15">
        <v>128</v>
      </c>
      <c r="B130" s="15">
        <f t="shared" si="10"/>
        <v>1256840</v>
      </c>
      <c r="C130" s="15">
        <f t="shared" si="11"/>
        <v>22276525</v>
      </c>
      <c r="D130" s="15" t="e">
        <f t="shared" ca="1" si="12"/>
        <v>#NAME?</v>
      </c>
      <c r="E130" s="15" t="e">
        <f t="shared" ca="1" si="0"/>
        <v>#NAME?</v>
      </c>
      <c r="F130" s="68">
        <f t="shared" si="1"/>
        <v>1236.5788487295376</v>
      </c>
      <c r="G130" s="15"/>
      <c r="H130" s="59"/>
      <c r="I130" s="60">
        <f t="shared" si="2"/>
        <v>22276525</v>
      </c>
      <c r="J130" s="61">
        <f t="shared" si="3"/>
        <v>4455305</v>
      </c>
      <c r="K130" s="62">
        <f t="shared" si="4"/>
        <v>445530.5</v>
      </c>
      <c r="L130" s="63">
        <f t="shared" si="5"/>
        <v>44553.05</v>
      </c>
      <c r="M130" s="64">
        <f t="shared" si="6"/>
        <v>2227.6525000000001</v>
      </c>
      <c r="N130" s="65">
        <f t="shared" si="7"/>
        <v>44.553049999999999</v>
      </c>
      <c r="O130" s="66">
        <f t="shared" si="8"/>
        <v>0.4455305</v>
      </c>
      <c r="P130" s="67">
        <f t="shared" si="9"/>
        <v>4.4553049999999997E-3</v>
      </c>
      <c r="Q130" s="15"/>
      <c r="R130" s="15"/>
      <c r="S130" s="59"/>
      <c r="T130" s="15"/>
      <c r="U130" s="15"/>
      <c r="V130" s="59"/>
      <c r="W130" s="15"/>
      <c r="X130" s="15"/>
      <c r="Y130" s="59"/>
      <c r="Z130" s="15"/>
      <c r="AA130" s="15"/>
      <c r="AB130" s="59"/>
      <c r="AC130" s="15"/>
      <c r="AD130" s="15"/>
      <c r="AE130" s="59"/>
      <c r="AF130" s="15"/>
      <c r="AG130" s="15"/>
      <c r="AH130" s="59"/>
      <c r="AI130" s="15"/>
      <c r="AJ130" s="15"/>
      <c r="AK130" s="59"/>
    </row>
    <row r="131" spans="1:37" ht="13.5" x14ac:dyDescent="0.25">
      <c r="A131" s="15">
        <v>129</v>
      </c>
      <c r="B131" s="15">
        <f t="shared" si="10"/>
        <v>1329980</v>
      </c>
      <c r="C131" s="15">
        <f t="shared" si="11"/>
        <v>23606505</v>
      </c>
      <c r="D131" s="15" t="e">
        <f t="shared" ca="1" si="12"/>
        <v>#NAME?</v>
      </c>
      <c r="E131" s="15" t="e">
        <f t="shared" ca="1" si="0"/>
        <v>#NAME?</v>
      </c>
      <c r="F131" s="68">
        <f t="shared" si="1"/>
        <v>1261.3104257041286</v>
      </c>
      <c r="G131" s="15"/>
      <c r="H131" s="59"/>
      <c r="I131" s="60">
        <f t="shared" si="2"/>
        <v>23606505</v>
      </c>
      <c r="J131" s="61">
        <f t="shared" si="3"/>
        <v>4721301</v>
      </c>
      <c r="K131" s="62">
        <f t="shared" si="4"/>
        <v>472130.1</v>
      </c>
      <c r="L131" s="63">
        <f t="shared" si="5"/>
        <v>47213.01</v>
      </c>
      <c r="M131" s="64">
        <f t="shared" si="6"/>
        <v>2360.6505000000002</v>
      </c>
      <c r="N131" s="65">
        <f t="shared" si="7"/>
        <v>47.213009999999997</v>
      </c>
      <c r="O131" s="66">
        <f t="shared" si="8"/>
        <v>0.4721301</v>
      </c>
      <c r="P131" s="67">
        <f t="shared" si="9"/>
        <v>4.7213009999999998E-3</v>
      </c>
      <c r="Q131" s="15"/>
      <c r="R131" s="15"/>
      <c r="S131" s="59"/>
      <c r="T131" s="15"/>
      <c r="U131" s="15"/>
      <c r="V131" s="59"/>
      <c r="W131" s="15"/>
      <c r="X131" s="15"/>
      <c r="Y131" s="59"/>
      <c r="Z131" s="15"/>
      <c r="AA131" s="15"/>
      <c r="AB131" s="59"/>
      <c r="AC131" s="15"/>
      <c r="AD131" s="15"/>
      <c r="AE131" s="59"/>
      <c r="AF131" s="15"/>
      <c r="AG131" s="15"/>
      <c r="AH131" s="59"/>
      <c r="AI131" s="15"/>
      <c r="AJ131" s="15"/>
      <c r="AK131" s="59"/>
    </row>
    <row r="132" spans="1:37" ht="13.5" x14ac:dyDescent="0.25">
      <c r="A132" s="15">
        <v>130</v>
      </c>
      <c r="B132" s="15">
        <f t="shared" si="10"/>
        <v>1407320</v>
      </c>
      <c r="C132" s="15">
        <f t="shared" si="11"/>
        <v>25013825</v>
      </c>
      <c r="D132" s="15" t="e">
        <f t="shared" ca="1" si="12"/>
        <v>#NAME?</v>
      </c>
      <c r="E132" s="15" t="e">
        <f t="shared" ca="1" si="0"/>
        <v>#NAME?</v>
      </c>
      <c r="F132" s="68">
        <f t="shared" si="1"/>
        <v>1286.5366342182112</v>
      </c>
      <c r="G132" s="15"/>
      <c r="H132" s="59"/>
      <c r="I132" s="60">
        <f t="shared" si="2"/>
        <v>25013825</v>
      </c>
      <c r="J132" s="61">
        <f t="shared" si="3"/>
        <v>5002765</v>
      </c>
      <c r="K132" s="62">
        <f t="shared" si="4"/>
        <v>500276.5</v>
      </c>
      <c r="L132" s="63">
        <f t="shared" si="5"/>
        <v>50027.65</v>
      </c>
      <c r="M132" s="64">
        <f t="shared" si="6"/>
        <v>2501.3825000000002</v>
      </c>
      <c r="N132" s="65">
        <f t="shared" si="7"/>
        <v>50.027650000000001</v>
      </c>
      <c r="O132" s="66">
        <f t="shared" si="8"/>
        <v>0.50027650000000001</v>
      </c>
      <c r="P132" s="67">
        <f t="shared" si="9"/>
        <v>5.0027650000000002E-3</v>
      </c>
      <c r="Q132" s="15"/>
      <c r="R132" s="15"/>
      <c r="S132" s="59"/>
      <c r="T132" s="15"/>
      <c r="U132" s="15"/>
      <c r="V132" s="59"/>
      <c r="W132" s="15"/>
      <c r="X132" s="15"/>
      <c r="Y132" s="59"/>
      <c r="Z132" s="15"/>
      <c r="AA132" s="15"/>
      <c r="AB132" s="59"/>
      <c r="AC132" s="15"/>
      <c r="AD132" s="15"/>
      <c r="AE132" s="59"/>
      <c r="AF132" s="15"/>
      <c r="AG132" s="15"/>
      <c r="AH132" s="59"/>
      <c r="AI132" s="15"/>
      <c r="AJ132" s="15"/>
      <c r="AK132" s="59"/>
    </row>
    <row r="133" spans="1:37" ht="13.5" x14ac:dyDescent="0.25">
      <c r="A133" s="15">
        <v>131</v>
      </c>
      <c r="B133" s="15">
        <f t="shared" si="10"/>
        <v>1489040</v>
      </c>
      <c r="C133" s="15">
        <f t="shared" si="11"/>
        <v>26502865</v>
      </c>
      <c r="D133" s="15" t="e">
        <f t="shared" ca="1" si="12"/>
        <v>#NAME?</v>
      </c>
      <c r="E133" s="15" t="e">
        <f t="shared" ca="1" si="0"/>
        <v>#NAME?</v>
      </c>
      <c r="F133" s="68">
        <f t="shared" si="1"/>
        <v>1312.2673669025755</v>
      </c>
      <c r="G133" s="15"/>
      <c r="H133" s="59"/>
      <c r="I133" s="60">
        <f t="shared" si="2"/>
        <v>26502865</v>
      </c>
      <c r="J133" s="61">
        <f t="shared" si="3"/>
        <v>5300573</v>
      </c>
      <c r="K133" s="62">
        <f t="shared" si="4"/>
        <v>530057.30000000005</v>
      </c>
      <c r="L133" s="63">
        <f t="shared" si="5"/>
        <v>53005.73</v>
      </c>
      <c r="M133" s="64">
        <f t="shared" si="6"/>
        <v>2650.2865000000002</v>
      </c>
      <c r="N133" s="65">
        <f t="shared" si="7"/>
        <v>53.00573</v>
      </c>
      <c r="O133" s="66">
        <f t="shared" si="8"/>
        <v>0.53005729999999995</v>
      </c>
      <c r="P133" s="67">
        <f t="shared" si="9"/>
        <v>5.3005730000000003E-3</v>
      </c>
      <c r="Q133" s="15"/>
      <c r="R133" s="15"/>
      <c r="S133" s="59"/>
      <c r="T133" s="15"/>
      <c r="U133" s="15"/>
      <c r="V133" s="59"/>
      <c r="W133" s="15"/>
      <c r="X133" s="15"/>
      <c r="Y133" s="59"/>
      <c r="Z133" s="15"/>
      <c r="AA133" s="15"/>
      <c r="AB133" s="59"/>
      <c r="AC133" s="15"/>
      <c r="AD133" s="15"/>
      <c r="AE133" s="59"/>
      <c r="AF133" s="15"/>
      <c r="AG133" s="15"/>
      <c r="AH133" s="59"/>
      <c r="AI133" s="15"/>
      <c r="AJ133" s="15"/>
      <c r="AK133" s="59"/>
    </row>
    <row r="134" spans="1:37" ht="13.5" x14ac:dyDescent="0.25">
      <c r="A134" s="15">
        <v>132</v>
      </c>
      <c r="B134" s="15">
        <f t="shared" si="10"/>
        <v>1575440</v>
      </c>
      <c r="C134" s="15">
        <f t="shared" si="11"/>
        <v>28078305</v>
      </c>
      <c r="D134" s="15" t="e">
        <f t="shared" ca="1" si="12"/>
        <v>#NAME?</v>
      </c>
      <c r="E134" s="15" t="e">
        <f t="shared" ca="1" si="0"/>
        <v>#NAME?</v>
      </c>
      <c r="F134" s="68">
        <f t="shared" si="1"/>
        <v>1338.5127142406268</v>
      </c>
      <c r="G134" s="15"/>
      <c r="H134" s="59"/>
      <c r="I134" s="60">
        <f t="shared" si="2"/>
        <v>28078305</v>
      </c>
      <c r="J134" s="61">
        <f t="shared" si="3"/>
        <v>5615661</v>
      </c>
      <c r="K134" s="62">
        <f t="shared" si="4"/>
        <v>561566.1</v>
      </c>
      <c r="L134" s="63">
        <f t="shared" si="5"/>
        <v>56156.61</v>
      </c>
      <c r="M134" s="64">
        <f t="shared" si="6"/>
        <v>2807.8305</v>
      </c>
      <c r="N134" s="65">
        <f t="shared" si="7"/>
        <v>56.156610000000001</v>
      </c>
      <c r="O134" s="66">
        <f t="shared" si="8"/>
        <v>0.56156609999999996</v>
      </c>
      <c r="P134" s="67">
        <f t="shared" si="9"/>
        <v>5.6156610000000001E-3</v>
      </c>
      <c r="Q134" s="15"/>
      <c r="R134" s="15"/>
      <c r="S134" s="59"/>
      <c r="T134" s="15"/>
      <c r="U134" s="15"/>
      <c r="V134" s="59"/>
      <c r="W134" s="15"/>
      <c r="X134" s="15"/>
      <c r="Y134" s="59"/>
      <c r="Z134" s="15"/>
      <c r="AA134" s="15"/>
      <c r="AB134" s="59"/>
      <c r="AC134" s="15"/>
      <c r="AD134" s="15"/>
      <c r="AE134" s="59"/>
      <c r="AF134" s="15"/>
      <c r="AG134" s="15"/>
      <c r="AH134" s="59"/>
      <c r="AI134" s="15"/>
      <c r="AJ134" s="15"/>
      <c r="AK134" s="59"/>
    </row>
    <row r="135" spans="1:37" ht="13.5" x14ac:dyDescent="0.25">
      <c r="A135" s="15">
        <v>133</v>
      </c>
      <c r="B135" s="15">
        <f t="shared" si="10"/>
        <v>1666740</v>
      </c>
      <c r="C135" s="15">
        <f t="shared" si="11"/>
        <v>29745045</v>
      </c>
      <c r="D135" s="15" t="e">
        <f t="shared" ca="1" si="12"/>
        <v>#NAME?</v>
      </c>
      <c r="E135" s="15" t="e">
        <f t="shared" ca="1" si="0"/>
        <v>#NAME?</v>
      </c>
      <c r="F135" s="68">
        <f t="shared" si="1"/>
        <v>1365.2829685254394</v>
      </c>
      <c r="G135" s="15"/>
      <c r="H135" s="59"/>
      <c r="I135" s="60">
        <f t="shared" si="2"/>
        <v>29745045</v>
      </c>
      <c r="J135" s="61">
        <f t="shared" si="3"/>
        <v>5949009</v>
      </c>
      <c r="K135" s="62">
        <f t="shared" si="4"/>
        <v>594900.9</v>
      </c>
      <c r="L135" s="63">
        <f t="shared" si="5"/>
        <v>59490.09</v>
      </c>
      <c r="M135" s="64">
        <f t="shared" si="6"/>
        <v>2974.5045</v>
      </c>
      <c r="N135" s="65">
        <f t="shared" si="7"/>
        <v>59.490090000000002</v>
      </c>
      <c r="O135" s="66">
        <f t="shared" si="8"/>
        <v>0.59490089999999995</v>
      </c>
      <c r="P135" s="67">
        <f t="shared" si="9"/>
        <v>5.9490089999999999E-3</v>
      </c>
      <c r="Q135" s="15"/>
      <c r="R135" s="15"/>
      <c r="S135" s="59"/>
      <c r="T135" s="15"/>
      <c r="U135" s="15"/>
      <c r="V135" s="59"/>
      <c r="W135" s="15"/>
      <c r="X135" s="15"/>
      <c r="Y135" s="59"/>
      <c r="Z135" s="15"/>
      <c r="AA135" s="15"/>
      <c r="AB135" s="59"/>
      <c r="AC135" s="15"/>
      <c r="AD135" s="15"/>
      <c r="AE135" s="59"/>
      <c r="AF135" s="15"/>
      <c r="AG135" s="15"/>
      <c r="AH135" s="59"/>
      <c r="AI135" s="15"/>
      <c r="AJ135" s="15"/>
      <c r="AK135" s="59"/>
    </row>
    <row r="136" spans="1:37" ht="13.5" x14ac:dyDescent="0.25">
      <c r="A136" s="15">
        <v>134</v>
      </c>
      <c r="B136" s="15">
        <f t="shared" si="10"/>
        <v>1763240</v>
      </c>
      <c r="C136" s="15">
        <f t="shared" si="11"/>
        <v>31508285</v>
      </c>
      <c r="D136" s="15" t="e">
        <f t="shared" ca="1" si="12"/>
        <v>#NAME?</v>
      </c>
      <c r="E136" s="15" t="e">
        <f t="shared" ca="1" si="0"/>
        <v>#NAME?</v>
      </c>
      <c r="F136" s="68">
        <f t="shared" si="1"/>
        <v>1392.5886278959483</v>
      </c>
      <c r="G136" s="15"/>
      <c r="H136" s="59"/>
      <c r="I136" s="60">
        <f t="shared" si="2"/>
        <v>31508285</v>
      </c>
      <c r="J136" s="61">
        <f t="shared" si="3"/>
        <v>6301657</v>
      </c>
      <c r="K136" s="62">
        <f t="shared" si="4"/>
        <v>630165.69999999995</v>
      </c>
      <c r="L136" s="63">
        <f t="shared" si="5"/>
        <v>63016.57</v>
      </c>
      <c r="M136" s="64">
        <f t="shared" si="6"/>
        <v>3150.8285000000001</v>
      </c>
      <c r="N136" s="65">
        <f t="shared" si="7"/>
        <v>63.016570000000002</v>
      </c>
      <c r="O136" s="66">
        <f t="shared" si="8"/>
        <v>0.63016570000000005</v>
      </c>
      <c r="P136" s="67">
        <f t="shared" si="9"/>
        <v>6.3016569999999996E-3</v>
      </c>
      <c r="Q136" s="15"/>
      <c r="R136" s="15"/>
      <c r="S136" s="59"/>
      <c r="T136" s="15"/>
      <c r="U136" s="15"/>
      <c r="V136" s="59"/>
      <c r="W136" s="15"/>
      <c r="X136" s="15"/>
      <c r="Y136" s="59"/>
      <c r="Z136" s="15"/>
      <c r="AA136" s="15"/>
      <c r="AB136" s="59"/>
      <c r="AC136" s="15"/>
      <c r="AD136" s="15"/>
      <c r="AE136" s="59"/>
      <c r="AF136" s="15"/>
      <c r="AG136" s="15"/>
      <c r="AH136" s="59"/>
      <c r="AI136" s="15"/>
      <c r="AJ136" s="15"/>
      <c r="AK136" s="59"/>
    </row>
    <row r="137" spans="1:37" ht="13.5" x14ac:dyDescent="0.25">
      <c r="A137" s="15">
        <v>135</v>
      </c>
      <c r="B137" s="15">
        <f t="shared" si="10"/>
        <v>1865200</v>
      </c>
      <c r="C137" s="15">
        <f t="shared" si="11"/>
        <v>33373485</v>
      </c>
      <c r="D137" s="15" t="e">
        <f t="shared" ca="1" si="12"/>
        <v>#NAME?</v>
      </c>
      <c r="E137" s="15" t="e">
        <f t="shared" ca="1" si="0"/>
        <v>#NAME?</v>
      </c>
      <c r="F137" s="68">
        <f t="shared" si="1"/>
        <v>1420.4404004538671</v>
      </c>
      <c r="G137" s="15"/>
      <c r="H137" s="59"/>
      <c r="I137" s="60">
        <f t="shared" si="2"/>
        <v>33373485</v>
      </c>
      <c r="J137" s="61">
        <f t="shared" si="3"/>
        <v>6674697</v>
      </c>
      <c r="K137" s="62">
        <f t="shared" si="4"/>
        <v>667469.69999999995</v>
      </c>
      <c r="L137" s="63">
        <f t="shared" si="5"/>
        <v>66746.97</v>
      </c>
      <c r="M137" s="64">
        <f t="shared" si="6"/>
        <v>3337.3485000000001</v>
      </c>
      <c r="N137" s="65">
        <f t="shared" si="7"/>
        <v>66.746970000000005</v>
      </c>
      <c r="O137" s="66">
        <f t="shared" si="8"/>
        <v>0.66746970000000005</v>
      </c>
      <c r="P137" s="67">
        <f t="shared" si="9"/>
        <v>6.6746970000000003E-3</v>
      </c>
      <c r="Q137" s="15"/>
      <c r="R137" s="15"/>
      <c r="S137" s="59"/>
      <c r="T137" s="15"/>
      <c r="U137" s="15"/>
      <c r="V137" s="59"/>
      <c r="W137" s="15"/>
      <c r="X137" s="15"/>
      <c r="Y137" s="59"/>
      <c r="Z137" s="15"/>
      <c r="AA137" s="15"/>
      <c r="AB137" s="59"/>
      <c r="AC137" s="15"/>
      <c r="AD137" s="15"/>
      <c r="AE137" s="59"/>
      <c r="AF137" s="15"/>
      <c r="AG137" s="15"/>
      <c r="AH137" s="59"/>
      <c r="AI137" s="15"/>
      <c r="AJ137" s="15"/>
      <c r="AK137" s="59"/>
    </row>
    <row r="138" spans="1:37" ht="13.5" x14ac:dyDescent="0.25">
      <c r="A138" s="15">
        <v>136</v>
      </c>
      <c r="B138" s="15">
        <f t="shared" si="10"/>
        <v>1972980</v>
      </c>
      <c r="C138" s="15">
        <f t="shared" si="11"/>
        <v>35346465</v>
      </c>
      <c r="D138" s="15" t="e">
        <f t="shared" ca="1" si="12"/>
        <v>#NAME?</v>
      </c>
      <c r="E138" s="15" t="e">
        <f t="shared" ca="1" si="0"/>
        <v>#NAME?</v>
      </c>
      <c r="F138" s="68">
        <f t="shared" si="1"/>
        <v>1448.8492084629445</v>
      </c>
      <c r="G138" s="15"/>
      <c r="H138" s="59"/>
      <c r="I138" s="60">
        <f t="shared" si="2"/>
        <v>35346465</v>
      </c>
      <c r="J138" s="61">
        <f t="shared" si="3"/>
        <v>7069293</v>
      </c>
      <c r="K138" s="62">
        <f t="shared" si="4"/>
        <v>706929.3</v>
      </c>
      <c r="L138" s="63">
        <f t="shared" si="5"/>
        <v>70692.929999999993</v>
      </c>
      <c r="M138" s="64">
        <f t="shared" si="6"/>
        <v>3534.6464999999998</v>
      </c>
      <c r="N138" s="65">
        <f t="shared" si="7"/>
        <v>70.692930000000004</v>
      </c>
      <c r="O138" s="66">
        <f t="shared" si="8"/>
        <v>0.70692929999999998</v>
      </c>
      <c r="P138" s="67">
        <f t="shared" si="9"/>
        <v>7.0692929999999999E-3</v>
      </c>
      <c r="Q138" s="15"/>
      <c r="R138" s="15"/>
      <c r="S138" s="59"/>
      <c r="T138" s="15"/>
      <c r="U138" s="15"/>
      <c r="V138" s="59"/>
      <c r="W138" s="15"/>
      <c r="X138" s="15"/>
      <c r="Y138" s="59"/>
      <c r="Z138" s="15"/>
      <c r="AA138" s="15"/>
      <c r="AB138" s="59"/>
      <c r="AC138" s="15"/>
      <c r="AD138" s="15"/>
      <c r="AE138" s="59"/>
      <c r="AF138" s="15"/>
      <c r="AG138" s="15"/>
      <c r="AH138" s="59"/>
      <c r="AI138" s="15"/>
      <c r="AJ138" s="15"/>
      <c r="AK138" s="59"/>
    </row>
    <row r="139" spans="1:37" ht="13.5" x14ac:dyDescent="0.25">
      <c r="A139" s="15">
        <v>137</v>
      </c>
      <c r="B139" s="15">
        <f t="shared" si="10"/>
        <v>2086860</v>
      </c>
      <c r="C139" s="15">
        <f t="shared" si="11"/>
        <v>37433325</v>
      </c>
      <c r="D139" s="15" t="e">
        <f t="shared" ca="1" si="12"/>
        <v>#NAME?</v>
      </c>
      <c r="E139" s="15" t="e">
        <f t="shared" ca="1" si="0"/>
        <v>#NAME?</v>
      </c>
      <c r="F139" s="68">
        <f t="shared" si="1"/>
        <v>1477.8261926322034</v>
      </c>
      <c r="G139" s="15"/>
      <c r="H139" s="59"/>
      <c r="I139" s="60">
        <f t="shared" si="2"/>
        <v>37433325</v>
      </c>
      <c r="J139" s="61">
        <f t="shared" si="3"/>
        <v>7486665</v>
      </c>
      <c r="K139" s="62">
        <f t="shared" si="4"/>
        <v>748666.5</v>
      </c>
      <c r="L139" s="63">
        <f t="shared" si="5"/>
        <v>74866.649999999994</v>
      </c>
      <c r="M139" s="64">
        <f t="shared" si="6"/>
        <v>3743.3325</v>
      </c>
      <c r="N139" s="65">
        <f t="shared" si="7"/>
        <v>74.866650000000007</v>
      </c>
      <c r="O139" s="66">
        <f t="shared" si="8"/>
        <v>0.74866650000000001</v>
      </c>
      <c r="P139" s="67">
        <f t="shared" si="9"/>
        <v>7.486665E-3</v>
      </c>
      <c r="Q139" s="15"/>
      <c r="R139" s="15"/>
      <c r="S139" s="59"/>
      <c r="T139" s="15"/>
      <c r="U139" s="15"/>
      <c r="V139" s="59"/>
      <c r="W139" s="15"/>
      <c r="X139" s="15"/>
      <c r="Y139" s="59"/>
      <c r="Z139" s="15"/>
      <c r="AA139" s="15"/>
      <c r="AB139" s="59"/>
      <c r="AC139" s="15"/>
      <c r="AD139" s="15"/>
      <c r="AE139" s="59"/>
      <c r="AF139" s="15"/>
      <c r="AG139" s="15"/>
      <c r="AH139" s="59"/>
      <c r="AI139" s="15"/>
      <c r="AJ139" s="15"/>
      <c r="AK139" s="59"/>
    </row>
    <row r="140" spans="1:37" ht="13.5" x14ac:dyDescent="0.25">
      <c r="A140" s="15">
        <v>138</v>
      </c>
      <c r="B140" s="15">
        <f t="shared" si="10"/>
        <v>2207200</v>
      </c>
      <c r="C140" s="15">
        <f t="shared" si="11"/>
        <v>39640525</v>
      </c>
      <c r="D140" s="15" t="e">
        <f t="shared" ca="1" si="12"/>
        <v>#NAME?</v>
      </c>
      <c r="E140" s="15" t="e">
        <f t="shared" ca="1" si="0"/>
        <v>#NAME?</v>
      </c>
      <c r="F140" s="68">
        <f t="shared" si="1"/>
        <v>1507.3827164848474</v>
      </c>
      <c r="G140" s="15"/>
      <c r="H140" s="59"/>
      <c r="I140" s="60">
        <f t="shared" si="2"/>
        <v>39640525</v>
      </c>
      <c r="J140" s="61">
        <f t="shared" si="3"/>
        <v>7928105</v>
      </c>
      <c r="K140" s="62">
        <f t="shared" si="4"/>
        <v>792810.5</v>
      </c>
      <c r="L140" s="63">
        <f t="shared" si="5"/>
        <v>79281.05</v>
      </c>
      <c r="M140" s="64">
        <f t="shared" si="6"/>
        <v>3964.0524999999998</v>
      </c>
      <c r="N140" s="65">
        <f t="shared" si="7"/>
        <v>79.281049999999993</v>
      </c>
      <c r="O140" s="66">
        <f t="shared" si="8"/>
        <v>0.79281049999999997</v>
      </c>
      <c r="P140" s="67">
        <f t="shared" si="9"/>
        <v>7.9281049999999995E-3</v>
      </c>
      <c r="Q140" s="15"/>
      <c r="R140" s="15"/>
      <c r="S140" s="59"/>
      <c r="T140" s="15"/>
      <c r="U140" s="15"/>
      <c r="V140" s="59"/>
      <c r="W140" s="15"/>
      <c r="X140" s="15"/>
      <c r="Y140" s="59"/>
      <c r="Z140" s="15"/>
      <c r="AA140" s="15"/>
      <c r="AB140" s="59"/>
      <c r="AC140" s="15"/>
      <c r="AD140" s="15"/>
      <c r="AE140" s="59"/>
      <c r="AF140" s="15"/>
      <c r="AG140" s="15"/>
      <c r="AH140" s="59"/>
      <c r="AI140" s="15"/>
      <c r="AJ140" s="15"/>
      <c r="AK140" s="59"/>
    </row>
    <row r="141" spans="1:37" ht="13.5" x14ac:dyDescent="0.25">
      <c r="A141" s="15">
        <v>139</v>
      </c>
      <c r="B141" s="15">
        <f t="shared" si="10"/>
        <v>2334360</v>
      </c>
      <c r="C141" s="15">
        <f t="shared" si="11"/>
        <v>41974885</v>
      </c>
      <c r="D141" s="15" t="e">
        <f t="shared" ca="1" si="12"/>
        <v>#NAME?</v>
      </c>
      <c r="E141" s="15" t="e">
        <f t="shared" ca="1" si="0"/>
        <v>#NAME?</v>
      </c>
      <c r="F141" s="68">
        <f t="shared" si="1"/>
        <v>1537.5303708145443</v>
      </c>
      <c r="G141" s="15"/>
      <c r="H141" s="59"/>
      <c r="I141" s="60">
        <f t="shared" si="2"/>
        <v>41974885</v>
      </c>
      <c r="J141" s="61">
        <f t="shared" si="3"/>
        <v>8394977</v>
      </c>
      <c r="K141" s="62">
        <f t="shared" si="4"/>
        <v>839497.7</v>
      </c>
      <c r="L141" s="63">
        <f t="shared" si="5"/>
        <v>83949.77</v>
      </c>
      <c r="M141" s="64">
        <f t="shared" si="6"/>
        <v>4197.4885000000004</v>
      </c>
      <c r="N141" s="65">
        <f t="shared" si="7"/>
        <v>83.949770000000001</v>
      </c>
      <c r="O141" s="66">
        <f t="shared" si="8"/>
        <v>0.83949770000000001</v>
      </c>
      <c r="P141" s="67">
        <f t="shared" si="9"/>
        <v>8.3949769999999996E-3</v>
      </c>
      <c r="Q141" s="15"/>
      <c r="R141" s="15"/>
      <c r="S141" s="59"/>
      <c r="T141" s="15"/>
      <c r="U141" s="15"/>
      <c r="V141" s="59"/>
      <c r="W141" s="15"/>
      <c r="X141" s="15"/>
      <c r="Y141" s="59"/>
      <c r="Z141" s="15"/>
      <c r="AA141" s="15"/>
      <c r="AB141" s="59"/>
      <c r="AC141" s="15"/>
      <c r="AD141" s="15"/>
      <c r="AE141" s="59"/>
      <c r="AF141" s="15"/>
      <c r="AG141" s="15"/>
      <c r="AH141" s="59"/>
      <c r="AI141" s="15"/>
      <c r="AJ141" s="15"/>
      <c r="AK141" s="59"/>
    </row>
    <row r="142" spans="1:37" ht="13.5" x14ac:dyDescent="0.25">
      <c r="A142" s="15">
        <v>140</v>
      </c>
      <c r="B142" s="15">
        <f t="shared" si="10"/>
        <v>2468700</v>
      </c>
      <c r="C142" s="15">
        <f t="shared" si="11"/>
        <v>44443585</v>
      </c>
      <c r="D142" s="15" t="e">
        <f t="shared" ca="1" si="12"/>
        <v>#NAME?</v>
      </c>
      <c r="E142" s="15" t="e">
        <f t="shared" ca="1" si="0"/>
        <v>#NAME?</v>
      </c>
      <c r="F142" s="68">
        <f t="shared" si="1"/>
        <v>1568.280978230835</v>
      </c>
      <c r="G142" s="15"/>
      <c r="H142" s="59"/>
      <c r="I142" s="60">
        <f t="shared" si="2"/>
        <v>44443585</v>
      </c>
      <c r="J142" s="61">
        <f t="shared" si="3"/>
        <v>8888717</v>
      </c>
      <c r="K142" s="62">
        <f t="shared" si="4"/>
        <v>888871.7</v>
      </c>
      <c r="L142" s="63">
        <f t="shared" si="5"/>
        <v>88887.17</v>
      </c>
      <c r="M142" s="64">
        <f t="shared" si="6"/>
        <v>4444.3585000000003</v>
      </c>
      <c r="N142" s="65">
        <f t="shared" si="7"/>
        <v>88.887169999999998</v>
      </c>
      <c r="O142" s="66">
        <f t="shared" si="8"/>
        <v>0.88887170000000004</v>
      </c>
      <c r="P142" s="67">
        <f t="shared" si="9"/>
        <v>8.8887170000000008E-3</v>
      </c>
      <c r="Q142" s="15"/>
      <c r="R142" s="15"/>
      <c r="S142" s="59"/>
      <c r="T142" s="15"/>
      <c r="U142" s="15"/>
      <c r="V142" s="59"/>
      <c r="W142" s="15"/>
      <c r="X142" s="15"/>
      <c r="Y142" s="59"/>
      <c r="Z142" s="15"/>
      <c r="AA142" s="15"/>
      <c r="AB142" s="59"/>
      <c r="AC142" s="15"/>
      <c r="AD142" s="15"/>
      <c r="AE142" s="59"/>
      <c r="AF142" s="15"/>
      <c r="AG142" s="15"/>
      <c r="AH142" s="59"/>
      <c r="AI142" s="15"/>
      <c r="AJ142" s="15"/>
      <c r="AK142" s="59"/>
    </row>
    <row r="143" spans="1:37" ht="13.5" x14ac:dyDescent="0.25">
      <c r="A143" s="15">
        <v>141</v>
      </c>
      <c r="B143" s="15">
        <f t="shared" si="10"/>
        <v>2610660</v>
      </c>
      <c r="C143" s="15">
        <f t="shared" si="11"/>
        <v>47054245</v>
      </c>
      <c r="D143" s="15" t="e">
        <f t="shared" ca="1" si="12"/>
        <v>#NAME?</v>
      </c>
      <c r="E143" s="15" t="e">
        <f t="shared" ca="1" si="0"/>
        <v>#NAME?</v>
      </c>
      <c r="F143" s="68">
        <f t="shared" si="1"/>
        <v>1599.646597795452</v>
      </c>
      <c r="G143" s="15"/>
      <c r="H143" s="59"/>
      <c r="I143" s="60">
        <f t="shared" si="2"/>
        <v>47054245</v>
      </c>
      <c r="J143" s="61">
        <f t="shared" si="3"/>
        <v>9410849</v>
      </c>
      <c r="K143" s="62">
        <f t="shared" si="4"/>
        <v>941084.9</v>
      </c>
      <c r="L143" s="63">
        <f t="shared" si="5"/>
        <v>94108.49</v>
      </c>
      <c r="M143" s="64">
        <f t="shared" si="6"/>
        <v>4705.4245000000001</v>
      </c>
      <c r="N143" s="65">
        <f t="shared" si="7"/>
        <v>94.108490000000003</v>
      </c>
      <c r="O143" s="66">
        <f t="shared" si="8"/>
        <v>0.9410849</v>
      </c>
      <c r="P143" s="67">
        <f t="shared" si="9"/>
        <v>9.4108490000000006E-3</v>
      </c>
      <c r="Q143" s="15"/>
      <c r="R143" s="15"/>
      <c r="S143" s="59"/>
      <c r="T143" s="15"/>
      <c r="U143" s="15"/>
      <c r="V143" s="59"/>
      <c r="W143" s="15"/>
      <c r="X143" s="15"/>
      <c r="Y143" s="59"/>
      <c r="Z143" s="15"/>
      <c r="AA143" s="15"/>
      <c r="AB143" s="59"/>
      <c r="AC143" s="15"/>
      <c r="AD143" s="15"/>
      <c r="AE143" s="59"/>
      <c r="AF143" s="15"/>
      <c r="AG143" s="15"/>
      <c r="AH143" s="59"/>
      <c r="AI143" s="15"/>
      <c r="AJ143" s="15"/>
      <c r="AK143" s="59"/>
    </row>
    <row r="144" spans="1:37" ht="13.5" x14ac:dyDescent="0.25">
      <c r="A144" s="15">
        <v>142</v>
      </c>
      <c r="B144" s="15">
        <f t="shared" si="10"/>
        <v>2760620</v>
      </c>
      <c r="C144" s="15">
        <f t="shared" si="11"/>
        <v>49814865</v>
      </c>
      <c r="D144" s="15" t="e">
        <f t="shared" ca="1" si="12"/>
        <v>#NAME?</v>
      </c>
      <c r="E144" s="15" t="e">
        <f t="shared" ca="1" si="0"/>
        <v>#NAME?</v>
      </c>
      <c r="F144" s="68">
        <f t="shared" si="1"/>
        <v>1631.6395297513609</v>
      </c>
      <c r="G144" s="15"/>
      <c r="H144" s="59"/>
      <c r="I144" s="60">
        <f t="shared" si="2"/>
        <v>49814865</v>
      </c>
      <c r="J144" s="61">
        <f t="shared" si="3"/>
        <v>9962973</v>
      </c>
      <c r="K144" s="62">
        <f t="shared" si="4"/>
        <v>996297.3</v>
      </c>
      <c r="L144" s="63">
        <f t="shared" si="5"/>
        <v>99629.73</v>
      </c>
      <c r="M144" s="64">
        <f t="shared" si="6"/>
        <v>4981.4865</v>
      </c>
      <c r="N144" s="65">
        <f t="shared" si="7"/>
        <v>99.629729999999995</v>
      </c>
      <c r="O144" s="66">
        <f t="shared" si="8"/>
        <v>0.99629730000000005</v>
      </c>
      <c r="P144" s="67">
        <f t="shared" si="9"/>
        <v>9.962973E-3</v>
      </c>
      <c r="Q144" s="15"/>
      <c r="R144" s="15"/>
      <c r="S144" s="59"/>
      <c r="T144" s="15"/>
      <c r="U144" s="15"/>
      <c r="V144" s="59"/>
      <c r="W144" s="15"/>
      <c r="X144" s="15"/>
      <c r="Y144" s="59"/>
      <c r="Z144" s="15"/>
      <c r="AA144" s="15"/>
      <c r="AB144" s="59"/>
      <c r="AC144" s="15"/>
      <c r="AD144" s="15"/>
      <c r="AE144" s="59"/>
      <c r="AF144" s="15"/>
      <c r="AG144" s="15"/>
      <c r="AH144" s="59"/>
      <c r="AI144" s="15"/>
      <c r="AJ144" s="15"/>
      <c r="AK144" s="59"/>
    </row>
    <row r="145" spans="1:37" ht="13.5" x14ac:dyDescent="0.25">
      <c r="A145" s="15">
        <v>143</v>
      </c>
      <c r="B145" s="15">
        <f t="shared" si="10"/>
        <v>2919080</v>
      </c>
      <c r="C145" s="15">
        <f t="shared" si="11"/>
        <v>52733945</v>
      </c>
      <c r="D145" s="15" t="e">
        <f t="shared" ca="1" si="12"/>
        <v>#NAME?</v>
      </c>
      <c r="E145" s="15" t="e">
        <f t="shared" ca="1" si="0"/>
        <v>#NAME?</v>
      </c>
      <c r="F145" s="68">
        <f t="shared" si="1"/>
        <v>1664.2723203463884</v>
      </c>
      <c r="G145" s="15"/>
      <c r="H145" s="59"/>
      <c r="I145" s="60">
        <f t="shared" si="2"/>
        <v>52733945</v>
      </c>
      <c r="J145" s="61">
        <f t="shared" si="3"/>
        <v>10546789</v>
      </c>
      <c r="K145" s="62">
        <f t="shared" si="4"/>
        <v>1054678.8999999999</v>
      </c>
      <c r="L145" s="63">
        <f t="shared" si="5"/>
        <v>105467.89</v>
      </c>
      <c r="M145" s="64">
        <f t="shared" si="6"/>
        <v>5273.3945000000003</v>
      </c>
      <c r="N145" s="65">
        <f t="shared" si="7"/>
        <v>105.46789</v>
      </c>
      <c r="O145" s="66">
        <f t="shared" si="8"/>
        <v>1.0546789000000001</v>
      </c>
      <c r="P145" s="67">
        <f t="shared" si="9"/>
        <v>1.0546789000000001E-2</v>
      </c>
      <c r="Q145" s="15"/>
      <c r="R145" s="15"/>
      <c r="S145" s="59"/>
      <c r="T145" s="15"/>
      <c r="U145" s="15"/>
      <c r="V145" s="59"/>
      <c r="W145" s="15"/>
      <c r="X145" s="15"/>
      <c r="Y145" s="59"/>
      <c r="Z145" s="15"/>
      <c r="AA145" s="15"/>
      <c r="AB145" s="59"/>
      <c r="AC145" s="15"/>
      <c r="AD145" s="15"/>
      <c r="AE145" s="59"/>
      <c r="AF145" s="15"/>
      <c r="AG145" s="15"/>
      <c r="AH145" s="59"/>
      <c r="AI145" s="15"/>
      <c r="AJ145" s="15"/>
      <c r="AK145" s="59"/>
    </row>
    <row r="146" spans="1:37" ht="13.5" x14ac:dyDescent="0.25">
      <c r="A146" s="15">
        <v>144</v>
      </c>
      <c r="B146" s="15">
        <f t="shared" si="10"/>
        <v>3086460</v>
      </c>
      <c r="C146" s="15">
        <f t="shared" si="11"/>
        <v>55820405</v>
      </c>
      <c r="D146" s="15" t="e">
        <f t="shared" ca="1" si="12"/>
        <v>#NAME?</v>
      </c>
      <c r="E146" s="15" t="e">
        <f t="shared" ca="1" si="0"/>
        <v>#NAME?</v>
      </c>
      <c r="F146" s="68">
        <f t="shared" si="1"/>
        <v>1697.5577667533155</v>
      </c>
      <c r="G146" s="15"/>
      <c r="H146" s="59"/>
      <c r="I146" s="60">
        <f t="shared" si="2"/>
        <v>55820405</v>
      </c>
      <c r="J146" s="61">
        <f t="shared" si="3"/>
        <v>11164081</v>
      </c>
      <c r="K146" s="62">
        <f t="shared" si="4"/>
        <v>1116408.1000000001</v>
      </c>
      <c r="L146" s="63">
        <f t="shared" si="5"/>
        <v>111640.81</v>
      </c>
      <c r="M146" s="64">
        <f t="shared" si="6"/>
        <v>5582.0405000000001</v>
      </c>
      <c r="N146" s="65">
        <f t="shared" si="7"/>
        <v>111.64081</v>
      </c>
      <c r="O146" s="66">
        <f t="shared" si="8"/>
        <v>1.1164080999999999</v>
      </c>
      <c r="P146" s="67">
        <f t="shared" si="9"/>
        <v>1.1164080999999999E-2</v>
      </c>
      <c r="Q146" s="15"/>
      <c r="R146" s="15"/>
      <c r="S146" s="59"/>
      <c r="T146" s="15"/>
      <c r="U146" s="15"/>
      <c r="V146" s="59"/>
      <c r="W146" s="15"/>
      <c r="X146" s="15"/>
      <c r="Y146" s="59"/>
      <c r="Z146" s="15"/>
      <c r="AA146" s="15"/>
      <c r="AB146" s="59"/>
      <c r="AC146" s="15"/>
      <c r="AD146" s="15"/>
      <c r="AE146" s="59"/>
      <c r="AF146" s="15"/>
      <c r="AG146" s="15"/>
      <c r="AH146" s="59"/>
      <c r="AI146" s="15"/>
      <c r="AJ146" s="15"/>
      <c r="AK146" s="59"/>
    </row>
    <row r="147" spans="1:37" ht="13.5" x14ac:dyDescent="0.25">
      <c r="A147" s="15">
        <v>145</v>
      </c>
      <c r="B147" s="15">
        <f t="shared" si="10"/>
        <v>3263300</v>
      </c>
      <c r="C147" s="15">
        <f t="shared" si="11"/>
        <v>59083705</v>
      </c>
      <c r="D147" s="15" t="e">
        <f t="shared" ca="1" si="12"/>
        <v>#NAME?</v>
      </c>
      <c r="E147" s="15" t="e">
        <f t="shared" ca="1" si="0"/>
        <v>#NAME?</v>
      </c>
      <c r="F147" s="68">
        <f t="shared" si="1"/>
        <v>1731.5089220883824</v>
      </c>
      <c r="G147" s="15"/>
      <c r="H147" s="59"/>
      <c r="I147" s="60">
        <f t="shared" si="2"/>
        <v>59083705</v>
      </c>
      <c r="J147" s="61">
        <f t="shared" si="3"/>
        <v>11816741</v>
      </c>
      <c r="K147" s="62">
        <f t="shared" si="4"/>
        <v>1181674.1000000001</v>
      </c>
      <c r="L147" s="63">
        <f t="shared" si="5"/>
        <v>118167.41</v>
      </c>
      <c r="M147" s="64">
        <f t="shared" si="6"/>
        <v>5908.3705</v>
      </c>
      <c r="N147" s="65">
        <f t="shared" si="7"/>
        <v>118.16741</v>
      </c>
      <c r="O147" s="66">
        <f t="shared" si="8"/>
        <v>1.1816740999999999</v>
      </c>
      <c r="P147" s="67">
        <f t="shared" si="9"/>
        <v>1.1816741E-2</v>
      </c>
      <c r="Q147" s="15"/>
      <c r="R147" s="15"/>
      <c r="S147" s="59"/>
      <c r="T147" s="15"/>
      <c r="U147" s="15"/>
      <c r="V147" s="59"/>
      <c r="W147" s="15"/>
      <c r="X147" s="15"/>
      <c r="Y147" s="59"/>
      <c r="Z147" s="15"/>
      <c r="AA147" s="15"/>
      <c r="AB147" s="59"/>
      <c r="AC147" s="15"/>
      <c r="AD147" s="15"/>
      <c r="AE147" s="59"/>
      <c r="AF147" s="15"/>
      <c r="AG147" s="15"/>
      <c r="AH147" s="59"/>
      <c r="AI147" s="15"/>
      <c r="AJ147" s="15"/>
      <c r="AK147" s="59"/>
    </row>
    <row r="148" spans="1:37" ht="13.5" x14ac:dyDescent="0.25">
      <c r="A148" s="15">
        <v>146</v>
      </c>
      <c r="B148" s="15">
        <f t="shared" si="10"/>
        <v>3450080</v>
      </c>
      <c r="C148" s="15">
        <f t="shared" si="11"/>
        <v>62533785</v>
      </c>
      <c r="D148" s="15" t="e">
        <f t="shared" ca="1" si="12"/>
        <v>#NAME?</v>
      </c>
      <c r="E148" s="15" t="e">
        <f t="shared" ca="1" si="0"/>
        <v>#NAME?</v>
      </c>
      <c r="F148" s="68">
        <f t="shared" si="1"/>
        <v>1766.13910053015</v>
      </c>
      <c r="G148" s="15"/>
      <c r="H148" s="59"/>
      <c r="I148" s="60">
        <f t="shared" si="2"/>
        <v>62533785</v>
      </c>
      <c r="J148" s="61">
        <f t="shared" si="3"/>
        <v>12506757</v>
      </c>
      <c r="K148" s="62">
        <f t="shared" si="4"/>
        <v>1250675.7</v>
      </c>
      <c r="L148" s="63">
        <f t="shared" si="5"/>
        <v>125067.57</v>
      </c>
      <c r="M148" s="64">
        <f t="shared" si="6"/>
        <v>6253.3784999999998</v>
      </c>
      <c r="N148" s="65">
        <f t="shared" si="7"/>
        <v>125.06757</v>
      </c>
      <c r="O148" s="66">
        <f t="shared" si="8"/>
        <v>1.2506756999999999</v>
      </c>
      <c r="P148" s="67">
        <f t="shared" si="9"/>
        <v>1.2506757E-2</v>
      </c>
      <c r="Q148" s="15"/>
      <c r="R148" s="15"/>
      <c r="S148" s="59"/>
      <c r="T148" s="15"/>
      <c r="U148" s="15"/>
      <c r="V148" s="59"/>
      <c r="W148" s="15"/>
      <c r="X148" s="15"/>
      <c r="Y148" s="59"/>
      <c r="Z148" s="15"/>
      <c r="AA148" s="15"/>
      <c r="AB148" s="59"/>
      <c r="AC148" s="15"/>
      <c r="AD148" s="15"/>
      <c r="AE148" s="59"/>
      <c r="AF148" s="15"/>
      <c r="AG148" s="15"/>
      <c r="AH148" s="59"/>
      <c r="AI148" s="15"/>
      <c r="AJ148" s="15"/>
      <c r="AK148" s="59"/>
    </row>
    <row r="149" spans="1:37" ht="13.5" x14ac:dyDescent="0.25">
      <c r="A149" s="15">
        <v>147</v>
      </c>
      <c r="B149" s="15">
        <f t="shared" si="10"/>
        <v>3647400</v>
      </c>
      <c r="C149" s="15">
        <f t="shared" si="11"/>
        <v>66181185</v>
      </c>
      <c r="D149" s="15" t="e">
        <f t="shared" ca="1" si="12"/>
        <v>#NAME?</v>
      </c>
      <c r="E149" s="15" t="e">
        <f t="shared" ca="1" si="0"/>
        <v>#NAME?</v>
      </c>
      <c r="F149" s="68">
        <f t="shared" si="1"/>
        <v>1801.4618825407529</v>
      </c>
      <c r="G149" s="15"/>
      <c r="H149" s="59"/>
      <c r="I149" s="60">
        <f t="shared" si="2"/>
        <v>66181185</v>
      </c>
      <c r="J149" s="61">
        <f t="shared" si="3"/>
        <v>13236237</v>
      </c>
      <c r="K149" s="62">
        <f t="shared" si="4"/>
        <v>1323623.7</v>
      </c>
      <c r="L149" s="63">
        <f t="shared" si="5"/>
        <v>132362.37</v>
      </c>
      <c r="M149" s="64">
        <f t="shared" si="6"/>
        <v>6618.1184999999996</v>
      </c>
      <c r="N149" s="65">
        <f t="shared" si="7"/>
        <v>132.36237</v>
      </c>
      <c r="O149" s="66">
        <f t="shared" si="8"/>
        <v>1.3236237</v>
      </c>
      <c r="P149" s="67">
        <f t="shared" si="9"/>
        <v>1.3236237E-2</v>
      </c>
      <c r="Q149" s="15"/>
      <c r="R149" s="15"/>
      <c r="S149" s="59"/>
      <c r="T149" s="15"/>
      <c r="U149" s="15"/>
      <c r="V149" s="59"/>
      <c r="W149" s="15"/>
      <c r="X149" s="15"/>
      <c r="Y149" s="59"/>
      <c r="Z149" s="15"/>
      <c r="AA149" s="15"/>
      <c r="AB149" s="59"/>
      <c r="AC149" s="15"/>
      <c r="AD149" s="15"/>
      <c r="AE149" s="59"/>
      <c r="AF149" s="15"/>
      <c r="AG149" s="15"/>
      <c r="AH149" s="59"/>
      <c r="AI149" s="15"/>
      <c r="AJ149" s="15"/>
      <c r="AK149" s="59"/>
    </row>
    <row r="150" spans="1:37" ht="13.5" x14ac:dyDescent="0.25">
      <c r="A150" s="15">
        <v>148</v>
      </c>
      <c r="B150" s="15">
        <f t="shared" si="10"/>
        <v>3855820</v>
      </c>
      <c r="C150" s="15">
        <f t="shared" si="11"/>
        <v>70037005</v>
      </c>
      <c r="D150" s="15" t="e">
        <f t="shared" ca="1" si="12"/>
        <v>#NAME?</v>
      </c>
      <c r="E150" s="15" t="e">
        <f t="shared" ca="1" si="0"/>
        <v>#NAME?</v>
      </c>
      <c r="F150" s="68">
        <f t="shared" si="1"/>
        <v>1837.4911201915677</v>
      </c>
      <c r="G150" s="15"/>
      <c r="H150" s="59"/>
      <c r="I150" s="60">
        <f t="shared" si="2"/>
        <v>70037005</v>
      </c>
      <c r="J150" s="61">
        <f t="shared" si="3"/>
        <v>14007401</v>
      </c>
      <c r="K150" s="62">
        <f t="shared" si="4"/>
        <v>1400740.1</v>
      </c>
      <c r="L150" s="63">
        <f t="shared" si="5"/>
        <v>140074.01</v>
      </c>
      <c r="M150" s="64">
        <f t="shared" si="6"/>
        <v>7003.7004999999999</v>
      </c>
      <c r="N150" s="65">
        <f t="shared" si="7"/>
        <v>140.07400999999999</v>
      </c>
      <c r="O150" s="66">
        <f t="shared" si="8"/>
        <v>1.4007400999999999</v>
      </c>
      <c r="P150" s="67">
        <f t="shared" si="9"/>
        <v>1.4007400999999999E-2</v>
      </c>
      <c r="Q150" s="15"/>
      <c r="R150" s="15"/>
      <c r="S150" s="59"/>
      <c r="T150" s="15"/>
      <c r="U150" s="15"/>
      <c r="V150" s="59"/>
      <c r="W150" s="15"/>
      <c r="X150" s="15"/>
      <c r="Y150" s="59"/>
      <c r="Z150" s="15"/>
      <c r="AA150" s="15"/>
      <c r="AB150" s="59"/>
      <c r="AC150" s="15"/>
      <c r="AD150" s="15"/>
      <c r="AE150" s="59"/>
      <c r="AF150" s="15"/>
      <c r="AG150" s="15"/>
      <c r="AH150" s="59"/>
      <c r="AI150" s="15"/>
      <c r="AJ150" s="15"/>
      <c r="AK150" s="59"/>
    </row>
    <row r="151" spans="1:37" ht="13.5" x14ac:dyDescent="0.25">
      <c r="A151" s="15">
        <v>149</v>
      </c>
      <c r="B151" s="15">
        <f t="shared" si="10"/>
        <v>4075980</v>
      </c>
      <c r="C151" s="15">
        <f t="shared" si="11"/>
        <v>74112985</v>
      </c>
      <c r="D151" s="15" t="e">
        <f t="shared" ca="1" si="12"/>
        <v>#NAME?</v>
      </c>
      <c r="E151" s="15" t="e">
        <f t="shared" ca="1" si="0"/>
        <v>#NAME?</v>
      </c>
      <c r="F151" s="68">
        <f t="shared" si="1"/>
        <v>1874.2409425953995</v>
      </c>
      <c r="G151" s="15"/>
      <c r="H151" s="59"/>
      <c r="I151" s="60">
        <f t="shared" si="2"/>
        <v>74112985</v>
      </c>
      <c r="J151" s="61">
        <f t="shared" si="3"/>
        <v>14822597</v>
      </c>
      <c r="K151" s="62">
        <f t="shared" si="4"/>
        <v>1482259.7</v>
      </c>
      <c r="L151" s="63">
        <f t="shared" si="5"/>
        <v>148225.97</v>
      </c>
      <c r="M151" s="64">
        <f t="shared" si="6"/>
        <v>7411.2984999999999</v>
      </c>
      <c r="N151" s="65">
        <f t="shared" si="7"/>
        <v>148.22596999999999</v>
      </c>
      <c r="O151" s="66">
        <f t="shared" si="8"/>
        <v>1.4822597</v>
      </c>
      <c r="P151" s="67">
        <f t="shared" si="9"/>
        <v>1.4822597E-2</v>
      </c>
      <c r="Q151" s="15"/>
      <c r="R151" s="15"/>
      <c r="S151" s="59"/>
      <c r="T151" s="15"/>
      <c r="U151" s="15"/>
      <c r="V151" s="59"/>
      <c r="W151" s="15"/>
      <c r="X151" s="15"/>
      <c r="Y151" s="59"/>
      <c r="Z151" s="15"/>
      <c r="AA151" s="15"/>
      <c r="AB151" s="59"/>
      <c r="AC151" s="15"/>
      <c r="AD151" s="15"/>
      <c r="AE151" s="59"/>
      <c r="AF151" s="15"/>
      <c r="AG151" s="15"/>
      <c r="AH151" s="59"/>
      <c r="AI151" s="15"/>
      <c r="AJ151" s="15"/>
      <c r="AK151" s="59"/>
    </row>
    <row r="152" spans="1:37" ht="13.5" x14ac:dyDescent="0.25">
      <c r="A152" s="15">
        <v>150</v>
      </c>
      <c r="B152" s="15">
        <f t="shared" si="10"/>
        <v>4308500</v>
      </c>
      <c r="C152" s="15">
        <f t="shared" si="11"/>
        <v>78421485</v>
      </c>
      <c r="D152" s="15" t="e">
        <f t="shared" ca="1" si="12"/>
        <v>#NAME?</v>
      </c>
      <c r="E152" s="15" t="e">
        <f t="shared" ca="1" si="0"/>
        <v>#NAME?</v>
      </c>
      <c r="F152" s="68">
        <f t="shared" si="1"/>
        <v>1911.7257614473071</v>
      </c>
      <c r="G152" s="15"/>
      <c r="H152" s="59"/>
      <c r="I152" s="60">
        <f t="shared" si="2"/>
        <v>78421485</v>
      </c>
      <c r="J152" s="61">
        <f t="shared" si="3"/>
        <v>15684297</v>
      </c>
      <c r="K152" s="62">
        <f t="shared" si="4"/>
        <v>1568429.7</v>
      </c>
      <c r="L152" s="63">
        <f t="shared" si="5"/>
        <v>156842.97</v>
      </c>
      <c r="M152" s="64">
        <f t="shared" si="6"/>
        <v>7842.1485000000002</v>
      </c>
      <c r="N152" s="65">
        <f t="shared" si="7"/>
        <v>156.84297000000001</v>
      </c>
      <c r="O152" s="66">
        <f t="shared" si="8"/>
        <v>1.5684297</v>
      </c>
      <c r="P152" s="67">
        <f t="shared" si="9"/>
        <v>1.5684297E-2</v>
      </c>
      <c r="Q152" s="15"/>
      <c r="R152" s="15"/>
      <c r="S152" s="59"/>
      <c r="T152" s="15"/>
      <c r="U152" s="15"/>
      <c r="V152" s="59"/>
      <c r="W152" s="15"/>
      <c r="X152" s="15"/>
      <c r="Y152" s="59"/>
      <c r="Z152" s="15"/>
      <c r="AA152" s="15"/>
      <c r="AB152" s="59"/>
      <c r="AC152" s="15"/>
      <c r="AD152" s="15"/>
      <c r="AE152" s="59"/>
      <c r="AF152" s="15"/>
      <c r="AG152" s="15"/>
      <c r="AH152" s="59"/>
      <c r="AI152" s="15"/>
      <c r="AJ152" s="15"/>
      <c r="AK152" s="59"/>
    </row>
    <row r="153" spans="1:37" ht="13.5" x14ac:dyDescent="0.25">
      <c r="A153" s="15">
        <v>151</v>
      </c>
      <c r="B153" s="15">
        <f t="shared" si="10"/>
        <v>4554080</v>
      </c>
      <c r="C153" s="15">
        <f t="shared" si="11"/>
        <v>82975565</v>
      </c>
      <c r="D153" s="15" t="e">
        <f t="shared" ca="1" si="12"/>
        <v>#NAME?</v>
      </c>
      <c r="E153" s="15" t="e">
        <f t="shared" ca="1" si="0"/>
        <v>#NAME?</v>
      </c>
      <c r="F153" s="68">
        <f t="shared" si="1"/>
        <v>1949.9602766762537</v>
      </c>
      <c r="G153" s="15"/>
      <c r="H153" s="59"/>
      <c r="I153" s="60">
        <f t="shared" si="2"/>
        <v>82975565</v>
      </c>
      <c r="J153" s="61">
        <f t="shared" si="3"/>
        <v>16595113</v>
      </c>
      <c r="K153" s="62">
        <f t="shared" si="4"/>
        <v>1659511.3</v>
      </c>
      <c r="L153" s="63">
        <f t="shared" si="5"/>
        <v>165951.13</v>
      </c>
      <c r="M153" s="64">
        <f t="shared" si="6"/>
        <v>8297.5565000000006</v>
      </c>
      <c r="N153" s="65">
        <f t="shared" si="7"/>
        <v>165.95113000000001</v>
      </c>
      <c r="O153" s="66">
        <f t="shared" si="8"/>
        <v>1.6595112999999999</v>
      </c>
      <c r="P153" s="67">
        <f t="shared" si="9"/>
        <v>1.6595113000000002E-2</v>
      </c>
      <c r="Q153" s="15"/>
      <c r="R153" s="15"/>
      <c r="S153" s="59"/>
      <c r="T153" s="15"/>
      <c r="U153" s="15"/>
      <c r="V153" s="59"/>
      <c r="W153" s="15"/>
      <c r="X153" s="15"/>
      <c r="Y153" s="59"/>
      <c r="Z153" s="15"/>
      <c r="AA153" s="15"/>
      <c r="AB153" s="59"/>
      <c r="AC153" s="15"/>
      <c r="AD153" s="15"/>
      <c r="AE153" s="59"/>
      <c r="AF153" s="15"/>
      <c r="AG153" s="15"/>
      <c r="AH153" s="59"/>
      <c r="AI153" s="15"/>
      <c r="AJ153" s="15"/>
      <c r="AK153" s="59"/>
    </row>
    <row r="154" spans="1:37" ht="13.5" x14ac:dyDescent="0.25">
      <c r="A154" s="15">
        <v>152</v>
      </c>
      <c r="B154" s="15">
        <f t="shared" si="10"/>
        <v>4813460</v>
      </c>
      <c r="C154" s="15">
        <f t="shared" si="11"/>
        <v>87789025</v>
      </c>
      <c r="D154" s="15" t="e">
        <f t="shared" ca="1" si="12"/>
        <v>#NAME?</v>
      </c>
      <c r="E154" s="15" t="e">
        <f t="shared" ca="1" si="0"/>
        <v>#NAME?</v>
      </c>
      <c r="F154" s="68">
        <f t="shared" si="1"/>
        <v>1988.9594822097781</v>
      </c>
      <c r="G154" s="15"/>
      <c r="H154" s="59"/>
      <c r="I154" s="60">
        <f t="shared" si="2"/>
        <v>87789025</v>
      </c>
      <c r="J154" s="61">
        <f t="shared" si="3"/>
        <v>17557805</v>
      </c>
      <c r="K154" s="62">
        <f t="shared" si="4"/>
        <v>1755780.5</v>
      </c>
      <c r="L154" s="63">
        <f t="shared" si="5"/>
        <v>175578.05</v>
      </c>
      <c r="M154" s="64">
        <f t="shared" si="6"/>
        <v>8778.9025000000001</v>
      </c>
      <c r="N154" s="65">
        <f t="shared" si="7"/>
        <v>175.57804999999999</v>
      </c>
      <c r="O154" s="66">
        <f t="shared" si="8"/>
        <v>1.7557805</v>
      </c>
      <c r="P154" s="67">
        <f t="shared" si="9"/>
        <v>1.7557804999999999E-2</v>
      </c>
      <c r="Q154" s="15"/>
      <c r="R154" s="15"/>
      <c r="S154" s="59"/>
      <c r="T154" s="15"/>
      <c r="U154" s="15"/>
      <c r="V154" s="59"/>
      <c r="W154" s="15"/>
      <c r="X154" s="15"/>
      <c r="Y154" s="59"/>
      <c r="Z154" s="15"/>
      <c r="AA154" s="15"/>
      <c r="AB154" s="59"/>
      <c r="AC154" s="15"/>
      <c r="AD154" s="15"/>
      <c r="AE154" s="59"/>
      <c r="AF154" s="15"/>
      <c r="AG154" s="15"/>
      <c r="AH154" s="59"/>
      <c r="AI154" s="15"/>
      <c r="AJ154" s="15"/>
      <c r="AK154" s="59"/>
    </row>
    <row r="155" spans="1:37" ht="13.5" x14ac:dyDescent="0.25">
      <c r="A155" s="15">
        <v>153</v>
      </c>
      <c r="B155" s="15">
        <f t="shared" si="10"/>
        <v>5087380</v>
      </c>
      <c r="C155" s="15">
        <f t="shared" si="11"/>
        <v>92876405</v>
      </c>
      <c r="D155" s="15" t="e">
        <f t="shared" ca="1" si="12"/>
        <v>#NAME?</v>
      </c>
      <c r="E155" s="15" t="e">
        <f t="shared" ca="1" si="0"/>
        <v>#NAME?</v>
      </c>
      <c r="F155" s="68">
        <f t="shared" si="1"/>
        <v>2028.738671853974</v>
      </c>
      <c r="G155" s="15"/>
      <c r="H155" s="59"/>
      <c r="I155" s="60">
        <f t="shared" si="2"/>
        <v>92876405</v>
      </c>
      <c r="J155" s="61">
        <f t="shared" si="3"/>
        <v>18575281</v>
      </c>
      <c r="K155" s="62">
        <f t="shared" si="4"/>
        <v>1857528.1</v>
      </c>
      <c r="L155" s="63">
        <f t="shared" si="5"/>
        <v>185752.81</v>
      </c>
      <c r="M155" s="64">
        <f t="shared" si="6"/>
        <v>9287.6404999999995</v>
      </c>
      <c r="N155" s="65">
        <f t="shared" si="7"/>
        <v>185.75281000000001</v>
      </c>
      <c r="O155" s="66">
        <f t="shared" si="8"/>
        <v>1.8575280999999999</v>
      </c>
      <c r="P155" s="67">
        <f t="shared" si="9"/>
        <v>1.8575280999999999E-2</v>
      </c>
      <c r="Q155" s="15"/>
      <c r="R155" s="15"/>
      <c r="S155" s="59"/>
      <c r="T155" s="15"/>
      <c r="U155" s="15"/>
      <c r="V155" s="59"/>
      <c r="W155" s="15"/>
      <c r="X155" s="15"/>
      <c r="Y155" s="59"/>
      <c r="Z155" s="15"/>
      <c r="AA155" s="15"/>
      <c r="AB155" s="59"/>
      <c r="AC155" s="15"/>
      <c r="AD155" s="15"/>
      <c r="AE155" s="59"/>
      <c r="AF155" s="15"/>
      <c r="AG155" s="15"/>
      <c r="AH155" s="59"/>
      <c r="AI155" s="15"/>
      <c r="AJ155" s="15"/>
      <c r="AK155" s="59"/>
    </row>
    <row r="156" spans="1:37" ht="13.5" x14ac:dyDescent="0.25">
      <c r="A156" s="15">
        <v>154</v>
      </c>
      <c r="B156" s="15">
        <f t="shared" si="10"/>
        <v>5376660</v>
      </c>
      <c r="C156" s="15">
        <f t="shared" si="11"/>
        <v>98253065</v>
      </c>
      <c r="D156" s="15" t="e">
        <f t="shared" ca="1" si="12"/>
        <v>#NAME?</v>
      </c>
      <c r="E156" s="15" t="e">
        <f t="shared" ca="1" si="0"/>
        <v>#NAME?</v>
      </c>
      <c r="F156" s="68">
        <f t="shared" si="1"/>
        <v>2069.3134452910531</v>
      </c>
      <c r="G156" s="15"/>
      <c r="H156" s="59"/>
      <c r="I156" s="60">
        <f t="shared" si="2"/>
        <v>98253065</v>
      </c>
      <c r="J156" s="61">
        <f t="shared" si="3"/>
        <v>19650613</v>
      </c>
      <c r="K156" s="62">
        <f t="shared" si="4"/>
        <v>1965061.3</v>
      </c>
      <c r="L156" s="63">
        <f t="shared" si="5"/>
        <v>196506.13</v>
      </c>
      <c r="M156" s="64">
        <f t="shared" si="6"/>
        <v>9825.3065000000006</v>
      </c>
      <c r="N156" s="65">
        <f t="shared" si="7"/>
        <v>196.50613000000001</v>
      </c>
      <c r="O156" s="66">
        <f t="shared" si="8"/>
        <v>1.9650612999999999</v>
      </c>
      <c r="P156" s="67">
        <f t="shared" si="9"/>
        <v>1.9650613000000001E-2</v>
      </c>
      <c r="Q156" s="15"/>
      <c r="R156" s="15"/>
      <c r="S156" s="59"/>
      <c r="T156" s="15"/>
      <c r="U156" s="15"/>
      <c r="V156" s="59"/>
      <c r="W156" s="15"/>
      <c r="X156" s="15"/>
      <c r="Y156" s="59"/>
      <c r="Z156" s="15"/>
      <c r="AA156" s="15"/>
      <c r="AB156" s="59"/>
      <c r="AC156" s="15"/>
      <c r="AD156" s="15"/>
      <c r="AE156" s="59"/>
      <c r="AF156" s="15"/>
      <c r="AG156" s="15"/>
      <c r="AH156" s="59"/>
      <c r="AI156" s="15"/>
      <c r="AJ156" s="15"/>
      <c r="AK156" s="59"/>
    </row>
    <row r="157" spans="1:37" ht="13.5" x14ac:dyDescent="0.25">
      <c r="A157" s="15">
        <v>155</v>
      </c>
      <c r="B157" s="15">
        <f t="shared" si="10"/>
        <v>5682160</v>
      </c>
      <c r="C157" s="15">
        <f t="shared" si="11"/>
        <v>103935225</v>
      </c>
      <c r="D157" s="15" t="e">
        <f t="shared" ca="1" si="12"/>
        <v>#NAME?</v>
      </c>
      <c r="E157" s="15" t="e">
        <f t="shared" ca="1" si="0"/>
        <v>#NAME?</v>
      </c>
      <c r="F157" s="68">
        <f t="shared" si="1"/>
        <v>2110.6997141968745</v>
      </c>
      <c r="G157" s="15"/>
      <c r="H157" s="59"/>
      <c r="I157" s="60">
        <f t="shared" si="2"/>
        <v>103935225</v>
      </c>
      <c r="J157" s="61">
        <f t="shared" si="3"/>
        <v>20787045</v>
      </c>
      <c r="K157" s="62">
        <f t="shared" si="4"/>
        <v>2078704.5</v>
      </c>
      <c r="L157" s="63">
        <f t="shared" si="5"/>
        <v>207870.45</v>
      </c>
      <c r="M157" s="64">
        <f t="shared" si="6"/>
        <v>10393.522499999999</v>
      </c>
      <c r="N157" s="65">
        <f t="shared" si="7"/>
        <v>207.87045000000001</v>
      </c>
      <c r="O157" s="66">
        <f t="shared" si="8"/>
        <v>2.0787045000000002</v>
      </c>
      <c r="P157" s="67">
        <f t="shared" si="9"/>
        <v>2.0787045000000001E-2</v>
      </c>
      <c r="Q157" s="15"/>
      <c r="R157" s="15"/>
      <c r="S157" s="59"/>
      <c r="T157" s="15"/>
      <c r="U157" s="15"/>
      <c r="V157" s="59"/>
      <c r="W157" s="15"/>
      <c r="X157" s="15"/>
      <c r="Y157" s="59"/>
      <c r="Z157" s="15"/>
      <c r="AA157" s="15"/>
      <c r="AB157" s="59"/>
      <c r="AC157" s="15"/>
      <c r="AD157" s="15"/>
      <c r="AE157" s="59"/>
      <c r="AF157" s="15"/>
      <c r="AG157" s="15"/>
      <c r="AH157" s="59"/>
      <c r="AI157" s="15"/>
      <c r="AJ157" s="15"/>
      <c r="AK157" s="59"/>
    </row>
    <row r="158" spans="1:37" ht="13.5" x14ac:dyDescent="0.25">
      <c r="A158" s="15">
        <v>156</v>
      </c>
      <c r="B158" s="15">
        <f t="shared" si="10"/>
        <v>6004760</v>
      </c>
      <c r="C158" s="15">
        <f t="shared" si="11"/>
        <v>109939985</v>
      </c>
      <c r="D158" s="15" t="e">
        <f t="shared" ca="1" si="12"/>
        <v>#NAME?</v>
      </c>
      <c r="E158" s="15" t="e">
        <f t="shared" ca="1" si="0"/>
        <v>#NAME?</v>
      </c>
      <c r="F158" s="68">
        <f t="shared" si="1"/>
        <v>2152.9137084808117</v>
      </c>
      <c r="G158" s="15"/>
      <c r="H158" s="59"/>
      <c r="I158" s="60">
        <f t="shared" si="2"/>
        <v>109939985</v>
      </c>
      <c r="J158" s="61">
        <f t="shared" si="3"/>
        <v>21987997</v>
      </c>
      <c r="K158" s="62">
        <f t="shared" si="4"/>
        <v>2198799.7000000002</v>
      </c>
      <c r="L158" s="63">
        <f t="shared" si="5"/>
        <v>219879.97</v>
      </c>
      <c r="M158" s="64">
        <f t="shared" si="6"/>
        <v>10993.9985</v>
      </c>
      <c r="N158" s="65">
        <f t="shared" si="7"/>
        <v>219.87996999999999</v>
      </c>
      <c r="O158" s="66">
        <f t="shared" si="8"/>
        <v>2.1987996999999999</v>
      </c>
      <c r="P158" s="67">
        <f t="shared" si="9"/>
        <v>2.1987996999999999E-2</v>
      </c>
      <c r="Q158" s="15"/>
      <c r="R158" s="15"/>
      <c r="S158" s="59"/>
      <c r="T158" s="15"/>
      <c r="U158" s="15"/>
      <c r="V158" s="59"/>
      <c r="W158" s="15"/>
      <c r="X158" s="15"/>
      <c r="Y158" s="59"/>
      <c r="Z158" s="15"/>
      <c r="AA158" s="15"/>
      <c r="AB158" s="59"/>
      <c r="AC158" s="15"/>
      <c r="AD158" s="15"/>
      <c r="AE158" s="59"/>
      <c r="AF158" s="15"/>
      <c r="AG158" s="15"/>
      <c r="AH158" s="59"/>
      <c r="AI158" s="15"/>
      <c r="AJ158" s="15"/>
      <c r="AK158" s="59"/>
    </row>
    <row r="159" spans="1:37" ht="13.5" x14ac:dyDescent="0.25">
      <c r="A159" s="15">
        <v>157</v>
      </c>
      <c r="B159" s="15">
        <f t="shared" si="10"/>
        <v>6345400</v>
      </c>
      <c r="C159" s="15">
        <f t="shared" si="11"/>
        <v>116285385</v>
      </c>
      <c r="D159" s="15" t="e">
        <f t="shared" ca="1" si="12"/>
        <v>#NAME?</v>
      </c>
      <c r="E159" s="15" t="e">
        <f t="shared" ca="1" si="0"/>
        <v>#NAME?</v>
      </c>
      <c r="F159" s="68">
        <f t="shared" si="1"/>
        <v>2195.9719826504283</v>
      </c>
      <c r="G159" s="15"/>
      <c r="H159" s="59"/>
      <c r="I159" s="60">
        <f t="shared" si="2"/>
        <v>116285385</v>
      </c>
      <c r="J159" s="61">
        <f t="shared" si="3"/>
        <v>23257077</v>
      </c>
      <c r="K159" s="62">
        <f t="shared" si="4"/>
        <v>2325707.7000000002</v>
      </c>
      <c r="L159" s="63">
        <f t="shared" si="5"/>
        <v>232570.77</v>
      </c>
      <c r="M159" s="64">
        <f t="shared" si="6"/>
        <v>11628.538500000001</v>
      </c>
      <c r="N159" s="65">
        <f t="shared" si="7"/>
        <v>232.57077000000001</v>
      </c>
      <c r="O159" s="66">
        <f t="shared" si="8"/>
        <v>2.3257077000000002</v>
      </c>
      <c r="P159" s="67">
        <f t="shared" si="9"/>
        <v>2.3257077000000001E-2</v>
      </c>
      <c r="Q159" s="15"/>
      <c r="R159" s="15"/>
      <c r="S159" s="59"/>
      <c r="T159" s="15"/>
      <c r="U159" s="15"/>
      <c r="V159" s="59"/>
      <c r="W159" s="15"/>
      <c r="X159" s="15"/>
      <c r="Y159" s="59"/>
      <c r="Z159" s="15"/>
      <c r="AA159" s="15"/>
      <c r="AB159" s="59"/>
      <c r="AC159" s="15"/>
      <c r="AD159" s="15"/>
      <c r="AE159" s="59"/>
      <c r="AF159" s="15"/>
      <c r="AG159" s="15"/>
      <c r="AH159" s="59"/>
      <c r="AI159" s="15"/>
      <c r="AJ159" s="15"/>
      <c r="AK159" s="59"/>
    </row>
    <row r="160" spans="1:37" ht="13.5" x14ac:dyDescent="0.25">
      <c r="A160" s="15">
        <v>158</v>
      </c>
      <c r="B160" s="15">
        <f t="shared" si="10"/>
        <v>6705120</v>
      </c>
      <c r="C160" s="15">
        <f t="shared" si="11"/>
        <v>122990505</v>
      </c>
      <c r="D160" s="15" t="e">
        <f t="shared" ca="1" si="12"/>
        <v>#NAME?</v>
      </c>
      <c r="E160" s="15" t="e">
        <f t="shared" ca="1" si="0"/>
        <v>#NAME?</v>
      </c>
      <c r="F160" s="68">
        <f t="shared" si="1"/>
        <v>2239.8914223034367</v>
      </c>
      <c r="G160" s="15"/>
      <c r="H160" s="59"/>
      <c r="I160" s="60">
        <f t="shared" si="2"/>
        <v>122990505</v>
      </c>
      <c r="J160" s="61">
        <f t="shared" si="3"/>
        <v>24598101</v>
      </c>
      <c r="K160" s="62">
        <f t="shared" si="4"/>
        <v>2459810.1</v>
      </c>
      <c r="L160" s="63">
        <f t="shared" si="5"/>
        <v>245981.01</v>
      </c>
      <c r="M160" s="64">
        <f t="shared" si="6"/>
        <v>12299.050499999999</v>
      </c>
      <c r="N160" s="65">
        <f t="shared" si="7"/>
        <v>245.98101</v>
      </c>
      <c r="O160" s="66">
        <f t="shared" si="8"/>
        <v>2.4598100999999999</v>
      </c>
      <c r="P160" s="67">
        <f t="shared" si="9"/>
        <v>2.4598101000000001E-2</v>
      </c>
      <c r="Q160" s="15"/>
      <c r="R160" s="15"/>
      <c r="S160" s="59"/>
      <c r="T160" s="15"/>
      <c r="U160" s="15"/>
      <c r="V160" s="59"/>
      <c r="W160" s="15"/>
      <c r="X160" s="15"/>
      <c r="Y160" s="59"/>
      <c r="Z160" s="15"/>
      <c r="AA160" s="15"/>
      <c r="AB160" s="59"/>
      <c r="AC160" s="15"/>
      <c r="AD160" s="15"/>
      <c r="AE160" s="59"/>
      <c r="AF160" s="15"/>
      <c r="AG160" s="15"/>
      <c r="AH160" s="59"/>
      <c r="AI160" s="15"/>
      <c r="AJ160" s="15"/>
      <c r="AK160" s="59"/>
    </row>
    <row r="161" spans="1:37" ht="13.5" x14ac:dyDescent="0.25">
      <c r="A161" s="15">
        <v>159</v>
      </c>
      <c r="B161" s="15">
        <f t="shared" si="10"/>
        <v>7084940</v>
      </c>
      <c r="C161" s="15">
        <f t="shared" si="11"/>
        <v>130075445</v>
      </c>
      <c r="D161" s="15" t="e">
        <f t="shared" ca="1" si="12"/>
        <v>#NAME?</v>
      </c>
      <c r="E161" s="15" t="e">
        <f t="shared" ca="1" si="0"/>
        <v>#NAME?</v>
      </c>
      <c r="F161" s="68">
        <f t="shared" si="1"/>
        <v>2284.6892507495058</v>
      </c>
      <c r="G161" s="15"/>
      <c r="H161" s="59"/>
      <c r="I161" s="60">
        <f t="shared" si="2"/>
        <v>130075445</v>
      </c>
      <c r="J161" s="61">
        <f t="shared" si="3"/>
        <v>26015089</v>
      </c>
      <c r="K161" s="62">
        <f t="shared" si="4"/>
        <v>2601508.9</v>
      </c>
      <c r="L161" s="63">
        <f t="shared" si="5"/>
        <v>260150.89</v>
      </c>
      <c r="M161" s="64">
        <f t="shared" si="6"/>
        <v>13007.5445</v>
      </c>
      <c r="N161" s="65">
        <f t="shared" si="7"/>
        <v>260.15089</v>
      </c>
      <c r="O161" s="66">
        <f t="shared" si="8"/>
        <v>2.6015088999999998</v>
      </c>
      <c r="P161" s="67">
        <f t="shared" si="9"/>
        <v>2.6015089000000002E-2</v>
      </c>
      <c r="Q161" s="15"/>
      <c r="R161" s="15"/>
      <c r="S161" s="59"/>
      <c r="T161" s="15"/>
      <c r="U161" s="15"/>
      <c r="V161" s="59"/>
      <c r="W161" s="15"/>
      <c r="X161" s="15"/>
      <c r="Y161" s="59"/>
      <c r="Z161" s="15"/>
      <c r="AA161" s="15"/>
      <c r="AB161" s="59"/>
      <c r="AC161" s="15"/>
      <c r="AD161" s="15"/>
      <c r="AE161" s="59"/>
      <c r="AF161" s="15"/>
      <c r="AG161" s="15"/>
      <c r="AH161" s="59"/>
      <c r="AI161" s="15"/>
      <c r="AJ161" s="15"/>
      <c r="AK161" s="59"/>
    </row>
    <row r="162" spans="1:37" ht="13.5" x14ac:dyDescent="0.25">
      <c r="A162" s="15">
        <v>160</v>
      </c>
      <c r="B162" s="15">
        <f t="shared" si="10"/>
        <v>7485960</v>
      </c>
      <c r="C162" s="15">
        <f t="shared" si="11"/>
        <v>137561405</v>
      </c>
      <c r="D162" s="15" t="e">
        <f t="shared" ca="1" si="12"/>
        <v>#NAME?</v>
      </c>
      <c r="E162" s="15" t="e">
        <f t="shared" ca="1" si="0"/>
        <v>#NAME?</v>
      </c>
      <c r="F162" s="68">
        <f t="shared" si="1"/>
        <v>2330.3830357644952</v>
      </c>
      <c r="G162" s="15"/>
      <c r="H162" s="59"/>
      <c r="I162" s="60">
        <f t="shared" si="2"/>
        <v>137561405</v>
      </c>
      <c r="J162" s="61">
        <f t="shared" si="3"/>
        <v>27512281</v>
      </c>
      <c r="K162" s="62">
        <f t="shared" si="4"/>
        <v>2751228.1</v>
      </c>
      <c r="L162" s="63">
        <f t="shared" si="5"/>
        <v>275122.81</v>
      </c>
      <c r="M162" s="64">
        <f t="shared" si="6"/>
        <v>13756.1405</v>
      </c>
      <c r="N162" s="65">
        <f t="shared" si="7"/>
        <v>275.12281000000002</v>
      </c>
      <c r="O162" s="66">
        <f t="shared" si="8"/>
        <v>2.7512281000000001</v>
      </c>
      <c r="P162" s="67">
        <f t="shared" si="9"/>
        <v>2.7512281E-2</v>
      </c>
      <c r="Q162" s="15"/>
      <c r="R162" s="15"/>
      <c r="S162" s="59"/>
      <c r="T162" s="15"/>
      <c r="U162" s="15"/>
      <c r="V162" s="59"/>
      <c r="W162" s="15"/>
      <c r="X162" s="15"/>
      <c r="Y162" s="59"/>
      <c r="Z162" s="15"/>
      <c r="AA162" s="15"/>
      <c r="AB162" s="59"/>
      <c r="AC162" s="15"/>
      <c r="AD162" s="15"/>
      <c r="AE162" s="59"/>
      <c r="AF162" s="15"/>
      <c r="AG162" s="15"/>
      <c r="AH162" s="59"/>
      <c r="AI162" s="15"/>
      <c r="AJ162" s="15"/>
      <c r="AK162" s="59"/>
    </row>
    <row r="163" spans="1:37" ht="13.5" x14ac:dyDescent="0.25">
      <c r="A163" s="15">
        <v>161</v>
      </c>
      <c r="B163" s="15">
        <f t="shared" si="10"/>
        <v>7909400</v>
      </c>
      <c r="C163" s="15">
        <f t="shared" si="11"/>
        <v>145470805</v>
      </c>
      <c r="D163" s="15" t="e">
        <f t="shared" ca="1" si="12"/>
        <v>#NAME?</v>
      </c>
      <c r="E163" s="15" t="e">
        <f t="shared" ca="1" si="0"/>
        <v>#NAME?</v>
      </c>
      <c r="F163" s="68">
        <f t="shared" si="1"/>
        <v>2376.9906964797856</v>
      </c>
      <c r="G163" s="15"/>
      <c r="H163" s="59"/>
      <c r="I163" s="60">
        <f t="shared" si="2"/>
        <v>145470805</v>
      </c>
      <c r="J163" s="61">
        <f t="shared" si="3"/>
        <v>29094161</v>
      </c>
      <c r="K163" s="62">
        <f t="shared" si="4"/>
        <v>2909416.1</v>
      </c>
      <c r="L163" s="63">
        <f t="shared" si="5"/>
        <v>290941.61</v>
      </c>
      <c r="M163" s="64">
        <f t="shared" si="6"/>
        <v>14547.0805</v>
      </c>
      <c r="N163" s="65">
        <f t="shared" si="7"/>
        <v>290.94161000000003</v>
      </c>
      <c r="O163" s="66">
        <f t="shared" si="8"/>
        <v>2.9094161000000001</v>
      </c>
      <c r="P163" s="67">
        <f t="shared" si="9"/>
        <v>2.9094161E-2</v>
      </c>
      <c r="Q163" s="15"/>
      <c r="R163" s="15"/>
      <c r="S163" s="59"/>
      <c r="T163" s="15"/>
      <c r="U163" s="15"/>
      <c r="V163" s="59"/>
      <c r="W163" s="15"/>
      <c r="X163" s="15"/>
      <c r="Y163" s="59"/>
      <c r="Z163" s="15"/>
      <c r="AA163" s="15"/>
      <c r="AB163" s="59"/>
      <c r="AC163" s="15"/>
      <c r="AD163" s="15"/>
      <c r="AE163" s="59"/>
      <c r="AF163" s="15"/>
      <c r="AG163" s="15"/>
      <c r="AH163" s="59"/>
      <c r="AI163" s="15"/>
      <c r="AJ163" s="15"/>
      <c r="AK163" s="59"/>
    </row>
    <row r="164" spans="1:37" ht="13.5" x14ac:dyDescent="0.25">
      <c r="A164" s="15">
        <v>162</v>
      </c>
      <c r="B164" s="15">
        <f t="shared" si="10"/>
        <v>8356440</v>
      </c>
      <c r="C164" s="15">
        <f t="shared" si="11"/>
        <v>153827245</v>
      </c>
      <c r="D164" s="15" t="e">
        <f t="shared" ca="1" si="12"/>
        <v>#NAME?</v>
      </c>
      <c r="E164" s="15" t="e">
        <f t="shared" ca="1" si="0"/>
        <v>#NAME?</v>
      </c>
      <c r="F164" s="68">
        <f t="shared" si="1"/>
        <v>2424.5305104093813</v>
      </c>
      <c r="G164" s="15"/>
      <c r="H164" s="59"/>
      <c r="I164" s="60">
        <f t="shared" si="2"/>
        <v>153827245</v>
      </c>
      <c r="J164" s="61">
        <f t="shared" si="3"/>
        <v>30765449</v>
      </c>
      <c r="K164" s="62">
        <f t="shared" si="4"/>
        <v>3076544.9</v>
      </c>
      <c r="L164" s="63">
        <f t="shared" si="5"/>
        <v>307654.49</v>
      </c>
      <c r="M164" s="64">
        <f t="shared" si="6"/>
        <v>15382.7245</v>
      </c>
      <c r="N164" s="65">
        <f t="shared" si="7"/>
        <v>307.65449000000001</v>
      </c>
      <c r="O164" s="66">
        <f t="shared" si="8"/>
        <v>3.0765449</v>
      </c>
      <c r="P164" s="67">
        <f t="shared" si="9"/>
        <v>3.0765449E-2</v>
      </c>
      <c r="Q164" s="15"/>
      <c r="R164" s="15"/>
      <c r="S164" s="59"/>
      <c r="T164" s="15"/>
      <c r="U164" s="15"/>
      <c r="V164" s="59"/>
      <c r="W164" s="15"/>
      <c r="X164" s="15"/>
      <c r="Y164" s="59"/>
      <c r="Z164" s="15"/>
      <c r="AA164" s="15"/>
      <c r="AB164" s="59"/>
      <c r="AC164" s="15"/>
      <c r="AD164" s="15"/>
      <c r="AE164" s="59"/>
      <c r="AF164" s="15"/>
      <c r="AG164" s="15"/>
      <c r="AH164" s="59"/>
      <c r="AI164" s="15"/>
      <c r="AJ164" s="15"/>
      <c r="AK164" s="59"/>
    </row>
    <row r="165" spans="1:37" ht="13.5" x14ac:dyDescent="0.25">
      <c r="A165" s="15">
        <v>163</v>
      </c>
      <c r="B165" s="15">
        <f t="shared" si="10"/>
        <v>8828440</v>
      </c>
      <c r="C165" s="15">
        <f t="shared" si="11"/>
        <v>162655685</v>
      </c>
      <c r="D165" s="15" t="e">
        <f t="shared" ca="1" si="12"/>
        <v>#NAME?</v>
      </c>
      <c r="E165" s="15" t="e">
        <f t="shared" ca="1" si="0"/>
        <v>#NAME?</v>
      </c>
      <c r="F165" s="68">
        <f t="shared" si="1"/>
        <v>2473.0211206175691</v>
      </c>
      <c r="G165" s="15"/>
      <c r="H165" s="59"/>
      <c r="I165" s="60">
        <f t="shared" si="2"/>
        <v>162655685</v>
      </c>
      <c r="J165" s="61">
        <f t="shared" si="3"/>
        <v>32531137</v>
      </c>
      <c r="K165" s="62">
        <f t="shared" si="4"/>
        <v>3253113.7</v>
      </c>
      <c r="L165" s="63">
        <f t="shared" si="5"/>
        <v>325311.37</v>
      </c>
      <c r="M165" s="64">
        <f t="shared" si="6"/>
        <v>16265.568499999999</v>
      </c>
      <c r="N165" s="65">
        <f t="shared" si="7"/>
        <v>325.31137000000001</v>
      </c>
      <c r="O165" s="66">
        <f t="shared" si="8"/>
        <v>3.2531137000000001</v>
      </c>
      <c r="P165" s="67">
        <f t="shared" si="9"/>
        <v>3.2531137000000002E-2</v>
      </c>
      <c r="Q165" s="15"/>
      <c r="R165" s="15"/>
      <c r="S165" s="59"/>
      <c r="T165" s="15"/>
      <c r="U165" s="15"/>
      <c r="V165" s="59"/>
      <c r="W165" s="15"/>
      <c r="X165" s="15"/>
      <c r="Y165" s="59"/>
      <c r="Z165" s="15"/>
      <c r="AA165" s="15"/>
      <c r="AB165" s="59"/>
      <c r="AC165" s="15"/>
      <c r="AD165" s="15"/>
      <c r="AE165" s="59"/>
      <c r="AF165" s="15"/>
      <c r="AG165" s="15"/>
      <c r="AH165" s="59"/>
      <c r="AI165" s="15"/>
      <c r="AJ165" s="15"/>
      <c r="AK165" s="59"/>
    </row>
    <row r="166" spans="1:37" ht="13.5" x14ac:dyDescent="0.25">
      <c r="A166" s="15">
        <v>164</v>
      </c>
      <c r="B166" s="15">
        <f t="shared" si="10"/>
        <v>9326720</v>
      </c>
      <c r="C166" s="15">
        <f t="shared" si="11"/>
        <v>171982405</v>
      </c>
      <c r="D166" s="15" t="e">
        <f t="shared" ca="1" si="12"/>
        <v>#NAME?</v>
      </c>
      <c r="E166" s="15" t="e">
        <f t="shared" ca="1" si="0"/>
        <v>#NAME?</v>
      </c>
      <c r="F166" s="68">
        <f t="shared" si="1"/>
        <v>2522.4815430299204</v>
      </c>
      <c r="G166" s="15"/>
      <c r="H166" s="59"/>
      <c r="I166" s="60">
        <f t="shared" si="2"/>
        <v>171982405</v>
      </c>
      <c r="J166" s="61">
        <f t="shared" si="3"/>
        <v>34396481</v>
      </c>
      <c r="K166" s="62">
        <f t="shared" si="4"/>
        <v>3439648.1</v>
      </c>
      <c r="L166" s="63">
        <f t="shared" si="5"/>
        <v>343964.81</v>
      </c>
      <c r="M166" s="64">
        <f t="shared" si="6"/>
        <v>17198.2405</v>
      </c>
      <c r="N166" s="65">
        <f t="shared" si="7"/>
        <v>343.96481</v>
      </c>
      <c r="O166" s="66">
        <f t="shared" si="8"/>
        <v>3.4396480999999999</v>
      </c>
      <c r="P166" s="67">
        <f t="shared" si="9"/>
        <v>3.4396481E-2</v>
      </c>
      <c r="Q166" s="15"/>
      <c r="R166" s="15"/>
      <c r="S166" s="59"/>
      <c r="T166" s="15"/>
      <c r="U166" s="15"/>
      <c r="V166" s="59"/>
      <c r="W166" s="15"/>
      <c r="X166" s="15"/>
      <c r="Y166" s="59"/>
      <c r="Z166" s="15"/>
      <c r="AA166" s="15"/>
      <c r="AB166" s="59"/>
      <c r="AC166" s="15"/>
      <c r="AD166" s="15"/>
      <c r="AE166" s="59"/>
      <c r="AF166" s="15"/>
      <c r="AG166" s="15"/>
      <c r="AH166" s="59"/>
      <c r="AI166" s="15"/>
      <c r="AJ166" s="15"/>
      <c r="AK166" s="59"/>
    </row>
    <row r="167" spans="1:37" ht="13.5" x14ac:dyDescent="0.25">
      <c r="A167" s="15">
        <v>165</v>
      </c>
      <c r="B167" s="15">
        <f t="shared" si="10"/>
        <v>9852780</v>
      </c>
      <c r="C167" s="15">
        <f t="shared" si="11"/>
        <v>181835185</v>
      </c>
      <c r="D167" s="15" t="e">
        <f t="shared" ca="1" si="12"/>
        <v>#NAME?</v>
      </c>
      <c r="E167" s="15" t="e">
        <f t="shared" ca="1" si="0"/>
        <v>#NAME?</v>
      </c>
      <c r="F167" s="68">
        <f t="shared" si="1"/>
        <v>2572.931173890518</v>
      </c>
      <c r="G167" s="15"/>
      <c r="H167" s="59"/>
      <c r="I167" s="60">
        <f t="shared" si="2"/>
        <v>181835185</v>
      </c>
      <c r="J167" s="61">
        <f t="shared" si="3"/>
        <v>36367037</v>
      </c>
      <c r="K167" s="62">
        <f t="shared" si="4"/>
        <v>3636703.7</v>
      </c>
      <c r="L167" s="63">
        <f t="shared" si="5"/>
        <v>363670.37</v>
      </c>
      <c r="M167" s="64">
        <f t="shared" si="6"/>
        <v>18183.518499999998</v>
      </c>
      <c r="N167" s="65">
        <f t="shared" si="7"/>
        <v>363.67036999999999</v>
      </c>
      <c r="O167" s="66">
        <f t="shared" si="8"/>
        <v>3.6367037</v>
      </c>
      <c r="P167" s="67">
        <f t="shared" si="9"/>
        <v>3.6367036999999998E-2</v>
      </c>
      <c r="Q167" s="15"/>
      <c r="R167" s="15"/>
      <c r="S167" s="59"/>
      <c r="T167" s="15"/>
      <c r="U167" s="15"/>
      <c r="V167" s="59"/>
      <c r="W167" s="15"/>
      <c r="X167" s="15"/>
      <c r="Y167" s="59"/>
      <c r="Z167" s="15"/>
      <c r="AA167" s="15"/>
      <c r="AB167" s="59"/>
      <c r="AC167" s="15"/>
      <c r="AD167" s="15"/>
      <c r="AE167" s="59"/>
      <c r="AF167" s="15"/>
      <c r="AG167" s="15"/>
      <c r="AH167" s="59"/>
      <c r="AI167" s="15"/>
      <c r="AJ167" s="15"/>
      <c r="AK167" s="59"/>
    </row>
    <row r="168" spans="1:37" ht="13.5" x14ac:dyDescent="0.25">
      <c r="A168" s="15">
        <v>166</v>
      </c>
      <c r="B168" s="15">
        <f t="shared" si="10"/>
        <v>10408120</v>
      </c>
      <c r="C168" s="15">
        <f t="shared" si="11"/>
        <v>192243305</v>
      </c>
      <c r="D168" s="15" t="e">
        <f t="shared" ca="1" si="12"/>
        <v>#NAME?</v>
      </c>
      <c r="E168" s="15" t="e">
        <f t="shared" ca="1" si="0"/>
        <v>#NAME?</v>
      </c>
      <c r="F168" s="68">
        <f t="shared" si="1"/>
        <v>2624.3897973683288</v>
      </c>
      <c r="G168" s="15"/>
      <c r="H168" s="59"/>
      <c r="I168" s="60">
        <f t="shared" si="2"/>
        <v>192243305</v>
      </c>
      <c r="J168" s="61">
        <f t="shared" si="3"/>
        <v>38448661</v>
      </c>
      <c r="K168" s="62">
        <f t="shared" si="4"/>
        <v>3844866.1</v>
      </c>
      <c r="L168" s="63">
        <f t="shared" si="5"/>
        <v>384486.61</v>
      </c>
      <c r="M168" s="64">
        <f t="shared" si="6"/>
        <v>19224.3305</v>
      </c>
      <c r="N168" s="65">
        <f t="shared" si="7"/>
        <v>384.48660999999998</v>
      </c>
      <c r="O168" s="66">
        <f t="shared" si="8"/>
        <v>3.8448661</v>
      </c>
      <c r="P168" s="67">
        <f t="shared" si="9"/>
        <v>3.8448661000000002E-2</v>
      </c>
      <c r="Q168" s="15"/>
      <c r="R168" s="15"/>
      <c r="S168" s="59"/>
      <c r="T168" s="15"/>
      <c r="U168" s="15"/>
      <c r="V168" s="59"/>
      <c r="W168" s="15"/>
      <c r="X168" s="15"/>
      <c r="Y168" s="59"/>
      <c r="Z168" s="15"/>
      <c r="AA168" s="15"/>
      <c r="AB168" s="59"/>
      <c r="AC168" s="15"/>
      <c r="AD168" s="15"/>
      <c r="AE168" s="59"/>
      <c r="AF168" s="15"/>
      <c r="AG168" s="15"/>
      <c r="AH168" s="59"/>
      <c r="AI168" s="15"/>
      <c r="AJ168" s="15"/>
      <c r="AK168" s="59"/>
    </row>
    <row r="169" spans="1:37" ht="13.5" x14ac:dyDescent="0.25">
      <c r="A169" s="15">
        <v>167</v>
      </c>
      <c r="B169" s="15">
        <f t="shared" si="10"/>
        <v>10994360</v>
      </c>
      <c r="C169" s="15">
        <f t="shared" si="11"/>
        <v>203237665</v>
      </c>
      <c r="D169" s="15" t="e">
        <f t="shared" ca="1" si="12"/>
        <v>#NAME?</v>
      </c>
      <c r="E169" s="15" t="e">
        <f t="shared" ca="1" si="0"/>
        <v>#NAME?</v>
      </c>
      <c r="F169" s="68">
        <f t="shared" si="1"/>
        <v>2676.8775933156958</v>
      </c>
      <c r="G169" s="15"/>
      <c r="H169" s="59"/>
      <c r="I169" s="60">
        <f t="shared" si="2"/>
        <v>203237665</v>
      </c>
      <c r="J169" s="61">
        <f t="shared" si="3"/>
        <v>40647533</v>
      </c>
      <c r="K169" s="62">
        <f t="shared" si="4"/>
        <v>4064753.3</v>
      </c>
      <c r="L169" s="63">
        <f t="shared" si="5"/>
        <v>406475.33</v>
      </c>
      <c r="M169" s="64">
        <f t="shared" si="6"/>
        <v>20323.766500000002</v>
      </c>
      <c r="N169" s="65">
        <f t="shared" si="7"/>
        <v>406.47532999999999</v>
      </c>
      <c r="O169" s="66">
        <f t="shared" si="8"/>
        <v>4.0647532999999996</v>
      </c>
      <c r="P169" s="67">
        <f t="shared" si="9"/>
        <v>4.0647533E-2</v>
      </c>
      <c r="Q169" s="15"/>
      <c r="R169" s="15"/>
      <c r="S169" s="59"/>
      <c r="T169" s="15"/>
      <c r="U169" s="15"/>
      <c r="V169" s="59"/>
      <c r="W169" s="15"/>
      <c r="X169" s="15"/>
      <c r="Y169" s="59"/>
      <c r="Z169" s="15"/>
      <c r="AA169" s="15"/>
      <c r="AB169" s="59"/>
      <c r="AC169" s="15"/>
      <c r="AD169" s="15"/>
      <c r="AE169" s="59"/>
      <c r="AF169" s="15"/>
      <c r="AG169" s="15"/>
      <c r="AH169" s="59"/>
      <c r="AI169" s="15"/>
      <c r="AJ169" s="15"/>
      <c r="AK169" s="59"/>
    </row>
    <row r="170" spans="1:37" ht="13.5" x14ac:dyDescent="0.25">
      <c r="A170" s="15">
        <v>168</v>
      </c>
      <c r="B170" s="15">
        <f t="shared" si="10"/>
        <v>11613200</v>
      </c>
      <c r="C170" s="15">
        <f t="shared" si="11"/>
        <v>214850865</v>
      </c>
      <c r="D170" s="15" t="e">
        <f t="shared" ca="1" si="12"/>
        <v>#NAME?</v>
      </c>
      <c r="E170" s="15" t="e">
        <f t="shared" ca="1" si="0"/>
        <v>#NAME?</v>
      </c>
      <c r="F170" s="68">
        <f t="shared" si="1"/>
        <v>2730.4151451820085</v>
      </c>
      <c r="G170" s="15"/>
      <c r="H170" s="59"/>
      <c r="I170" s="60">
        <f t="shared" si="2"/>
        <v>214850865</v>
      </c>
      <c r="J170" s="61">
        <f t="shared" si="3"/>
        <v>42970173</v>
      </c>
      <c r="K170" s="62">
        <f t="shared" si="4"/>
        <v>4297017.3</v>
      </c>
      <c r="L170" s="63">
        <f t="shared" si="5"/>
        <v>429701.73</v>
      </c>
      <c r="M170" s="64">
        <f t="shared" si="6"/>
        <v>21485.086500000001</v>
      </c>
      <c r="N170" s="65">
        <f t="shared" si="7"/>
        <v>429.70173</v>
      </c>
      <c r="O170" s="66">
        <f t="shared" si="8"/>
        <v>4.2970173000000003</v>
      </c>
      <c r="P170" s="67">
        <f t="shared" si="9"/>
        <v>4.2970173E-2</v>
      </c>
      <c r="Q170" s="15"/>
      <c r="R170" s="15"/>
      <c r="S170" s="59"/>
      <c r="T170" s="15"/>
      <c r="U170" s="15"/>
      <c r="V170" s="59"/>
      <c r="W170" s="15"/>
      <c r="X170" s="15"/>
      <c r="Y170" s="59"/>
      <c r="Z170" s="15"/>
      <c r="AA170" s="15"/>
      <c r="AB170" s="59"/>
      <c r="AC170" s="15"/>
      <c r="AD170" s="15"/>
      <c r="AE170" s="59"/>
      <c r="AF170" s="15"/>
      <c r="AG170" s="15"/>
      <c r="AH170" s="59"/>
      <c r="AI170" s="15"/>
      <c r="AJ170" s="15"/>
      <c r="AK170" s="59"/>
    </row>
    <row r="171" spans="1:37" ht="13.5" x14ac:dyDescent="0.25">
      <c r="A171" s="15">
        <v>169</v>
      </c>
      <c r="B171" s="15">
        <f t="shared" si="10"/>
        <v>12266440</v>
      </c>
      <c r="C171" s="15">
        <f t="shared" si="11"/>
        <v>227117305</v>
      </c>
      <c r="D171" s="15" t="e">
        <f t="shared" ca="1" si="12"/>
        <v>#NAME?</v>
      </c>
      <c r="E171" s="15" t="e">
        <f t="shared" ca="1" si="0"/>
        <v>#NAME?</v>
      </c>
      <c r="F171" s="68">
        <f t="shared" si="1"/>
        <v>2785.0234480856498</v>
      </c>
      <c r="G171" s="15"/>
      <c r="H171" s="59"/>
      <c r="I171" s="60">
        <f t="shared" si="2"/>
        <v>227117305</v>
      </c>
      <c r="J171" s="61">
        <f t="shared" si="3"/>
        <v>45423461</v>
      </c>
      <c r="K171" s="62">
        <f t="shared" si="4"/>
        <v>4542346.0999999996</v>
      </c>
      <c r="L171" s="63">
        <f t="shared" si="5"/>
        <v>454234.61</v>
      </c>
      <c r="M171" s="64">
        <f t="shared" si="6"/>
        <v>22711.730500000001</v>
      </c>
      <c r="N171" s="65">
        <f t="shared" si="7"/>
        <v>454.23460999999998</v>
      </c>
      <c r="O171" s="66">
        <f t="shared" si="8"/>
        <v>4.5423460999999996</v>
      </c>
      <c r="P171" s="67">
        <f t="shared" si="9"/>
        <v>4.5423460999999998E-2</v>
      </c>
      <c r="Q171" s="15"/>
      <c r="R171" s="15"/>
      <c r="S171" s="59"/>
      <c r="T171" s="15"/>
      <c r="U171" s="15"/>
      <c r="V171" s="59"/>
      <c r="W171" s="15"/>
      <c r="X171" s="15"/>
      <c r="Y171" s="59"/>
      <c r="Z171" s="15"/>
      <c r="AA171" s="15"/>
      <c r="AB171" s="59"/>
      <c r="AC171" s="15"/>
      <c r="AD171" s="15"/>
      <c r="AE171" s="59"/>
      <c r="AF171" s="15"/>
      <c r="AG171" s="15"/>
      <c r="AH171" s="59"/>
      <c r="AI171" s="15"/>
      <c r="AJ171" s="15"/>
      <c r="AK171" s="59"/>
    </row>
    <row r="172" spans="1:37" ht="13.5" x14ac:dyDescent="0.25">
      <c r="A172" s="15">
        <v>170</v>
      </c>
      <c r="B172" s="15">
        <f t="shared" si="10"/>
        <v>12955980</v>
      </c>
      <c r="C172" s="15">
        <f t="shared" si="11"/>
        <v>240073285</v>
      </c>
      <c r="D172" s="15" t="e">
        <f t="shared" ca="1" si="12"/>
        <v>#NAME?</v>
      </c>
      <c r="E172" s="15" t="e">
        <f t="shared" ca="1" si="0"/>
        <v>#NAME?</v>
      </c>
      <c r="F172" s="68">
        <f t="shared" si="1"/>
        <v>2840.7239170473626</v>
      </c>
      <c r="G172" s="15"/>
      <c r="H172" s="59"/>
      <c r="I172" s="60">
        <f t="shared" si="2"/>
        <v>240073285</v>
      </c>
      <c r="J172" s="61">
        <f t="shared" si="3"/>
        <v>48014657</v>
      </c>
      <c r="K172" s="62">
        <f t="shared" si="4"/>
        <v>4801465.7</v>
      </c>
      <c r="L172" s="63">
        <f t="shared" si="5"/>
        <v>480146.57</v>
      </c>
      <c r="M172" s="64">
        <f t="shared" si="6"/>
        <v>24007.3285</v>
      </c>
      <c r="N172" s="65">
        <f t="shared" si="7"/>
        <v>480.14657</v>
      </c>
      <c r="O172" s="66">
        <f t="shared" si="8"/>
        <v>4.8014656999999996</v>
      </c>
      <c r="P172" s="67">
        <f t="shared" si="9"/>
        <v>4.8014657000000002E-2</v>
      </c>
      <c r="Q172" s="15"/>
      <c r="R172" s="15"/>
      <c r="S172" s="59"/>
      <c r="T172" s="15"/>
      <c r="U172" s="15"/>
      <c r="V172" s="59"/>
      <c r="W172" s="15"/>
      <c r="X172" s="15"/>
      <c r="Y172" s="59"/>
      <c r="Z172" s="15"/>
      <c r="AA172" s="15"/>
      <c r="AB172" s="59"/>
      <c r="AC172" s="15"/>
      <c r="AD172" s="15"/>
      <c r="AE172" s="59"/>
      <c r="AF172" s="15"/>
      <c r="AG172" s="15"/>
      <c r="AH172" s="59"/>
      <c r="AI172" s="15"/>
      <c r="AJ172" s="15"/>
      <c r="AK172" s="59"/>
    </row>
    <row r="173" spans="1:37" ht="13.5" x14ac:dyDescent="0.25">
      <c r="A173" s="15">
        <v>171</v>
      </c>
      <c r="B173" s="15">
        <f t="shared" si="10"/>
        <v>13683800</v>
      </c>
      <c r="C173" s="15">
        <f t="shared" si="11"/>
        <v>253757085</v>
      </c>
      <c r="D173" s="15" t="e">
        <f t="shared" ca="1" si="12"/>
        <v>#NAME?</v>
      </c>
      <c r="E173" s="15" t="e">
        <f t="shared" ca="1" si="0"/>
        <v>#NAME?</v>
      </c>
      <c r="F173" s="68">
        <f t="shared" si="1"/>
        <v>2897.5383953883097</v>
      </c>
      <c r="G173" s="15"/>
      <c r="H173" s="59"/>
      <c r="I173" s="60">
        <f t="shared" si="2"/>
        <v>253757085</v>
      </c>
      <c r="J173" s="61">
        <f t="shared" si="3"/>
        <v>50751417</v>
      </c>
      <c r="K173" s="62">
        <f t="shared" si="4"/>
        <v>5075141.7</v>
      </c>
      <c r="L173" s="63">
        <f t="shared" si="5"/>
        <v>507514.17</v>
      </c>
      <c r="M173" s="64">
        <f t="shared" si="6"/>
        <v>25375.708500000001</v>
      </c>
      <c r="N173" s="65">
        <f t="shared" si="7"/>
        <v>507.51416999999998</v>
      </c>
      <c r="O173" s="66">
        <f t="shared" si="8"/>
        <v>5.0751416999999996</v>
      </c>
      <c r="P173" s="67">
        <f t="shared" si="9"/>
        <v>5.0751417E-2</v>
      </c>
      <c r="Q173" s="15"/>
      <c r="R173" s="15"/>
      <c r="S173" s="59"/>
      <c r="T173" s="15"/>
      <c r="U173" s="15"/>
      <c r="V173" s="59"/>
      <c r="W173" s="15"/>
      <c r="X173" s="15"/>
      <c r="Y173" s="59"/>
      <c r="Z173" s="15"/>
      <c r="AA173" s="15"/>
      <c r="AB173" s="59"/>
      <c r="AC173" s="15"/>
      <c r="AD173" s="15"/>
      <c r="AE173" s="59"/>
      <c r="AF173" s="15"/>
      <c r="AG173" s="15"/>
      <c r="AH173" s="59"/>
      <c r="AI173" s="15"/>
      <c r="AJ173" s="15"/>
      <c r="AK173" s="59"/>
    </row>
    <row r="174" spans="1:37" ht="13.5" x14ac:dyDescent="0.25">
      <c r="A174" s="15">
        <v>172</v>
      </c>
      <c r="B174" s="15">
        <f t="shared" si="10"/>
        <v>14452020</v>
      </c>
      <c r="C174" s="15">
        <f t="shared" si="11"/>
        <v>268209105</v>
      </c>
      <c r="D174" s="15" t="e">
        <f t="shared" ca="1" si="12"/>
        <v>#NAME?</v>
      </c>
      <c r="E174" s="15" t="e">
        <f t="shared" ca="1" si="0"/>
        <v>#NAME?</v>
      </c>
      <c r="F174" s="68">
        <f t="shared" si="1"/>
        <v>2955.4891632960757</v>
      </c>
      <c r="G174" s="15"/>
      <c r="H174" s="59"/>
      <c r="I174" s="60">
        <f t="shared" si="2"/>
        <v>268209105</v>
      </c>
      <c r="J174" s="61">
        <f t="shared" si="3"/>
        <v>53641821</v>
      </c>
      <c r="K174" s="62">
        <f t="shared" si="4"/>
        <v>5364182.0999999996</v>
      </c>
      <c r="L174" s="63">
        <f t="shared" si="5"/>
        <v>536418.21</v>
      </c>
      <c r="M174" s="64">
        <f t="shared" si="6"/>
        <v>26820.910500000002</v>
      </c>
      <c r="N174" s="65">
        <f t="shared" si="7"/>
        <v>536.41821000000004</v>
      </c>
      <c r="O174" s="66">
        <f t="shared" si="8"/>
        <v>5.3641820999999998</v>
      </c>
      <c r="P174" s="67">
        <f t="shared" si="9"/>
        <v>5.3641820999999999E-2</v>
      </c>
      <c r="Q174" s="15"/>
      <c r="R174" s="15"/>
      <c r="S174" s="59"/>
      <c r="T174" s="15"/>
      <c r="U174" s="15"/>
      <c r="V174" s="59"/>
      <c r="W174" s="15"/>
      <c r="X174" s="15"/>
      <c r="Y174" s="59"/>
      <c r="Z174" s="15"/>
      <c r="AA174" s="15"/>
      <c r="AB174" s="59"/>
      <c r="AC174" s="15"/>
      <c r="AD174" s="15"/>
      <c r="AE174" s="59"/>
      <c r="AF174" s="15"/>
      <c r="AG174" s="15"/>
      <c r="AH174" s="59"/>
      <c r="AI174" s="15"/>
      <c r="AJ174" s="15"/>
      <c r="AK174" s="59"/>
    </row>
    <row r="175" spans="1:37" ht="13.5" x14ac:dyDescent="0.25">
      <c r="A175" s="15">
        <v>173</v>
      </c>
      <c r="B175" s="15">
        <f t="shared" si="10"/>
        <v>15262840</v>
      </c>
      <c r="C175" s="15">
        <f t="shared" si="11"/>
        <v>283471945</v>
      </c>
      <c r="D175" s="15" t="e">
        <f t="shared" ca="1" si="12"/>
        <v>#NAME?</v>
      </c>
      <c r="E175" s="15" t="e">
        <f t="shared" ca="1" si="0"/>
        <v>#NAME?</v>
      </c>
      <c r="F175" s="68">
        <f t="shared" si="1"/>
        <v>3014.5989465619978</v>
      </c>
      <c r="G175" s="15"/>
      <c r="H175" s="59"/>
      <c r="I175" s="60">
        <f t="shared" si="2"/>
        <v>283471945</v>
      </c>
      <c r="J175" s="61">
        <f t="shared" si="3"/>
        <v>56694389</v>
      </c>
      <c r="K175" s="62">
        <f t="shared" si="4"/>
        <v>5669438.9000000004</v>
      </c>
      <c r="L175" s="63">
        <f t="shared" si="5"/>
        <v>566943.89</v>
      </c>
      <c r="M175" s="64">
        <f t="shared" si="6"/>
        <v>28347.194500000001</v>
      </c>
      <c r="N175" s="65">
        <f t="shared" si="7"/>
        <v>566.94389000000001</v>
      </c>
      <c r="O175" s="66">
        <f t="shared" si="8"/>
        <v>5.6694389000000003</v>
      </c>
      <c r="P175" s="67">
        <f t="shared" si="9"/>
        <v>5.6694388999999998E-2</v>
      </c>
      <c r="Q175" s="15"/>
      <c r="R175" s="15"/>
      <c r="S175" s="59"/>
      <c r="T175" s="15"/>
      <c r="U175" s="15"/>
      <c r="V175" s="59"/>
      <c r="W175" s="15"/>
      <c r="X175" s="15"/>
      <c r="Y175" s="59"/>
      <c r="Z175" s="15"/>
      <c r="AA175" s="15"/>
      <c r="AB175" s="59"/>
      <c r="AC175" s="15"/>
      <c r="AD175" s="15"/>
      <c r="AE175" s="59"/>
      <c r="AF175" s="15"/>
      <c r="AG175" s="15"/>
      <c r="AH175" s="59"/>
      <c r="AI175" s="15"/>
      <c r="AJ175" s="15"/>
      <c r="AK175" s="59"/>
    </row>
    <row r="176" spans="1:37" ht="13.5" x14ac:dyDescent="0.25">
      <c r="A176" s="15">
        <v>174</v>
      </c>
      <c r="B176" s="15">
        <f t="shared" si="10"/>
        <v>16118620</v>
      </c>
      <c r="C176" s="15">
        <f t="shared" si="11"/>
        <v>299590565</v>
      </c>
      <c r="D176" s="15" t="e">
        <f t="shared" ca="1" si="12"/>
        <v>#NAME?</v>
      </c>
      <c r="E176" s="15" t="e">
        <f t="shared" ca="1" si="0"/>
        <v>#NAME?</v>
      </c>
      <c r="F176" s="68">
        <f t="shared" si="1"/>
        <v>3074.8909254932373</v>
      </c>
      <c r="G176" s="15"/>
      <c r="H176" s="59"/>
      <c r="I176" s="60">
        <f t="shared" si="2"/>
        <v>299590565</v>
      </c>
      <c r="J176" s="61">
        <f t="shared" si="3"/>
        <v>59918113</v>
      </c>
      <c r="K176" s="62">
        <f t="shared" si="4"/>
        <v>5991811.2999999998</v>
      </c>
      <c r="L176" s="63">
        <f t="shared" si="5"/>
        <v>599181.13</v>
      </c>
      <c r="M176" s="64">
        <f t="shared" si="6"/>
        <v>29959.056499999999</v>
      </c>
      <c r="N176" s="65">
        <f t="shared" si="7"/>
        <v>599.18113000000005</v>
      </c>
      <c r="O176" s="66">
        <f t="shared" si="8"/>
        <v>5.9918113000000002</v>
      </c>
      <c r="P176" s="67">
        <f t="shared" si="9"/>
        <v>5.9918113000000002E-2</v>
      </c>
      <c r="Q176" s="15"/>
      <c r="R176" s="15"/>
      <c r="S176" s="59"/>
      <c r="T176" s="15"/>
      <c r="U176" s="15"/>
      <c r="V176" s="59"/>
      <c r="W176" s="15"/>
      <c r="X176" s="15"/>
      <c r="Y176" s="59"/>
      <c r="Z176" s="15"/>
      <c r="AA176" s="15"/>
      <c r="AB176" s="59"/>
      <c r="AC176" s="15"/>
      <c r="AD176" s="15"/>
      <c r="AE176" s="59"/>
      <c r="AF176" s="15"/>
      <c r="AG176" s="15"/>
      <c r="AH176" s="59"/>
      <c r="AI176" s="15"/>
      <c r="AJ176" s="15"/>
      <c r="AK176" s="59"/>
    </row>
    <row r="177" spans="1:37" ht="13.5" x14ac:dyDescent="0.25">
      <c r="A177" s="15">
        <v>175</v>
      </c>
      <c r="B177" s="15">
        <f t="shared" si="10"/>
        <v>17021820</v>
      </c>
      <c r="C177" s="15">
        <f t="shared" si="11"/>
        <v>316612385</v>
      </c>
      <c r="D177" s="15" t="e">
        <f t="shared" ca="1" si="12"/>
        <v>#NAME?</v>
      </c>
      <c r="E177" s="15" t="e">
        <f t="shared" ca="1" si="0"/>
        <v>#NAME?</v>
      </c>
      <c r="F177" s="68">
        <f t="shared" si="1"/>
        <v>3136.3887440031026</v>
      </c>
      <c r="G177" s="15"/>
      <c r="H177" s="59"/>
      <c r="I177" s="60">
        <f t="shared" si="2"/>
        <v>316612385</v>
      </c>
      <c r="J177" s="61">
        <f t="shared" si="3"/>
        <v>63322477</v>
      </c>
      <c r="K177" s="62">
        <f t="shared" si="4"/>
        <v>6332247.7000000002</v>
      </c>
      <c r="L177" s="63">
        <f t="shared" si="5"/>
        <v>633224.77</v>
      </c>
      <c r="M177" s="64">
        <f t="shared" si="6"/>
        <v>31661.238499999999</v>
      </c>
      <c r="N177" s="65">
        <f t="shared" si="7"/>
        <v>633.22477000000003</v>
      </c>
      <c r="O177" s="66">
        <f t="shared" si="8"/>
        <v>6.3322476999999999</v>
      </c>
      <c r="P177" s="67">
        <f t="shared" si="9"/>
        <v>6.3322477000000002E-2</v>
      </c>
      <c r="Q177" s="15"/>
      <c r="R177" s="15"/>
      <c r="S177" s="59"/>
      <c r="T177" s="15"/>
      <c r="U177" s="15"/>
      <c r="V177" s="59"/>
      <c r="W177" s="15"/>
      <c r="X177" s="15"/>
      <c r="Y177" s="59"/>
      <c r="Z177" s="15"/>
      <c r="AA177" s="15"/>
      <c r="AB177" s="59"/>
      <c r="AC177" s="15"/>
      <c r="AD177" s="15"/>
      <c r="AE177" s="59"/>
      <c r="AF177" s="15"/>
      <c r="AG177" s="15"/>
      <c r="AH177" s="59"/>
      <c r="AI177" s="15"/>
      <c r="AJ177" s="15"/>
      <c r="AK177" s="59"/>
    </row>
    <row r="178" spans="1:37" ht="13.5" x14ac:dyDescent="0.25">
      <c r="A178" s="15">
        <v>176</v>
      </c>
      <c r="B178" s="15">
        <f t="shared" si="10"/>
        <v>17975040</v>
      </c>
      <c r="C178" s="15">
        <f t="shared" si="11"/>
        <v>334587425</v>
      </c>
      <c r="D178" s="15" t="e">
        <f t="shared" ca="1" si="12"/>
        <v>#NAME?</v>
      </c>
      <c r="E178" s="15" t="e">
        <f t="shared" ca="1" si="0"/>
        <v>#NAME?</v>
      </c>
      <c r="F178" s="68">
        <f t="shared" si="1"/>
        <v>3199.1165188831633</v>
      </c>
      <c r="G178" s="15"/>
      <c r="H178" s="59"/>
      <c r="I178" s="60">
        <f t="shared" si="2"/>
        <v>334587425</v>
      </c>
      <c r="J178" s="61">
        <f t="shared" si="3"/>
        <v>66917485</v>
      </c>
      <c r="K178" s="62">
        <f t="shared" si="4"/>
        <v>6691748.5</v>
      </c>
      <c r="L178" s="63">
        <f t="shared" si="5"/>
        <v>669174.85</v>
      </c>
      <c r="M178" s="64">
        <f t="shared" si="6"/>
        <v>33458.7425</v>
      </c>
      <c r="N178" s="65">
        <f t="shared" si="7"/>
        <v>669.17484999999999</v>
      </c>
      <c r="O178" s="66">
        <f t="shared" si="8"/>
        <v>6.6917485000000001</v>
      </c>
      <c r="P178" s="67">
        <f t="shared" si="9"/>
        <v>6.6917484999999999E-2</v>
      </c>
      <c r="Q178" s="15"/>
      <c r="R178" s="15"/>
      <c r="S178" s="59"/>
      <c r="T178" s="15"/>
      <c r="U178" s="15"/>
      <c r="V178" s="59"/>
      <c r="W178" s="15"/>
      <c r="X178" s="15"/>
      <c r="Y178" s="59"/>
      <c r="Z178" s="15"/>
      <c r="AA178" s="15"/>
      <c r="AB178" s="59"/>
      <c r="AC178" s="15"/>
      <c r="AD178" s="15"/>
      <c r="AE178" s="59"/>
      <c r="AF178" s="15"/>
      <c r="AG178" s="15"/>
      <c r="AH178" s="59"/>
      <c r="AI178" s="15"/>
      <c r="AJ178" s="15"/>
      <c r="AK178" s="59"/>
    </row>
    <row r="179" spans="1:37" ht="13.5" x14ac:dyDescent="0.25">
      <c r="A179" s="15">
        <v>177</v>
      </c>
      <c r="B179" s="15">
        <f t="shared" si="10"/>
        <v>18981020</v>
      </c>
      <c r="C179" s="15">
        <f t="shared" si="11"/>
        <v>353568445</v>
      </c>
      <c r="D179" s="15" t="e">
        <f t="shared" ca="1" si="12"/>
        <v>#NAME?</v>
      </c>
      <c r="E179" s="15" t="e">
        <f t="shared" ca="1" si="0"/>
        <v>#NAME?</v>
      </c>
      <c r="F179" s="68">
        <f t="shared" si="1"/>
        <v>3263.0988492608276</v>
      </c>
      <c r="G179" s="15"/>
      <c r="H179" s="59"/>
      <c r="I179" s="60">
        <f t="shared" si="2"/>
        <v>353568445</v>
      </c>
      <c r="J179" s="61">
        <f t="shared" si="3"/>
        <v>70713689</v>
      </c>
      <c r="K179" s="62">
        <f t="shared" si="4"/>
        <v>7071368.9000000004</v>
      </c>
      <c r="L179" s="63">
        <f t="shared" si="5"/>
        <v>707136.89</v>
      </c>
      <c r="M179" s="64">
        <f t="shared" si="6"/>
        <v>35356.844499999999</v>
      </c>
      <c r="N179" s="65">
        <f t="shared" si="7"/>
        <v>707.13688999999999</v>
      </c>
      <c r="O179" s="66">
        <f t="shared" si="8"/>
        <v>7.0713689000000004</v>
      </c>
      <c r="P179" s="67">
        <f t="shared" si="9"/>
        <v>7.0713688999999996E-2</v>
      </c>
      <c r="Q179" s="15"/>
      <c r="R179" s="15"/>
      <c r="S179" s="59"/>
      <c r="T179" s="15"/>
      <c r="U179" s="15"/>
      <c r="V179" s="59"/>
      <c r="W179" s="15"/>
      <c r="X179" s="15"/>
      <c r="Y179" s="59"/>
      <c r="Z179" s="15"/>
      <c r="AA179" s="15"/>
      <c r="AB179" s="59"/>
      <c r="AC179" s="15"/>
      <c r="AD179" s="15"/>
      <c r="AE179" s="59"/>
      <c r="AF179" s="15"/>
      <c r="AG179" s="15"/>
      <c r="AH179" s="59"/>
      <c r="AI179" s="15"/>
      <c r="AJ179" s="15"/>
      <c r="AK179" s="59"/>
    </row>
    <row r="180" spans="1:37" ht="13.5" x14ac:dyDescent="0.25">
      <c r="A180" s="15">
        <v>178</v>
      </c>
      <c r="B180" s="15">
        <f t="shared" si="10"/>
        <v>20042680</v>
      </c>
      <c r="C180" s="15">
        <f t="shared" si="11"/>
        <v>373611125</v>
      </c>
      <c r="D180" s="15" t="e">
        <f t="shared" ca="1" si="12"/>
        <v>#NAME?</v>
      </c>
      <c r="E180" s="15" t="e">
        <f t="shared" ca="1" si="0"/>
        <v>#NAME?</v>
      </c>
      <c r="F180" s="68">
        <f t="shared" si="1"/>
        <v>3328.3608262460439</v>
      </c>
      <c r="G180" s="15"/>
      <c r="H180" s="59"/>
      <c r="I180" s="60">
        <f t="shared" si="2"/>
        <v>373611125</v>
      </c>
      <c r="J180" s="61">
        <f t="shared" si="3"/>
        <v>74722225</v>
      </c>
      <c r="K180" s="62">
        <f t="shared" si="4"/>
        <v>7472222.5</v>
      </c>
      <c r="L180" s="63">
        <f t="shared" si="5"/>
        <v>747222.25</v>
      </c>
      <c r="M180" s="64">
        <f t="shared" si="6"/>
        <v>37361.112500000003</v>
      </c>
      <c r="N180" s="65">
        <f t="shared" si="7"/>
        <v>747.22225000000003</v>
      </c>
      <c r="O180" s="66">
        <f t="shared" si="8"/>
        <v>7.4722225</v>
      </c>
      <c r="P180" s="67">
        <f t="shared" si="9"/>
        <v>7.4722225000000003E-2</v>
      </c>
      <c r="Q180" s="15"/>
      <c r="R180" s="15"/>
      <c r="S180" s="59"/>
      <c r="T180" s="15"/>
      <c r="U180" s="15"/>
      <c r="V180" s="59"/>
      <c r="W180" s="15"/>
      <c r="X180" s="15"/>
      <c r="Y180" s="59"/>
      <c r="Z180" s="15"/>
      <c r="AA180" s="15"/>
      <c r="AB180" s="59"/>
      <c r="AC180" s="15"/>
      <c r="AD180" s="15"/>
      <c r="AE180" s="59"/>
      <c r="AF180" s="15"/>
      <c r="AG180" s="15"/>
      <c r="AH180" s="59"/>
      <c r="AI180" s="15"/>
      <c r="AJ180" s="15"/>
      <c r="AK180" s="59"/>
    </row>
    <row r="181" spans="1:37" ht="13.5" x14ac:dyDescent="0.25">
      <c r="A181" s="15">
        <v>179</v>
      </c>
      <c r="B181" s="15">
        <f t="shared" si="10"/>
        <v>21163040</v>
      </c>
      <c r="C181" s="15">
        <f t="shared" si="11"/>
        <v>394774165</v>
      </c>
      <c r="D181" s="15" t="e">
        <f t="shared" ca="1" si="12"/>
        <v>#NAME?</v>
      </c>
      <c r="E181" s="15" t="e">
        <f t="shared" ca="1" si="0"/>
        <v>#NAME?</v>
      </c>
      <c r="F181" s="68">
        <f t="shared" si="1"/>
        <v>3394.9280427709646</v>
      </c>
      <c r="G181" s="15"/>
      <c r="H181" s="59"/>
      <c r="I181" s="60">
        <f t="shared" si="2"/>
        <v>394774165</v>
      </c>
      <c r="J181" s="61">
        <f t="shared" si="3"/>
        <v>78954833</v>
      </c>
      <c r="K181" s="62">
        <f t="shared" si="4"/>
        <v>7895483.2999999998</v>
      </c>
      <c r="L181" s="63">
        <f t="shared" si="5"/>
        <v>789548.33</v>
      </c>
      <c r="M181" s="64">
        <f t="shared" si="6"/>
        <v>39477.416499999999</v>
      </c>
      <c r="N181" s="65">
        <f t="shared" si="7"/>
        <v>789.54832999999996</v>
      </c>
      <c r="O181" s="66">
        <f t="shared" si="8"/>
        <v>7.8954833000000004</v>
      </c>
      <c r="P181" s="67">
        <f t="shared" si="9"/>
        <v>7.8954833000000002E-2</v>
      </c>
      <c r="Q181" s="15"/>
      <c r="R181" s="15"/>
      <c r="S181" s="59"/>
      <c r="T181" s="15"/>
      <c r="U181" s="15"/>
      <c r="V181" s="59"/>
      <c r="W181" s="15"/>
      <c r="X181" s="15"/>
      <c r="Y181" s="59"/>
      <c r="Z181" s="15"/>
      <c r="AA181" s="15"/>
      <c r="AB181" s="59"/>
      <c r="AC181" s="15"/>
      <c r="AD181" s="15"/>
      <c r="AE181" s="59"/>
      <c r="AF181" s="15"/>
      <c r="AG181" s="15"/>
      <c r="AH181" s="59"/>
      <c r="AI181" s="15"/>
      <c r="AJ181" s="15"/>
      <c r="AK181" s="59"/>
    </row>
    <row r="182" spans="1:37" ht="13.5" x14ac:dyDescent="0.25">
      <c r="A182" s="15">
        <v>180</v>
      </c>
      <c r="B182" s="15">
        <f t="shared" si="10"/>
        <v>22345340</v>
      </c>
      <c r="C182" s="15">
        <f t="shared" si="11"/>
        <v>417119505</v>
      </c>
      <c r="D182" s="15" t="e">
        <f t="shared" ca="1" si="12"/>
        <v>#NAME?</v>
      </c>
      <c r="E182" s="15" t="e">
        <f t="shared" ca="1" si="0"/>
        <v>#NAME?</v>
      </c>
      <c r="F182" s="68">
        <f t="shared" si="1"/>
        <v>3462.826603626384</v>
      </c>
      <c r="G182" s="15"/>
      <c r="H182" s="59"/>
      <c r="I182" s="60">
        <f t="shared" si="2"/>
        <v>417119505</v>
      </c>
      <c r="J182" s="61">
        <f t="shared" si="3"/>
        <v>83423901</v>
      </c>
      <c r="K182" s="62">
        <f t="shared" si="4"/>
        <v>8342390.0999999996</v>
      </c>
      <c r="L182" s="63">
        <f t="shared" si="5"/>
        <v>834239.01</v>
      </c>
      <c r="M182" s="64">
        <f t="shared" si="6"/>
        <v>41711.950499999999</v>
      </c>
      <c r="N182" s="65">
        <f t="shared" si="7"/>
        <v>834.23901000000001</v>
      </c>
      <c r="O182" s="66">
        <f t="shared" si="8"/>
        <v>8.3423900999999994</v>
      </c>
      <c r="P182" s="67">
        <f t="shared" si="9"/>
        <v>8.3423900999999995E-2</v>
      </c>
      <c r="Q182" s="15"/>
      <c r="R182" s="15"/>
      <c r="S182" s="59"/>
      <c r="T182" s="15"/>
      <c r="U182" s="15"/>
      <c r="V182" s="59"/>
      <c r="W182" s="15"/>
      <c r="X182" s="15"/>
      <c r="Y182" s="59"/>
      <c r="Z182" s="15"/>
      <c r="AA182" s="15"/>
      <c r="AB182" s="59"/>
      <c r="AC182" s="15"/>
      <c r="AD182" s="15"/>
      <c r="AE182" s="59"/>
      <c r="AF182" s="15"/>
      <c r="AG182" s="15"/>
      <c r="AH182" s="59"/>
      <c r="AI182" s="15"/>
      <c r="AJ182" s="15"/>
      <c r="AK182" s="59"/>
    </row>
    <row r="183" spans="1:37" ht="13.5" x14ac:dyDescent="0.25">
      <c r="A183" s="15">
        <v>181</v>
      </c>
      <c r="B183" s="15">
        <f t="shared" si="10"/>
        <v>23592940</v>
      </c>
      <c r="C183" s="15">
        <f t="shared" si="11"/>
        <v>440712445</v>
      </c>
      <c r="D183" s="15" t="e">
        <f t="shared" ca="1" si="12"/>
        <v>#NAME?</v>
      </c>
      <c r="E183" s="15" t="e">
        <f t="shared" ca="1" si="0"/>
        <v>#NAME?</v>
      </c>
      <c r="F183" s="68">
        <f t="shared" si="1"/>
        <v>3532.083135698912</v>
      </c>
      <c r="G183" s="15"/>
      <c r="H183" s="59"/>
      <c r="I183" s="60">
        <f t="shared" si="2"/>
        <v>440712445</v>
      </c>
      <c r="J183" s="61">
        <f t="shared" si="3"/>
        <v>88142489</v>
      </c>
      <c r="K183" s="62">
        <f t="shared" si="4"/>
        <v>8814248.9000000004</v>
      </c>
      <c r="L183" s="63">
        <f t="shared" si="5"/>
        <v>881424.89</v>
      </c>
      <c r="M183" s="64">
        <f t="shared" si="6"/>
        <v>44071.244500000001</v>
      </c>
      <c r="N183" s="65">
        <f t="shared" si="7"/>
        <v>881.42489</v>
      </c>
      <c r="O183" s="66">
        <f t="shared" si="8"/>
        <v>8.8142489000000008</v>
      </c>
      <c r="P183" s="67">
        <f t="shared" si="9"/>
        <v>8.8142489000000004E-2</v>
      </c>
      <c r="Q183" s="15"/>
      <c r="R183" s="15"/>
      <c r="S183" s="59"/>
      <c r="T183" s="15"/>
      <c r="U183" s="15"/>
      <c r="V183" s="59"/>
      <c r="W183" s="15"/>
      <c r="X183" s="15"/>
      <c r="Y183" s="59"/>
      <c r="Z183" s="15"/>
      <c r="AA183" s="15"/>
      <c r="AB183" s="59"/>
      <c r="AC183" s="15"/>
      <c r="AD183" s="15"/>
      <c r="AE183" s="59"/>
      <c r="AF183" s="15"/>
      <c r="AG183" s="15"/>
      <c r="AH183" s="59"/>
      <c r="AI183" s="15"/>
      <c r="AJ183" s="15"/>
      <c r="AK183" s="59"/>
    </row>
    <row r="184" spans="1:37" ht="13.5" x14ac:dyDescent="0.25">
      <c r="A184" s="15">
        <v>182</v>
      </c>
      <c r="B184" s="15">
        <f t="shared" si="10"/>
        <v>24909460</v>
      </c>
      <c r="C184" s="15">
        <f t="shared" si="11"/>
        <v>465621905</v>
      </c>
      <c r="D184" s="15" t="e">
        <f t="shared" ca="1" si="12"/>
        <v>#NAME?</v>
      </c>
      <c r="E184" s="15" t="e">
        <f t="shared" ca="1" si="0"/>
        <v>#NAME?</v>
      </c>
      <c r="F184" s="68">
        <f t="shared" si="1"/>
        <v>3602.7247984128899</v>
      </c>
      <c r="G184" s="15"/>
      <c r="H184" s="59"/>
      <c r="I184" s="60">
        <f t="shared" si="2"/>
        <v>465621905</v>
      </c>
      <c r="J184" s="61">
        <f t="shared" si="3"/>
        <v>93124381</v>
      </c>
      <c r="K184" s="62">
        <f t="shared" si="4"/>
        <v>9312438.0999999996</v>
      </c>
      <c r="L184" s="63">
        <f t="shared" si="5"/>
        <v>931243.81</v>
      </c>
      <c r="M184" s="64">
        <f t="shared" si="6"/>
        <v>46562.190499999997</v>
      </c>
      <c r="N184" s="65">
        <f t="shared" si="7"/>
        <v>931.24381000000005</v>
      </c>
      <c r="O184" s="66">
        <f t="shared" si="8"/>
        <v>9.3124380999999996</v>
      </c>
      <c r="P184" s="67">
        <f t="shared" si="9"/>
        <v>9.3124381000000006E-2</v>
      </c>
      <c r="Q184" s="15"/>
      <c r="R184" s="15"/>
      <c r="S184" s="59"/>
      <c r="T184" s="15"/>
      <c r="U184" s="15"/>
      <c r="V184" s="59"/>
      <c r="W184" s="15"/>
      <c r="X184" s="15"/>
      <c r="Y184" s="59"/>
      <c r="Z184" s="15"/>
      <c r="AA184" s="15"/>
      <c r="AB184" s="59"/>
      <c r="AC184" s="15"/>
      <c r="AD184" s="15"/>
      <c r="AE184" s="59"/>
      <c r="AF184" s="15"/>
      <c r="AG184" s="15"/>
      <c r="AH184" s="59"/>
      <c r="AI184" s="15"/>
      <c r="AJ184" s="15"/>
      <c r="AK184" s="59"/>
    </row>
    <row r="185" spans="1:37" ht="13.5" x14ac:dyDescent="0.25">
      <c r="A185" s="15">
        <v>183</v>
      </c>
      <c r="B185" s="15">
        <f t="shared" si="10"/>
        <v>26298640</v>
      </c>
      <c r="C185" s="15">
        <f t="shared" si="11"/>
        <v>491920545</v>
      </c>
      <c r="D185" s="15" t="e">
        <f t="shared" ca="1" si="12"/>
        <v>#NAME?</v>
      </c>
      <c r="E185" s="15" t="e">
        <f t="shared" ca="1" si="0"/>
        <v>#NAME?</v>
      </c>
      <c r="F185" s="68">
        <f t="shared" si="1"/>
        <v>3674.7792943811482</v>
      </c>
      <c r="G185" s="15"/>
      <c r="H185" s="59"/>
      <c r="I185" s="60">
        <f t="shared" si="2"/>
        <v>491920545</v>
      </c>
      <c r="J185" s="61">
        <f t="shared" si="3"/>
        <v>98384109</v>
      </c>
      <c r="K185" s="62">
        <f t="shared" si="4"/>
        <v>9838410.9000000004</v>
      </c>
      <c r="L185" s="63">
        <f t="shared" si="5"/>
        <v>983841.09</v>
      </c>
      <c r="M185" s="64">
        <f t="shared" si="6"/>
        <v>49192.054499999998</v>
      </c>
      <c r="N185" s="65">
        <f t="shared" si="7"/>
        <v>983.84109000000001</v>
      </c>
      <c r="O185" s="66">
        <f t="shared" si="8"/>
        <v>9.8384108999999995</v>
      </c>
      <c r="P185" s="67">
        <f t="shared" si="9"/>
        <v>9.8384108999999997E-2</v>
      </c>
      <c r="Q185" s="15"/>
      <c r="R185" s="15"/>
      <c r="S185" s="59"/>
      <c r="T185" s="15"/>
      <c r="U185" s="15"/>
      <c r="V185" s="59"/>
      <c r="W185" s="15"/>
      <c r="X185" s="15"/>
      <c r="Y185" s="59"/>
      <c r="Z185" s="15"/>
      <c r="AA185" s="15"/>
      <c r="AB185" s="59"/>
      <c r="AC185" s="15"/>
      <c r="AD185" s="15"/>
      <c r="AE185" s="59"/>
      <c r="AF185" s="15"/>
      <c r="AG185" s="15"/>
      <c r="AH185" s="59"/>
      <c r="AI185" s="15"/>
      <c r="AJ185" s="15"/>
      <c r="AK185" s="59"/>
    </row>
    <row r="186" spans="1:37" ht="13.5" x14ac:dyDescent="0.25">
      <c r="A186" s="15">
        <v>184</v>
      </c>
      <c r="B186" s="15">
        <f t="shared" si="10"/>
        <v>27764480</v>
      </c>
      <c r="C186" s="15">
        <f t="shared" si="11"/>
        <v>519685025</v>
      </c>
      <c r="D186" s="15" t="e">
        <f t="shared" ca="1" si="12"/>
        <v>#NAME?</v>
      </c>
      <c r="E186" s="15" t="e">
        <f t="shared" ca="1" si="0"/>
        <v>#NAME?</v>
      </c>
      <c r="F186" s="68">
        <f t="shared" si="1"/>
        <v>3748.2748802687693</v>
      </c>
      <c r="G186" s="15"/>
      <c r="H186" s="59"/>
      <c r="I186" s="60">
        <f t="shared" si="2"/>
        <v>519685025</v>
      </c>
      <c r="J186" s="61">
        <f t="shared" si="3"/>
        <v>103937005</v>
      </c>
      <c r="K186" s="62">
        <f t="shared" si="4"/>
        <v>10393700.5</v>
      </c>
      <c r="L186" s="63">
        <f t="shared" si="5"/>
        <v>1039370.05</v>
      </c>
      <c r="M186" s="64">
        <f t="shared" si="6"/>
        <v>51968.502500000002</v>
      </c>
      <c r="N186" s="65">
        <f t="shared" si="7"/>
        <v>1039.37005</v>
      </c>
      <c r="O186" s="66">
        <f t="shared" si="8"/>
        <v>10.3937005</v>
      </c>
      <c r="P186" s="67">
        <f t="shared" si="9"/>
        <v>0.103937005</v>
      </c>
      <c r="Q186" s="15"/>
      <c r="R186" s="15"/>
      <c r="S186" s="59"/>
      <c r="T186" s="15"/>
      <c r="U186" s="15"/>
      <c r="V186" s="59"/>
      <c r="W186" s="15"/>
      <c r="X186" s="15"/>
      <c r="Y186" s="59"/>
      <c r="Z186" s="15"/>
      <c r="AA186" s="15"/>
      <c r="AB186" s="59"/>
      <c r="AC186" s="15"/>
      <c r="AD186" s="15"/>
      <c r="AE186" s="59"/>
      <c r="AF186" s="15"/>
      <c r="AG186" s="15"/>
      <c r="AH186" s="59"/>
      <c r="AI186" s="15"/>
      <c r="AJ186" s="15"/>
      <c r="AK186" s="59"/>
    </row>
    <row r="187" spans="1:37" ht="13.5" x14ac:dyDescent="0.25">
      <c r="A187" s="15">
        <v>185</v>
      </c>
      <c r="B187" s="15">
        <f t="shared" si="10"/>
        <v>29311140</v>
      </c>
      <c r="C187" s="15">
        <f t="shared" si="11"/>
        <v>548996165</v>
      </c>
      <c r="D187" s="15" t="e">
        <f t="shared" ca="1" si="12"/>
        <v>#NAME?</v>
      </c>
      <c r="E187" s="15" t="e">
        <f t="shared" ca="1" si="0"/>
        <v>#NAME?</v>
      </c>
      <c r="F187" s="68">
        <f t="shared" si="1"/>
        <v>3823.2403778741455</v>
      </c>
      <c r="G187" s="15"/>
      <c r="H187" s="59"/>
      <c r="I187" s="60">
        <f t="shared" si="2"/>
        <v>548996165</v>
      </c>
      <c r="J187" s="61">
        <f t="shared" si="3"/>
        <v>109799233</v>
      </c>
      <c r="K187" s="62">
        <f t="shared" si="4"/>
        <v>10979923.300000001</v>
      </c>
      <c r="L187" s="63">
        <f t="shared" si="5"/>
        <v>1097992.33</v>
      </c>
      <c r="M187" s="64">
        <f t="shared" si="6"/>
        <v>54899.616499999996</v>
      </c>
      <c r="N187" s="65">
        <f t="shared" si="7"/>
        <v>1097.99233</v>
      </c>
      <c r="O187" s="66">
        <f t="shared" si="8"/>
        <v>10.979923299999999</v>
      </c>
      <c r="P187" s="67">
        <f t="shared" si="9"/>
        <v>0.109799233</v>
      </c>
      <c r="Q187" s="15"/>
      <c r="R187" s="15"/>
      <c r="S187" s="59"/>
      <c r="T187" s="15"/>
      <c r="U187" s="15"/>
      <c r="V187" s="59"/>
      <c r="W187" s="15"/>
      <c r="X187" s="15"/>
      <c r="Y187" s="59"/>
      <c r="Z187" s="15"/>
      <c r="AA187" s="15"/>
      <c r="AB187" s="59"/>
      <c r="AC187" s="15"/>
      <c r="AD187" s="15"/>
      <c r="AE187" s="59"/>
      <c r="AF187" s="15"/>
      <c r="AG187" s="15"/>
      <c r="AH187" s="59"/>
      <c r="AI187" s="15"/>
      <c r="AJ187" s="15"/>
      <c r="AK187" s="59"/>
    </row>
    <row r="188" spans="1:37" ht="13.5" x14ac:dyDescent="0.25">
      <c r="A188" s="15">
        <v>186</v>
      </c>
      <c r="B188" s="15">
        <f t="shared" si="10"/>
        <v>30943060</v>
      </c>
      <c r="C188" s="15">
        <f t="shared" si="11"/>
        <v>579939225</v>
      </c>
      <c r="D188" s="15" t="e">
        <f t="shared" ca="1" si="12"/>
        <v>#NAME?</v>
      </c>
      <c r="E188" s="15" t="e">
        <f t="shared" ca="1" si="0"/>
        <v>#NAME?</v>
      </c>
      <c r="F188" s="68">
        <f t="shared" si="1"/>
        <v>3899.7051854316283</v>
      </c>
      <c r="G188" s="15"/>
      <c r="H188" s="59"/>
      <c r="I188" s="60">
        <f t="shared" si="2"/>
        <v>579939225</v>
      </c>
      <c r="J188" s="61">
        <f t="shared" si="3"/>
        <v>115987845</v>
      </c>
      <c r="K188" s="62">
        <f t="shared" si="4"/>
        <v>11598784.5</v>
      </c>
      <c r="L188" s="63">
        <f t="shared" si="5"/>
        <v>1159878.45</v>
      </c>
      <c r="M188" s="64">
        <f t="shared" si="6"/>
        <v>57993.922500000001</v>
      </c>
      <c r="N188" s="65">
        <f t="shared" si="7"/>
        <v>1159.8784499999999</v>
      </c>
      <c r="O188" s="66">
        <f t="shared" si="8"/>
        <v>11.598784500000001</v>
      </c>
      <c r="P188" s="67">
        <f t="shared" si="9"/>
        <v>0.11598784500000001</v>
      </c>
      <c r="Q188" s="15"/>
      <c r="R188" s="15"/>
      <c r="S188" s="59"/>
      <c r="T188" s="15"/>
      <c r="U188" s="15"/>
      <c r="V188" s="59"/>
      <c r="W188" s="15"/>
      <c r="X188" s="15"/>
      <c r="Y188" s="59"/>
      <c r="Z188" s="15"/>
      <c r="AA188" s="15"/>
      <c r="AB188" s="59"/>
      <c r="AC188" s="15"/>
      <c r="AD188" s="15"/>
      <c r="AE188" s="59"/>
      <c r="AF188" s="15"/>
      <c r="AG188" s="15"/>
      <c r="AH188" s="59"/>
      <c r="AI188" s="15"/>
      <c r="AJ188" s="15"/>
      <c r="AK188" s="59"/>
    </row>
    <row r="189" spans="1:37" ht="13.5" x14ac:dyDescent="0.25">
      <c r="A189" s="15">
        <v>187</v>
      </c>
      <c r="B189" s="15">
        <f t="shared" si="10"/>
        <v>32664880</v>
      </c>
      <c r="C189" s="15">
        <f t="shared" si="11"/>
        <v>612604105</v>
      </c>
      <c r="D189" s="15" t="e">
        <f t="shared" ca="1" si="12"/>
        <v>#NAME?</v>
      </c>
      <c r="E189" s="15" t="e">
        <f t="shared" ca="1" si="0"/>
        <v>#NAME?</v>
      </c>
      <c r="F189" s="68">
        <f t="shared" si="1"/>
        <v>3977.6992891402615</v>
      </c>
      <c r="G189" s="15"/>
      <c r="H189" s="59"/>
      <c r="I189" s="60">
        <f t="shared" si="2"/>
        <v>612604105</v>
      </c>
      <c r="J189" s="61">
        <f t="shared" si="3"/>
        <v>122520821</v>
      </c>
      <c r="K189" s="62">
        <f t="shared" si="4"/>
        <v>12252082.1</v>
      </c>
      <c r="L189" s="63">
        <f t="shared" si="5"/>
        <v>1225208.21</v>
      </c>
      <c r="M189" s="64">
        <f t="shared" si="6"/>
        <v>61260.410499999998</v>
      </c>
      <c r="N189" s="65">
        <f t="shared" si="7"/>
        <v>1225.20821</v>
      </c>
      <c r="O189" s="66">
        <f t="shared" si="8"/>
        <v>12.252082100000001</v>
      </c>
      <c r="P189" s="67">
        <f t="shared" si="9"/>
        <v>0.122520821</v>
      </c>
      <c r="Q189" s="15"/>
      <c r="R189" s="15"/>
      <c r="S189" s="59"/>
      <c r="T189" s="15"/>
      <c r="U189" s="15"/>
      <c r="V189" s="59"/>
      <c r="W189" s="15"/>
      <c r="X189" s="15"/>
      <c r="Y189" s="59"/>
      <c r="Z189" s="15"/>
      <c r="AA189" s="15"/>
      <c r="AB189" s="59"/>
      <c r="AC189" s="15"/>
      <c r="AD189" s="15"/>
      <c r="AE189" s="59"/>
      <c r="AF189" s="15"/>
      <c r="AG189" s="15"/>
      <c r="AH189" s="59"/>
      <c r="AI189" s="15"/>
      <c r="AJ189" s="15"/>
      <c r="AK189" s="59"/>
    </row>
    <row r="190" spans="1:37" ht="13.5" x14ac:dyDescent="0.25">
      <c r="A190" s="15">
        <v>188</v>
      </c>
      <c r="B190" s="15">
        <f t="shared" si="10"/>
        <v>34481540</v>
      </c>
      <c r="C190" s="15">
        <f t="shared" si="11"/>
        <v>647085645</v>
      </c>
      <c r="D190" s="15" t="e">
        <f t="shared" ca="1" si="12"/>
        <v>#NAME?</v>
      </c>
      <c r="E190" s="15" t="e">
        <f t="shared" ca="1" si="0"/>
        <v>#NAME?</v>
      </c>
      <c r="F190" s="68">
        <f t="shared" si="1"/>
        <v>4057.2532749230659</v>
      </c>
      <c r="G190" s="15"/>
      <c r="H190" s="59"/>
      <c r="I190" s="60">
        <f t="shared" si="2"/>
        <v>647085645</v>
      </c>
      <c r="J190" s="61">
        <f t="shared" si="3"/>
        <v>129417129</v>
      </c>
      <c r="K190" s="62">
        <f t="shared" si="4"/>
        <v>12941712.9</v>
      </c>
      <c r="L190" s="63">
        <f t="shared" si="5"/>
        <v>1294171.29</v>
      </c>
      <c r="M190" s="64">
        <f t="shared" si="6"/>
        <v>64708.5645</v>
      </c>
      <c r="N190" s="65">
        <f t="shared" si="7"/>
        <v>1294.17129</v>
      </c>
      <c r="O190" s="66">
        <f t="shared" si="8"/>
        <v>12.941712900000001</v>
      </c>
      <c r="P190" s="67">
        <f t="shared" si="9"/>
        <v>0.12941712899999999</v>
      </c>
      <c r="Q190" s="15"/>
      <c r="R190" s="15"/>
      <c r="S190" s="59"/>
      <c r="T190" s="15"/>
      <c r="U190" s="15"/>
      <c r="V190" s="59"/>
      <c r="W190" s="15"/>
      <c r="X190" s="15"/>
      <c r="Y190" s="59"/>
      <c r="Z190" s="15"/>
      <c r="AA190" s="15"/>
      <c r="AB190" s="59"/>
      <c r="AC190" s="15"/>
      <c r="AD190" s="15"/>
      <c r="AE190" s="59"/>
      <c r="AF190" s="15"/>
      <c r="AG190" s="15"/>
      <c r="AH190" s="59"/>
      <c r="AI190" s="15"/>
      <c r="AJ190" s="15"/>
      <c r="AK190" s="59"/>
    </row>
    <row r="191" spans="1:37" ht="13.5" x14ac:dyDescent="0.25">
      <c r="A191" s="15">
        <v>189</v>
      </c>
      <c r="B191" s="15">
        <f t="shared" si="10"/>
        <v>36398200</v>
      </c>
      <c r="C191" s="15">
        <f t="shared" si="11"/>
        <v>683483845</v>
      </c>
      <c r="D191" s="15" t="e">
        <f t="shared" ca="1" si="12"/>
        <v>#NAME?</v>
      </c>
      <c r="E191" s="15" t="e">
        <f t="shared" ca="1" si="0"/>
        <v>#NAME?</v>
      </c>
      <c r="F191" s="68">
        <f t="shared" si="1"/>
        <v>4138.3983404215278</v>
      </c>
      <c r="G191" s="15"/>
      <c r="H191" s="59"/>
      <c r="I191" s="60">
        <f t="shared" si="2"/>
        <v>683483845</v>
      </c>
      <c r="J191" s="61">
        <f t="shared" si="3"/>
        <v>136696769</v>
      </c>
      <c r="K191" s="62">
        <f t="shared" si="4"/>
        <v>13669676.9</v>
      </c>
      <c r="L191" s="63">
        <f t="shared" si="5"/>
        <v>1366967.69</v>
      </c>
      <c r="M191" s="64">
        <f t="shared" si="6"/>
        <v>68348.3845</v>
      </c>
      <c r="N191" s="65">
        <f t="shared" si="7"/>
        <v>1366.9676899999999</v>
      </c>
      <c r="O191" s="66">
        <f t="shared" si="8"/>
        <v>13.669676900000001</v>
      </c>
      <c r="P191" s="67">
        <f t="shared" si="9"/>
        <v>0.136696769</v>
      </c>
      <c r="Q191" s="15"/>
      <c r="R191" s="15"/>
      <c r="S191" s="59"/>
      <c r="T191" s="15"/>
      <c r="U191" s="15"/>
      <c r="V191" s="59"/>
      <c r="W191" s="15"/>
      <c r="X191" s="15"/>
      <c r="Y191" s="59"/>
      <c r="Z191" s="15"/>
      <c r="AA191" s="15"/>
      <c r="AB191" s="59"/>
      <c r="AC191" s="15"/>
      <c r="AD191" s="15"/>
      <c r="AE191" s="59"/>
      <c r="AF191" s="15"/>
      <c r="AG191" s="15"/>
      <c r="AH191" s="59"/>
      <c r="AI191" s="15"/>
      <c r="AJ191" s="15"/>
      <c r="AK191" s="59"/>
    </row>
    <row r="192" spans="1:37" ht="13.5" x14ac:dyDescent="0.25">
      <c r="A192" s="15">
        <v>190</v>
      </c>
      <c r="B192" s="15">
        <f t="shared" si="10"/>
        <v>38420320</v>
      </c>
      <c r="C192" s="15">
        <f t="shared" si="11"/>
        <v>721904165</v>
      </c>
      <c r="D192" s="15" t="e">
        <f t="shared" ca="1" si="12"/>
        <v>#NAME?</v>
      </c>
      <c r="E192" s="15" t="e">
        <f t="shared" ca="1" si="0"/>
        <v>#NAME?</v>
      </c>
      <c r="F192" s="68">
        <f t="shared" si="1"/>
        <v>4221.166307229958</v>
      </c>
      <c r="G192" s="15"/>
      <c r="H192" s="59"/>
      <c r="I192" s="60">
        <f t="shared" si="2"/>
        <v>721904165</v>
      </c>
      <c r="J192" s="61">
        <f t="shared" si="3"/>
        <v>144380833</v>
      </c>
      <c r="K192" s="62">
        <f t="shared" si="4"/>
        <v>14438083.300000001</v>
      </c>
      <c r="L192" s="63">
        <f t="shared" si="5"/>
        <v>1443808.33</v>
      </c>
      <c r="M192" s="64">
        <f t="shared" si="6"/>
        <v>72190.416500000007</v>
      </c>
      <c r="N192" s="65">
        <f t="shared" si="7"/>
        <v>1443.8083300000001</v>
      </c>
      <c r="O192" s="66">
        <f t="shared" si="8"/>
        <v>14.438083300000001</v>
      </c>
      <c r="P192" s="67">
        <f t="shared" si="9"/>
        <v>0.14438083299999999</v>
      </c>
      <c r="Q192" s="15"/>
      <c r="R192" s="15"/>
      <c r="S192" s="59"/>
      <c r="T192" s="15"/>
      <c r="U192" s="15"/>
      <c r="V192" s="59"/>
      <c r="W192" s="15"/>
      <c r="X192" s="15"/>
      <c r="Y192" s="59"/>
      <c r="Z192" s="15"/>
      <c r="AA192" s="15"/>
      <c r="AB192" s="59"/>
      <c r="AC192" s="15"/>
      <c r="AD192" s="15"/>
      <c r="AE192" s="59"/>
      <c r="AF192" s="15"/>
      <c r="AG192" s="15"/>
      <c r="AH192" s="59"/>
      <c r="AI192" s="15"/>
      <c r="AJ192" s="15"/>
      <c r="AK192" s="59"/>
    </row>
    <row r="193" spans="1:37" ht="13.5" x14ac:dyDescent="0.25">
      <c r="A193" s="15">
        <v>191</v>
      </c>
      <c r="B193" s="15">
        <f t="shared" si="10"/>
        <v>40553660</v>
      </c>
      <c r="C193" s="15">
        <f t="shared" si="11"/>
        <v>762457825</v>
      </c>
      <c r="D193" s="15" t="e">
        <f t="shared" ca="1" si="12"/>
        <v>#NAME?</v>
      </c>
      <c r="E193" s="15" t="e">
        <f t="shared" ca="1" si="0"/>
        <v>#NAME?</v>
      </c>
      <c r="F193" s="68">
        <f t="shared" si="1"/>
        <v>4305.5896333745577</v>
      </c>
      <c r="G193" s="15"/>
      <c r="H193" s="59"/>
      <c r="I193" s="60">
        <f t="shared" si="2"/>
        <v>762457825</v>
      </c>
      <c r="J193" s="61">
        <f t="shared" si="3"/>
        <v>152491565</v>
      </c>
      <c r="K193" s="62">
        <f t="shared" si="4"/>
        <v>15249156.5</v>
      </c>
      <c r="L193" s="63">
        <f t="shared" si="5"/>
        <v>1524915.65</v>
      </c>
      <c r="M193" s="64">
        <f t="shared" si="6"/>
        <v>76245.782500000001</v>
      </c>
      <c r="N193" s="65">
        <f t="shared" si="7"/>
        <v>1524.9156499999999</v>
      </c>
      <c r="O193" s="66">
        <f t="shared" si="8"/>
        <v>15.2491565</v>
      </c>
      <c r="P193" s="67">
        <f t="shared" si="9"/>
        <v>0.152491565</v>
      </c>
      <c r="Q193" s="15"/>
      <c r="R193" s="15"/>
      <c r="S193" s="59"/>
      <c r="T193" s="15"/>
      <c r="U193" s="15"/>
      <c r="V193" s="59"/>
      <c r="W193" s="15"/>
      <c r="X193" s="15"/>
      <c r="Y193" s="59"/>
      <c r="Z193" s="15"/>
      <c r="AA193" s="15"/>
      <c r="AB193" s="59"/>
      <c r="AC193" s="15"/>
      <c r="AD193" s="15"/>
      <c r="AE193" s="59"/>
      <c r="AF193" s="15"/>
      <c r="AG193" s="15"/>
      <c r="AH193" s="59"/>
      <c r="AI193" s="15"/>
      <c r="AJ193" s="15"/>
      <c r="AK193" s="59"/>
    </row>
    <row r="194" spans="1:37" ht="13.5" x14ac:dyDescent="0.25">
      <c r="A194" s="15">
        <v>192</v>
      </c>
      <c r="B194" s="15">
        <f t="shared" si="10"/>
        <v>42804280</v>
      </c>
      <c r="C194" s="15">
        <f t="shared" si="11"/>
        <v>805262105</v>
      </c>
      <c r="D194" s="15" t="e">
        <f t="shared" ca="1" si="12"/>
        <v>#NAME?</v>
      </c>
      <c r="E194" s="15" t="e">
        <f t="shared" ca="1" si="0"/>
        <v>#NAME?</v>
      </c>
      <c r="F194" s="68">
        <f t="shared" si="1"/>
        <v>4391.7014260420483</v>
      </c>
      <c r="G194" s="15"/>
      <c r="H194" s="59"/>
      <c r="I194" s="60">
        <f t="shared" si="2"/>
        <v>805262105</v>
      </c>
      <c r="J194" s="61">
        <f t="shared" si="3"/>
        <v>161052421</v>
      </c>
      <c r="K194" s="62">
        <f t="shared" si="4"/>
        <v>16105242.1</v>
      </c>
      <c r="L194" s="63">
        <f t="shared" si="5"/>
        <v>1610524.21</v>
      </c>
      <c r="M194" s="64">
        <f t="shared" si="6"/>
        <v>80526.210500000001</v>
      </c>
      <c r="N194" s="65">
        <f t="shared" si="7"/>
        <v>1610.52421</v>
      </c>
      <c r="O194" s="66">
        <f t="shared" si="8"/>
        <v>16.105242100000002</v>
      </c>
      <c r="P194" s="67">
        <f t="shared" si="9"/>
        <v>0.161052421</v>
      </c>
      <c r="Q194" s="15"/>
      <c r="R194" s="15"/>
      <c r="S194" s="59"/>
      <c r="T194" s="15"/>
      <c r="U194" s="15"/>
      <c r="V194" s="59"/>
      <c r="W194" s="15"/>
      <c r="X194" s="15"/>
      <c r="Y194" s="59"/>
      <c r="Z194" s="15"/>
      <c r="AA194" s="15"/>
      <c r="AB194" s="59"/>
      <c r="AC194" s="15"/>
      <c r="AD194" s="15"/>
      <c r="AE194" s="59"/>
      <c r="AF194" s="15"/>
      <c r="AG194" s="15"/>
      <c r="AH194" s="59"/>
      <c r="AI194" s="15"/>
      <c r="AJ194" s="15"/>
      <c r="AK194" s="59"/>
    </row>
    <row r="195" spans="1:37" ht="13.5" x14ac:dyDescent="0.25">
      <c r="A195" s="15">
        <v>193</v>
      </c>
      <c r="B195" s="15">
        <f t="shared" si="10"/>
        <v>45178580</v>
      </c>
      <c r="C195" s="15">
        <f t="shared" si="11"/>
        <v>850440685</v>
      </c>
      <c r="D195" s="15" t="e">
        <f t="shared" ca="1" si="12"/>
        <v>#NAME?</v>
      </c>
      <c r="E195" s="15" t="e">
        <f t="shared" ca="1" si="0"/>
        <v>#NAME?</v>
      </c>
      <c r="F195" s="68">
        <f t="shared" si="1"/>
        <v>4479.5354545628898</v>
      </c>
      <c r="G195" s="15"/>
      <c r="H195" s="59"/>
      <c r="I195" s="60">
        <f t="shared" si="2"/>
        <v>850440685</v>
      </c>
      <c r="J195" s="61">
        <f t="shared" si="3"/>
        <v>170088137</v>
      </c>
      <c r="K195" s="62">
        <f t="shared" si="4"/>
        <v>17008813.699999999</v>
      </c>
      <c r="L195" s="63">
        <f t="shared" si="5"/>
        <v>1700881.37</v>
      </c>
      <c r="M195" s="64">
        <f t="shared" si="6"/>
        <v>85044.068499999994</v>
      </c>
      <c r="N195" s="65">
        <f t="shared" si="7"/>
        <v>1700.8813700000001</v>
      </c>
      <c r="O195" s="66">
        <f t="shared" si="8"/>
        <v>17.008813700000001</v>
      </c>
      <c r="P195" s="67">
        <f t="shared" si="9"/>
        <v>0.170088137</v>
      </c>
      <c r="Q195" s="15"/>
      <c r="R195" s="15"/>
      <c r="S195" s="59"/>
      <c r="T195" s="15"/>
      <c r="U195" s="15"/>
      <c r="V195" s="59"/>
      <c r="W195" s="15"/>
      <c r="X195" s="15"/>
      <c r="Y195" s="59"/>
      <c r="Z195" s="15"/>
      <c r="AA195" s="15"/>
      <c r="AB195" s="59"/>
      <c r="AC195" s="15"/>
      <c r="AD195" s="15"/>
      <c r="AE195" s="59"/>
      <c r="AF195" s="15"/>
      <c r="AG195" s="15"/>
      <c r="AH195" s="59"/>
      <c r="AI195" s="15"/>
      <c r="AJ195" s="15"/>
      <c r="AK195" s="59"/>
    </row>
    <row r="196" spans="1:37" ht="13.5" x14ac:dyDescent="0.25">
      <c r="A196" s="15">
        <v>194</v>
      </c>
      <c r="B196" s="15">
        <f t="shared" si="10"/>
        <v>47683300</v>
      </c>
      <c r="C196" s="15">
        <f t="shared" si="11"/>
        <v>898123985</v>
      </c>
      <c r="D196" s="15" t="e">
        <f t="shared" ca="1" si="12"/>
        <v>#NAME?</v>
      </c>
      <c r="E196" s="15" t="e">
        <f t="shared" ca="1" si="0"/>
        <v>#NAME?</v>
      </c>
      <c r="F196" s="68">
        <f t="shared" si="1"/>
        <v>4569.1261636541476</v>
      </c>
      <c r="G196" s="15"/>
      <c r="H196" s="59"/>
      <c r="I196" s="60">
        <f t="shared" si="2"/>
        <v>898123985</v>
      </c>
      <c r="J196" s="61">
        <f t="shared" si="3"/>
        <v>179624797</v>
      </c>
      <c r="K196" s="62">
        <f t="shared" si="4"/>
        <v>17962479.699999999</v>
      </c>
      <c r="L196" s="63">
        <f t="shared" si="5"/>
        <v>1796247.97</v>
      </c>
      <c r="M196" s="64">
        <f t="shared" si="6"/>
        <v>89812.398499999996</v>
      </c>
      <c r="N196" s="65">
        <f t="shared" si="7"/>
        <v>1796.2479699999999</v>
      </c>
      <c r="O196" s="66">
        <f t="shared" si="8"/>
        <v>17.962479699999999</v>
      </c>
      <c r="P196" s="67">
        <f t="shared" si="9"/>
        <v>0.179624797</v>
      </c>
      <c r="Q196" s="15"/>
      <c r="R196" s="15"/>
      <c r="S196" s="59"/>
      <c r="T196" s="15"/>
      <c r="U196" s="15"/>
      <c r="V196" s="59"/>
      <c r="W196" s="15"/>
      <c r="X196" s="15"/>
      <c r="Y196" s="59"/>
      <c r="Z196" s="15"/>
      <c r="AA196" s="15"/>
      <c r="AB196" s="59"/>
      <c r="AC196" s="15"/>
      <c r="AD196" s="15"/>
      <c r="AE196" s="59"/>
      <c r="AF196" s="15"/>
      <c r="AG196" s="15"/>
      <c r="AH196" s="59"/>
      <c r="AI196" s="15"/>
      <c r="AJ196" s="15"/>
      <c r="AK196" s="59"/>
    </row>
    <row r="197" spans="1:37" ht="13.5" x14ac:dyDescent="0.25">
      <c r="A197" s="15">
        <v>195</v>
      </c>
      <c r="B197" s="15">
        <f t="shared" si="10"/>
        <v>50325560</v>
      </c>
      <c r="C197" s="15">
        <f t="shared" si="11"/>
        <v>948449545</v>
      </c>
      <c r="D197" s="15" t="e">
        <f t="shared" ca="1" si="12"/>
        <v>#NAME?</v>
      </c>
      <c r="E197" s="15" t="e">
        <f t="shared" ca="1" si="0"/>
        <v>#NAME?</v>
      </c>
      <c r="F197" s="68">
        <f t="shared" si="1"/>
        <v>4660.5086869272309</v>
      </c>
      <c r="G197" s="15"/>
      <c r="H197" s="59"/>
      <c r="I197" s="60">
        <f t="shared" si="2"/>
        <v>948449545</v>
      </c>
      <c r="J197" s="61">
        <f t="shared" si="3"/>
        <v>189689909</v>
      </c>
      <c r="K197" s="62">
        <f t="shared" si="4"/>
        <v>18968990.899999999</v>
      </c>
      <c r="L197" s="63">
        <f t="shared" si="5"/>
        <v>1896899.09</v>
      </c>
      <c r="M197" s="64">
        <f t="shared" si="6"/>
        <v>94844.954500000007</v>
      </c>
      <c r="N197" s="65">
        <f t="shared" si="7"/>
        <v>1896.8990899999999</v>
      </c>
      <c r="O197" s="66">
        <f t="shared" si="8"/>
        <v>18.968990900000001</v>
      </c>
      <c r="P197" s="67">
        <f t="shared" si="9"/>
        <v>0.18968990899999999</v>
      </c>
      <c r="Q197" s="15"/>
      <c r="R197" s="15"/>
      <c r="S197" s="59"/>
      <c r="T197" s="15"/>
      <c r="U197" s="15"/>
      <c r="V197" s="59"/>
      <c r="W197" s="15"/>
      <c r="X197" s="15"/>
      <c r="Y197" s="59"/>
      <c r="Z197" s="15"/>
      <c r="AA197" s="15"/>
      <c r="AB197" s="59"/>
      <c r="AC197" s="15"/>
      <c r="AD197" s="15"/>
      <c r="AE197" s="59"/>
      <c r="AF197" s="15"/>
      <c r="AG197" s="15"/>
      <c r="AH197" s="59"/>
      <c r="AI197" s="15"/>
      <c r="AJ197" s="15"/>
      <c r="AK197" s="59"/>
    </row>
    <row r="198" spans="1:37" ht="13.5" x14ac:dyDescent="0.25">
      <c r="A198" s="15">
        <v>196</v>
      </c>
      <c r="B198" s="15">
        <f t="shared" si="10"/>
        <v>53112820</v>
      </c>
      <c r="C198" s="15">
        <f t="shared" si="11"/>
        <v>1001562365</v>
      </c>
      <c r="D198" s="15" t="e">
        <f t="shared" ca="1" si="12"/>
        <v>#NAME?</v>
      </c>
      <c r="E198" s="15" t="e">
        <f t="shared" ca="1" si="0"/>
        <v>#NAME?</v>
      </c>
      <c r="F198" s="68">
        <f t="shared" si="1"/>
        <v>4753.7188606657746</v>
      </c>
      <c r="G198" s="15"/>
      <c r="H198" s="59"/>
      <c r="I198" s="60">
        <f t="shared" si="2"/>
        <v>1001562365</v>
      </c>
      <c r="J198" s="61">
        <f t="shared" si="3"/>
        <v>200312473</v>
      </c>
      <c r="K198" s="62">
        <f t="shared" si="4"/>
        <v>20031247.300000001</v>
      </c>
      <c r="L198" s="63">
        <f t="shared" si="5"/>
        <v>2003124.73</v>
      </c>
      <c r="M198" s="64">
        <f t="shared" si="6"/>
        <v>100156.2365</v>
      </c>
      <c r="N198" s="65">
        <f t="shared" si="7"/>
        <v>2003.12473</v>
      </c>
      <c r="O198" s="66">
        <f t="shared" si="8"/>
        <v>20.0312473</v>
      </c>
      <c r="P198" s="67">
        <f t="shared" si="9"/>
        <v>0.20031247299999999</v>
      </c>
      <c r="Q198" s="15"/>
      <c r="R198" s="15"/>
      <c r="S198" s="59"/>
      <c r="T198" s="15"/>
      <c r="U198" s="15"/>
      <c r="V198" s="59"/>
      <c r="W198" s="15"/>
      <c r="X198" s="15"/>
      <c r="Y198" s="59"/>
      <c r="Z198" s="15"/>
      <c r="AA198" s="15"/>
      <c r="AB198" s="59"/>
      <c r="AC198" s="15"/>
      <c r="AD198" s="15"/>
      <c r="AE198" s="59"/>
      <c r="AF198" s="15"/>
      <c r="AG198" s="15"/>
      <c r="AH198" s="59"/>
      <c r="AI198" s="15"/>
      <c r="AJ198" s="15"/>
      <c r="AK198" s="59"/>
    </row>
    <row r="199" spans="1:37" ht="13.5" x14ac:dyDescent="0.25">
      <c r="A199" s="15">
        <v>197</v>
      </c>
      <c r="B199" s="15">
        <f t="shared" si="10"/>
        <v>56052980</v>
      </c>
      <c r="C199" s="15">
        <f t="shared" si="11"/>
        <v>1057615345</v>
      </c>
      <c r="D199" s="15" t="e">
        <f t="shared" ca="1" si="12"/>
        <v>#NAME?</v>
      </c>
      <c r="E199" s="15" t="e">
        <f t="shared" ca="1" si="0"/>
        <v>#NAME?</v>
      </c>
      <c r="F199" s="68">
        <f t="shared" si="1"/>
        <v>4848.7932378790902</v>
      </c>
      <c r="G199" s="15"/>
      <c r="H199" s="59"/>
      <c r="I199" s="60">
        <f t="shared" si="2"/>
        <v>1057615345</v>
      </c>
      <c r="J199" s="61">
        <f t="shared" si="3"/>
        <v>211523069</v>
      </c>
      <c r="K199" s="62">
        <f t="shared" si="4"/>
        <v>21152306.899999999</v>
      </c>
      <c r="L199" s="63">
        <f t="shared" si="5"/>
        <v>2115230.69</v>
      </c>
      <c r="M199" s="64">
        <f t="shared" si="6"/>
        <v>105761.53449999999</v>
      </c>
      <c r="N199" s="65">
        <f t="shared" si="7"/>
        <v>2115.2306899999999</v>
      </c>
      <c r="O199" s="66">
        <f t="shared" si="8"/>
        <v>21.152306899999999</v>
      </c>
      <c r="P199" s="67">
        <f t="shared" si="9"/>
        <v>0.21152306900000001</v>
      </c>
      <c r="Q199" s="15"/>
      <c r="R199" s="15"/>
      <c r="S199" s="59"/>
      <c r="T199" s="15"/>
      <c r="U199" s="15"/>
      <c r="V199" s="59"/>
      <c r="W199" s="15"/>
      <c r="X199" s="15"/>
      <c r="Y199" s="59"/>
      <c r="Z199" s="15"/>
      <c r="AA199" s="15"/>
      <c r="AB199" s="59"/>
      <c r="AC199" s="15"/>
      <c r="AD199" s="15"/>
      <c r="AE199" s="59"/>
      <c r="AF199" s="15"/>
      <c r="AG199" s="15"/>
      <c r="AH199" s="59"/>
      <c r="AI199" s="15"/>
      <c r="AJ199" s="15"/>
      <c r="AK199" s="59"/>
    </row>
    <row r="200" spans="1:37" ht="13.5" x14ac:dyDescent="0.25">
      <c r="A200" s="15">
        <v>198</v>
      </c>
      <c r="B200" s="15">
        <f t="shared" si="10"/>
        <v>59154400</v>
      </c>
      <c r="C200" s="15">
        <f t="shared" si="11"/>
        <v>1116769745</v>
      </c>
      <c r="D200" s="15" t="e">
        <f t="shared" ca="1" si="12"/>
        <v>#NAME?</v>
      </c>
      <c r="E200" s="15" t="e">
        <f t="shared" ca="1" si="0"/>
        <v>#NAME?</v>
      </c>
      <c r="F200" s="68">
        <f t="shared" si="1"/>
        <v>4945.7691026366729</v>
      </c>
      <c r="G200" s="15"/>
      <c r="H200" s="59"/>
      <c r="I200" s="60">
        <f t="shared" si="2"/>
        <v>1116769745</v>
      </c>
      <c r="J200" s="61">
        <f t="shared" si="3"/>
        <v>223353949</v>
      </c>
      <c r="K200" s="62">
        <f t="shared" si="4"/>
        <v>22335394.899999999</v>
      </c>
      <c r="L200" s="63">
        <f t="shared" si="5"/>
        <v>2233539.4900000002</v>
      </c>
      <c r="M200" s="64">
        <f t="shared" si="6"/>
        <v>111676.9745</v>
      </c>
      <c r="N200" s="65">
        <f t="shared" si="7"/>
        <v>2233.5394900000001</v>
      </c>
      <c r="O200" s="66">
        <f t="shared" si="8"/>
        <v>22.335394900000001</v>
      </c>
      <c r="P200" s="67">
        <f t="shared" si="9"/>
        <v>0.223353949</v>
      </c>
      <c r="Q200" s="15"/>
      <c r="R200" s="15"/>
      <c r="S200" s="59"/>
      <c r="T200" s="15"/>
      <c r="U200" s="15"/>
      <c r="V200" s="59"/>
      <c r="W200" s="15"/>
      <c r="X200" s="15"/>
      <c r="Y200" s="59"/>
      <c r="Z200" s="15"/>
      <c r="AA200" s="15"/>
      <c r="AB200" s="59"/>
      <c r="AC200" s="15"/>
      <c r="AD200" s="15"/>
      <c r="AE200" s="59"/>
      <c r="AF200" s="15"/>
      <c r="AG200" s="15"/>
      <c r="AH200" s="59"/>
      <c r="AI200" s="15"/>
      <c r="AJ200" s="15"/>
      <c r="AK200" s="59"/>
    </row>
    <row r="201" spans="1:37" ht="13.5" x14ac:dyDescent="0.25">
      <c r="A201" s="15">
        <v>199</v>
      </c>
      <c r="B201" s="15">
        <f t="shared" si="10"/>
        <v>62425820</v>
      </c>
      <c r="C201" s="15">
        <f t="shared" si="11"/>
        <v>1179195565</v>
      </c>
      <c r="D201" s="15" t="e">
        <f t="shared" ca="1" si="12"/>
        <v>#NAME?</v>
      </c>
      <c r="E201" s="15" t="e">
        <f t="shared" ca="1" si="0"/>
        <v>#NAME?</v>
      </c>
      <c r="F201" s="68">
        <f t="shared" si="1"/>
        <v>5044.6844846894055</v>
      </c>
      <c r="G201" s="15"/>
      <c r="H201" s="59"/>
      <c r="I201" s="60">
        <f t="shared" si="2"/>
        <v>1179195565</v>
      </c>
      <c r="J201" s="61">
        <f t="shared" si="3"/>
        <v>235839113</v>
      </c>
      <c r="K201" s="62">
        <f t="shared" si="4"/>
        <v>23583911.300000001</v>
      </c>
      <c r="L201" s="63">
        <f t="shared" si="5"/>
        <v>2358391.13</v>
      </c>
      <c r="M201" s="64">
        <f t="shared" si="6"/>
        <v>117919.55650000001</v>
      </c>
      <c r="N201" s="65">
        <f t="shared" si="7"/>
        <v>2358.39113</v>
      </c>
      <c r="O201" s="66">
        <f t="shared" si="8"/>
        <v>23.5839113</v>
      </c>
      <c r="P201" s="67">
        <f t="shared" si="9"/>
        <v>0.23583911299999999</v>
      </c>
      <c r="Q201" s="15"/>
      <c r="R201" s="15"/>
      <c r="S201" s="59"/>
      <c r="T201" s="15"/>
      <c r="U201" s="15"/>
      <c r="V201" s="59"/>
      <c r="W201" s="15"/>
      <c r="X201" s="15"/>
      <c r="Y201" s="59"/>
      <c r="Z201" s="15"/>
      <c r="AA201" s="15"/>
      <c r="AB201" s="59"/>
      <c r="AC201" s="15"/>
      <c r="AD201" s="15"/>
      <c r="AE201" s="59"/>
      <c r="AF201" s="15"/>
      <c r="AG201" s="15"/>
      <c r="AH201" s="59"/>
      <c r="AI201" s="15"/>
      <c r="AJ201" s="15"/>
      <c r="AK201" s="59"/>
    </row>
    <row r="202" spans="1:37" ht="13.5" x14ac:dyDescent="0.25">
      <c r="A202" s="15">
        <v>200</v>
      </c>
      <c r="B202" s="15">
        <f t="shared" si="10"/>
        <v>65876480</v>
      </c>
      <c r="C202" s="15">
        <f t="shared" si="11"/>
        <v>1245072045</v>
      </c>
      <c r="D202" s="15" t="e">
        <f t="shared" ca="1" si="12"/>
        <v>#NAME?</v>
      </c>
      <c r="E202" s="15" t="e">
        <f t="shared" ca="1" si="0"/>
        <v>#NAME?</v>
      </c>
      <c r="F202" s="68">
        <f t="shared" si="1"/>
        <v>5145.5781743831931</v>
      </c>
      <c r="G202" s="15"/>
      <c r="H202" s="59"/>
      <c r="I202" s="60">
        <f t="shared" si="2"/>
        <v>1245072045</v>
      </c>
      <c r="J202" s="61">
        <f t="shared" si="3"/>
        <v>249014409</v>
      </c>
      <c r="K202" s="62">
        <f t="shared" si="4"/>
        <v>24901440.899999999</v>
      </c>
      <c r="L202" s="63">
        <f t="shared" si="5"/>
        <v>2490144.09</v>
      </c>
      <c r="M202" s="64">
        <f t="shared" si="6"/>
        <v>124507.20450000001</v>
      </c>
      <c r="N202" s="65">
        <f t="shared" si="7"/>
        <v>2490.1440899999998</v>
      </c>
      <c r="O202" s="66">
        <f t="shared" si="8"/>
        <v>24.901440900000001</v>
      </c>
      <c r="P202" s="67">
        <f t="shared" si="9"/>
        <v>0.24901440899999999</v>
      </c>
      <c r="Q202" s="15"/>
      <c r="R202" s="15"/>
      <c r="S202" s="59"/>
      <c r="T202" s="15"/>
      <c r="U202" s="15"/>
      <c r="V202" s="59"/>
      <c r="W202" s="15"/>
      <c r="X202" s="15"/>
      <c r="Y202" s="59"/>
      <c r="Z202" s="15"/>
      <c r="AA202" s="15"/>
      <c r="AB202" s="59"/>
      <c r="AC202" s="15"/>
      <c r="AD202" s="15"/>
      <c r="AE202" s="59"/>
      <c r="AF202" s="15"/>
      <c r="AG202" s="15"/>
      <c r="AH202" s="59"/>
      <c r="AI202" s="15"/>
      <c r="AJ202" s="15"/>
      <c r="AK202" s="59"/>
    </row>
    <row r="203" spans="1:37" ht="13.5" x14ac:dyDescent="0.25">
      <c r="A203" s="15">
        <v>201</v>
      </c>
      <c r="B203" s="15">
        <f t="shared" si="10"/>
        <v>69516160</v>
      </c>
      <c r="C203" s="15">
        <f t="shared" si="11"/>
        <v>1314588205</v>
      </c>
      <c r="D203" s="15" t="e">
        <f t="shared" ca="1" si="12"/>
        <v>#NAME?</v>
      </c>
      <c r="E203" s="15" t="e">
        <f t="shared" ca="1" si="0"/>
        <v>#NAME?</v>
      </c>
      <c r="F203" s="68">
        <f t="shared" si="1"/>
        <v>5248.4897378708583</v>
      </c>
      <c r="G203" s="15"/>
      <c r="H203" s="59"/>
      <c r="I203" s="60">
        <f t="shared" si="2"/>
        <v>1314588205</v>
      </c>
      <c r="J203" s="61">
        <f t="shared" si="3"/>
        <v>262917641</v>
      </c>
      <c r="K203" s="62">
        <f t="shared" si="4"/>
        <v>26291764.100000001</v>
      </c>
      <c r="L203" s="63">
        <f t="shared" si="5"/>
        <v>2629176.41</v>
      </c>
      <c r="M203" s="64">
        <f t="shared" si="6"/>
        <v>131458.8205</v>
      </c>
      <c r="N203" s="65">
        <f t="shared" si="7"/>
        <v>2629.17641</v>
      </c>
      <c r="O203" s="66">
        <f t="shared" si="8"/>
        <v>26.291764100000002</v>
      </c>
      <c r="P203" s="67">
        <f t="shared" si="9"/>
        <v>0.26291764099999998</v>
      </c>
      <c r="Q203" s="15"/>
      <c r="R203" s="15"/>
      <c r="S203" s="59"/>
      <c r="T203" s="15"/>
      <c r="U203" s="15"/>
      <c r="V203" s="59"/>
      <c r="W203" s="15"/>
      <c r="X203" s="15"/>
      <c r="Y203" s="59"/>
      <c r="Z203" s="15"/>
      <c r="AA203" s="15"/>
      <c r="AB203" s="59"/>
      <c r="AC203" s="15"/>
      <c r="AD203" s="15"/>
      <c r="AE203" s="59"/>
      <c r="AF203" s="15"/>
      <c r="AG203" s="15"/>
      <c r="AH203" s="59"/>
      <c r="AI203" s="15"/>
      <c r="AJ203" s="15"/>
      <c r="AK203" s="59"/>
    </row>
    <row r="204" spans="1:37" ht="13.5" x14ac:dyDescent="0.25">
      <c r="A204" s="15">
        <v>202</v>
      </c>
      <c r="B204" s="15">
        <f t="shared" si="10"/>
        <v>73355120</v>
      </c>
      <c r="C204" s="15">
        <f t="shared" si="11"/>
        <v>1387943325</v>
      </c>
      <c r="D204" s="15" t="e">
        <f t="shared" ca="1" si="12"/>
        <v>#NAME?</v>
      </c>
      <c r="E204" s="15" t="e">
        <f t="shared" ca="1" si="0"/>
        <v>#NAME?</v>
      </c>
      <c r="F204" s="68">
        <f t="shared" si="1"/>
        <v>5353.4595326282742</v>
      </c>
      <c r="G204" s="15"/>
      <c r="H204" s="59"/>
      <c r="I204" s="60">
        <f t="shared" si="2"/>
        <v>1387943325</v>
      </c>
      <c r="J204" s="61">
        <f t="shared" si="3"/>
        <v>277588665</v>
      </c>
      <c r="K204" s="62">
        <f t="shared" si="4"/>
        <v>27758866.5</v>
      </c>
      <c r="L204" s="63">
        <f t="shared" si="5"/>
        <v>2775886.65</v>
      </c>
      <c r="M204" s="64">
        <f t="shared" si="6"/>
        <v>138794.33249999999</v>
      </c>
      <c r="N204" s="65">
        <f t="shared" si="7"/>
        <v>2775.8866499999999</v>
      </c>
      <c r="O204" s="66">
        <f t="shared" si="8"/>
        <v>27.7588665</v>
      </c>
      <c r="P204" s="67">
        <f t="shared" si="9"/>
        <v>0.27758866500000001</v>
      </c>
      <c r="Q204" s="15"/>
      <c r="R204" s="15"/>
      <c r="S204" s="59"/>
      <c r="T204" s="15"/>
      <c r="U204" s="15"/>
      <c r="V204" s="59"/>
      <c r="W204" s="15"/>
      <c r="X204" s="15"/>
      <c r="Y204" s="59"/>
      <c r="Z204" s="15"/>
      <c r="AA204" s="15"/>
      <c r="AB204" s="59"/>
      <c r="AC204" s="15"/>
      <c r="AD204" s="15"/>
      <c r="AE204" s="59"/>
      <c r="AF204" s="15"/>
      <c r="AG204" s="15"/>
      <c r="AH204" s="59"/>
      <c r="AI204" s="15"/>
      <c r="AJ204" s="15"/>
      <c r="AK204" s="59"/>
    </row>
    <row r="205" spans="1:37" ht="13.5" x14ac:dyDescent="0.25">
      <c r="A205" s="15">
        <v>203</v>
      </c>
      <c r="B205" s="15">
        <f t="shared" si="10"/>
        <v>77404180</v>
      </c>
      <c r="C205" s="15">
        <f t="shared" si="11"/>
        <v>1465347505</v>
      </c>
      <c r="D205" s="15" t="e">
        <f t="shared" ca="1" si="12"/>
        <v>#NAME?</v>
      </c>
      <c r="E205" s="15" t="e">
        <f t="shared" ca="1" si="0"/>
        <v>#NAME?</v>
      </c>
      <c r="F205" s="68">
        <f t="shared" si="1"/>
        <v>5460.5287232808405</v>
      </c>
      <c r="G205" s="15"/>
      <c r="H205" s="59"/>
      <c r="I205" s="60">
        <f t="shared" si="2"/>
        <v>1465347505</v>
      </c>
      <c r="J205" s="61">
        <f t="shared" si="3"/>
        <v>293069501</v>
      </c>
      <c r="K205" s="62">
        <f t="shared" si="4"/>
        <v>29306950.100000001</v>
      </c>
      <c r="L205" s="63">
        <f t="shared" si="5"/>
        <v>2930695.01</v>
      </c>
      <c r="M205" s="64">
        <f t="shared" si="6"/>
        <v>146534.75049999999</v>
      </c>
      <c r="N205" s="65">
        <f t="shared" si="7"/>
        <v>2930.6950099999999</v>
      </c>
      <c r="O205" s="66">
        <f t="shared" si="8"/>
        <v>29.306950100000002</v>
      </c>
      <c r="P205" s="67">
        <f t="shared" si="9"/>
        <v>0.29306950100000001</v>
      </c>
      <c r="Q205" s="15"/>
      <c r="R205" s="15"/>
      <c r="S205" s="59"/>
      <c r="T205" s="15"/>
      <c r="U205" s="15"/>
      <c r="V205" s="59"/>
      <c r="W205" s="15"/>
      <c r="X205" s="15"/>
      <c r="Y205" s="59"/>
      <c r="Z205" s="15"/>
      <c r="AA205" s="15"/>
      <c r="AB205" s="59"/>
      <c r="AC205" s="15"/>
      <c r="AD205" s="15"/>
      <c r="AE205" s="59"/>
      <c r="AF205" s="15"/>
      <c r="AG205" s="15"/>
      <c r="AH205" s="59"/>
      <c r="AI205" s="15"/>
      <c r="AJ205" s="15"/>
      <c r="AK205" s="59"/>
    </row>
    <row r="206" spans="1:37" ht="13.5" x14ac:dyDescent="0.25">
      <c r="A206" s="15">
        <v>204</v>
      </c>
      <c r="B206" s="15">
        <f t="shared" si="10"/>
        <v>81674760</v>
      </c>
      <c r="C206" s="15">
        <f t="shared" si="11"/>
        <v>1547022265</v>
      </c>
      <c r="D206" s="15" t="e">
        <f t="shared" ca="1" si="12"/>
        <v>#NAME?</v>
      </c>
      <c r="E206" s="15" t="e">
        <f t="shared" ca="1" si="0"/>
        <v>#NAME?</v>
      </c>
      <c r="F206" s="68">
        <f t="shared" si="1"/>
        <v>5569.739297746456</v>
      </c>
      <c r="G206" s="15"/>
      <c r="H206" s="59"/>
      <c r="I206" s="60">
        <f t="shared" si="2"/>
        <v>1547022265</v>
      </c>
      <c r="J206" s="61">
        <f t="shared" si="3"/>
        <v>309404453</v>
      </c>
      <c r="K206" s="62">
        <f t="shared" si="4"/>
        <v>30940445.300000001</v>
      </c>
      <c r="L206" s="63">
        <f t="shared" si="5"/>
        <v>3094044.53</v>
      </c>
      <c r="M206" s="64">
        <f t="shared" si="6"/>
        <v>154702.22649999999</v>
      </c>
      <c r="N206" s="65">
        <f t="shared" si="7"/>
        <v>3094.0445300000001</v>
      </c>
      <c r="O206" s="66">
        <f t="shared" si="8"/>
        <v>30.9404453</v>
      </c>
      <c r="P206" s="67">
        <f t="shared" si="9"/>
        <v>0.30940445300000002</v>
      </c>
      <c r="Q206" s="15"/>
      <c r="R206" s="15"/>
      <c r="S206" s="59"/>
      <c r="T206" s="15"/>
      <c r="U206" s="15"/>
      <c r="V206" s="59"/>
      <c r="W206" s="15"/>
      <c r="X206" s="15"/>
      <c r="Y206" s="59"/>
      <c r="Z206" s="15"/>
      <c r="AA206" s="15"/>
      <c r="AB206" s="59"/>
      <c r="AC206" s="15"/>
      <c r="AD206" s="15"/>
      <c r="AE206" s="59"/>
      <c r="AF206" s="15"/>
      <c r="AG206" s="15"/>
      <c r="AH206" s="59"/>
      <c r="AI206" s="15"/>
      <c r="AJ206" s="15"/>
      <c r="AK206" s="59"/>
    </row>
    <row r="207" spans="1:37" ht="13.5" x14ac:dyDescent="0.25">
      <c r="A207" s="15">
        <v>205</v>
      </c>
      <c r="B207" s="15">
        <f t="shared" si="10"/>
        <v>86178880</v>
      </c>
      <c r="C207" s="15">
        <f t="shared" si="11"/>
        <v>1633201145</v>
      </c>
      <c r="D207" s="15" t="e">
        <f t="shared" ca="1" si="12"/>
        <v>#NAME?</v>
      </c>
      <c r="E207" s="15" t="e">
        <f t="shared" ca="1" si="0"/>
        <v>#NAME?</v>
      </c>
      <c r="F207" s="68">
        <f t="shared" si="1"/>
        <v>5681.1340837013868</v>
      </c>
      <c r="G207" s="15"/>
      <c r="H207" s="59"/>
      <c r="I207" s="60">
        <f t="shared" si="2"/>
        <v>1633201145</v>
      </c>
      <c r="J207" s="61">
        <f t="shared" si="3"/>
        <v>326640229</v>
      </c>
      <c r="K207" s="62">
        <f t="shared" si="4"/>
        <v>32664022.899999999</v>
      </c>
      <c r="L207" s="63">
        <f t="shared" si="5"/>
        <v>3266402.29</v>
      </c>
      <c r="M207" s="64">
        <f t="shared" si="6"/>
        <v>163320.1145</v>
      </c>
      <c r="N207" s="65">
        <f t="shared" si="7"/>
        <v>3266.40229</v>
      </c>
      <c r="O207" s="66">
        <f t="shared" si="8"/>
        <v>32.664022899999999</v>
      </c>
      <c r="P207" s="67">
        <f t="shared" si="9"/>
        <v>0.326640229</v>
      </c>
      <c r="Q207" s="15"/>
      <c r="R207" s="15"/>
      <c r="S207" s="59"/>
      <c r="T207" s="15"/>
      <c r="U207" s="15"/>
      <c r="V207" s="59"/>
      <c r="W207" s="15"/>
      <c r="X207" s="15"/>
      <c r="Y207" s="59"/>
      <c r="Z207" s="15"/>
      <c r="AA207" s="15"/>
      <c r="AB207" s="59"/>
      <c r="AC207" s="15"/>
      <c r="AD207" s="15"/>
      <c r="AE207" s="59"/>
      <c r="AF207" s="15"/>
      <c r="AG207" s="15"/>
      <c r="AH207" s="59"/>
      <c r="AI207" s="15"/>
      <c r="AJ207" s="15"/>
      <c r="AK207" s="59"/>
    </row>
    <row r="208" spans="1:37" ht="13.5" x14ac:dyDescent="0.25">
      <c r="A208" s="15">
        <v>206</v>
      </c>
      <c r="B208" s="15">
        <f t="shared" si="10"/>
        <v>90929220</v>
      </c>
      <c r="C208" s="15">
        <f t="shared" si="11"/>
        <v>1724130365</v>
      </c>
      <c r="D208" s="15" t="e">
        <f t="shared" ca="1" si="12"/>
        <v>#NAME?</v>
      </c>
      <c r="E208" s="15" t="e">
        <f t="shared" ca="1" si="0"/>
        <v>#NAME?</v>
      </c>
      <c r="F208" s="68">
        <f t="shared" si="1"/>
        <v>5794.756765375414</v>
      </c>
      <c r="G208" s="15"/>
      <c r="H208" s="59"/>
      <c r="I208" s="60">
        <f t="shared" si="2"/>
        <v>1724130365</v>
      </c>
      <c r="J208" s="61">
        <f t="shared" si="3"/>
        <v>344826073</v>
      </c>
      <c r="K208" s="62">
        <f t="shared" si="4"/>
        <v>34482607.299999997</v>
      </c>
      <c r="L208" s="63">
        <f t="shared" si="5"/>
        <v>3448260.73</v>
      </c>
      <c r="M208" s="64">
        <f t="shared" si="6"/>
        <v>172413.03649999999</v>
      </c>
      <c r="N208" s="65">
        <f t="shared" si="7"/>
        <v>3448.26073</v>
      </c>
      <c r="O208" s="66">
        <f t="shared" si="8"/>
        <v>34.482607299999998</v>
      </c>
      <c r="P208" s="67">
        <f t="shared" si="9"/>
        <v>0.34482607300000001</v>
      </c>
      <c r="Q208" s="15"/>
      <c r="R208" s="15"/>
      <c r="S208" s="59"/>
      <c r="T208" s="15"/>
      <c r="U208" s="15"/>
      <c r="V208" s="59"/>
      <c r="W208" s="15"/>
      <c r="X208" s="15"/>
      <c r="Y208" s="59"/>
      <c r="Z208" s="15"/>
      <c r="AA208" s="15"/>
      <c r="AB208" s="59"/>
      <c r="AC208" s="15"/>
      <c r="AD208" s="15"/>
      <c r="AE208" s="59"/>
      <c r="AF208" s="15"/>
      <c r="AG208" s="15"/>
      <c r="AH208" s="59"/>
      <c r="AI208" s="15"/>
      <c r="AJ208" s="15"/>
      <c r="AK208" s="59"/>
    </row>
    <row r="209" spans="1:37" ht="13.5" x14ac:dyDescent="0.25">
      <c r="A209" s="15">
        <v>207</v>
      </c>
      <c r="B209" s="15">
        <f t="shared" si="10"/>
        <v>95939160</v>
      </c>
      <c r="C209" s="15">
        <f t="shared" si="11"/>
        <v>1820069525</v>
      </c>
      <c r="D209" s="15" t="e">
        <f t="shared" ca="1" si="12"/>
        <v>#NAME?</v>
      </c>
      <c r="E209" s="15" t="e">
        <f t="shared" ca="1" si="0"/>
        <v>#NAME?</v>
      </c>
      <c r="F209" s="68">
        <f t="shared" si="1"/>
        <v>5910.6519006829221</v>
      </c>
      <c r="G209" s="15"/>
      <c r="H209" s="59"/>
      <c r="I209" s="60">
        <f t="shared" si="2"/>
        <v>1820069525</v>
      </c>
      <c r="J209" s="61">
        <f t="shared" si="3"/>
        <v>364013905</v>
      </c>
      <c r="K209" s="62">
        <f t="shared" si="4"/>
        <v>36401390.5</v>
      </c>
      <c r="L209" s="63">
        <f t="shared" si="5"/>
        <v>3640139.05</v>
      </c>
      <c r="M209" s="64">
        <f t="shared" si="6"/>
        <v>182006.95250000001</v>
      </c>
      <c r="N209" s="65">
        <f t="shared" si="7"/>
        <v>3640.1390500000002</v>
      </c>
      <c r="O209" s="66">
        <f t="shared" si="8"/>
        <v>36.401390499999998</v>
      </c>
      <c r="P209" s="67">
        <f t="shared" si="9"/>
        <v>0.36401390500000003</v>
      </c>
      <c r="Q209" s="15"/>
      <c r="R209" s="15"/>
      <c r="S209" s="59"/>
      <c r="T209" s="15"/>
      <c r="U209" s="15"/>
      <c r="V209" s="59"/>
      <c r="W209" s="15"/>
      <c r="X209" s="15"/>
      <c r="Y209" s="59"/>
      <c r="Z209" s="15"/>
      <c r="AA209" s="15"/>
      <c r="AB209" s="59"/>
      <c r="AC209" s="15"/>
      <c r="AD209" s="15"/>
      <c r="AE209" s="59"/>
      <c r="AF209" s="15"/>
      <c r="AG209" s="15"/>
      <c r="AH209" s="59"/>
      <c r="AI209" s="15"/>
      <c r="AJ209" s="15"/>
      <c r="AK209" s="59"/>
    </row>
    <row r="210" spans="1:37" ht="13.5" x14ac:dyDescent="0.25">
      <c r="A210" s="15">
        <v>208</v>
      </c>
      <c r="B210" s="15">
        <f t="shared" si="10"/>
        <v>101222760</v>
      </c>
      <c r="C210" s="15">
        <f t="shared" si="11"/>
        <v>1921292285</v>
      </c>
      <c r="D210" s="15" t="e">
        <f t="shared" ca="1" si="12"/>
        <v>#NAME?</v>
      </c>
      <c r="E210" s="15" t="e">
        <f t="shared" ca="1" si="0"/>
        <v>#NAME?</v>
      </c>
      <c r="F210" s="68">
        <f t="shared" si="1"/>
        <v>6028.864938696579</v>
      </c>
      <c r="G210" s="15"/>
      <c r="H210" s="59"/>
      <c r="I210" s="60">
        <f t="shared" si="2"/>
        <v>1921292285</v>
      </c>
      <c r="J210" s="61">
        <f t="shared" si="3"/>
        <v>384258457</v>
      </c>
      <c r="K210" s="62">
        <f t="shared" si="4"/>
        <v>38425845.700000003</v>
      </c>
      <c r="L210" s="63">
        <f t="shared" si="5"/>
        <v>3842584.57</v>
      </c>
      <c r="M210" s="64">
        <f t="shared" si="6"/>
        <v>192129.2285</v>
      </c>
      <c r="N210" s="65">
        <f t="shared" si="7"/>
        <v>3842.58457</v>
      </c>
      <c r="O210" s="66">
        <f t="shared" si="8"/>
        <v>38.425845700000004</v>
      </c>
      <c r="P210" s="67">
        <f t="shared" si="9"/>
        <v>0.384258457</v>
      </c>
      <c r="Q210" s="15"/>
      <c r="R210" s="15"/>
      <c r="S210" s="59"/>
      <c r="T210" s="15"/>
      <c r="U210" s="15"/>
      <c r="V210" s="59"/>
      <c r="W210" s="15"/>
      <c r="X210" s="15"/>
      <c r="Y210" s="59"/>
      <c r="Z210" s="15"/>
      <c r="AA210" s="15"/>
      <c r="AB210" s="59"/>
      <c r="AC210" s="15"/>
      <c r="AD210" s="15"/>
      <c r="AE210" s="59"/>
      <c r="AF210" s="15"/>
      <c r="AG210" s="15"/>
      <c r="AH210" s="59"/>
      <c r="AI210" s="15"/>
      <c r="AJ210" s="15"/>
      <c r="AK210" s="59"/>
    </row>
    <row r="211" spans="1:37" ht="13.5" x14ac:dyDescent="0.25">
      <c r="A211" s="15">
        <v>209</v>
      </c>
      <c r="B211" s="15">
        <f t="shared" si="10"/>
        <v>106794880</v>
      </c>
      <c r="C211" s="15">
        <f t="shared" si="11"/>
        <v>2028087165</v>
      </c>
      <c r="D211" s="15" t="e">
        <f t="shared" ca="1" si="12"/>
        <v>#NAME?</v>
      </c>
      <c r="E211" s="15" t="e">
        <f t="shared" ca="1" si="0"/>
        <v>#NAME?</v>
      </c>
      <c r="F211" s="68">
        <f t="shared" si="1"/>
        <v>6149.4422374705118</v>
      </c>
      <c r="G211" s="15"/>
      <c r="H211" s="59"/>
      <c r="I211" s="60">
        <f t="shared" si="2"/>
        <v>2028087165</v>
      </c>
      <c r="J211" s="61">
        <f t="shared" si="3"/>
        <v>405617433</v>
      </c>
      <c r="K211" s="62">
        <f t="shared" si="4"/>
        <v>40561743.299999997</v>
      </c>
      <c r="L211" s="63">
        <f t="shared" si="5"/>
        <v>4056174.33</v>
      </c>
      <c r="M211" s="64">
        <f t="shared" si="6"/>
        <v>202808.71650000001</v>
      </c>
      <c r="N211" s="65">
        <f t="shared" si="7"/>
        <v>4056.1743299999998</v>
      </c>
      <c r="O211" s="66">
        <f t="shared" si="8"/>
        <v>40.561743300000003</v>
      </c>
      <c r="P211" s="67">
        <f t="shared" si="9"/>
        <v>0.40561743300000003</v>
      </c>
      <c r="Q211" s="15"/>
      <c r="R211" s="15"/>
      <c r="S211" s="59"/>
      <c r="T211" s="15"/>
      <c r="U211" s="15"/>
      <c r="V211" s="59"/>
      <c r="W211" s="15"/>
      <c r="X211" s="15"/>
      <c r="Y211" s="59"/>
      <c r="Z211" s="15"/>
      <c r="AA211" s="15"/>
      <c r="AB211" s="59"/>
      <c r="AC211" s="15"/>
      <c r="AD211" s="15"/>
      <c r="AE211" s="59"/>
      <c r="AF211" s="15"/>
      <c r="AG211" s="15"/>
      <c r="AH211" s="59"/>
      <c r="AI211" s="15"/>
      <c r="AJ211" s="15"/>
      <c r="AK211" s="59"/>
    </row>
    <row r="212" spans="1:37" ht="13.5" x14ac:dyDescent="0.25">
      <c r="A212" s="15">
        <v>210</v>
      </c>
      <c r="B212" s="15">
        <f t="shared" si="10"/>
        <v>112671160</v>
      </c>
      <c r="C212" s="15">
        <f t="shared" si="11"/>
        <v>2140758325</v>
      </c>
      <c r="D212" s="15" t="e">
        <f t="shared" ca="1" si="12"/>
        <v>#NAME?</v>
      </c>
      <c r="E212" s="15" t="e">
        <f t="shared" ca="1" si="0"/>
        <v>#NAME?</v>
      </c>
      <c r="F212" s="68">
        <f t="shared" si="1"/>
        <v>6272.4310822199222</v>
      </c>
      <c r="G212" s="15"/>
      <c r="H212" s="59"/>
      <c r="I212" s="60">
        <f t="shared" si="2"/>
        <v>2140758325</v>
      </c>
      <c r="J212" s="61">
        <f t="shared" si="3"/>
        <v>428151665</v>
      </c>
      <c r="K212" s="62">
        <f t="shared" si="4"/>
        <v>42815166.5</v>
      </c>
      <c r="L212" s="63">
        <f t="shared" si="5"/>
        <v>4281516.6500000004</v>
      </c>
      <c r="M212" s="64">
        <f t="shared" si="6"/>
        <v>214075.83249999999</v>
      </c>
      <c r="N212" s="65">
        <f t="shared" si="7"/>
        <v>4281.5166499999996</v>
      </c>
      <c r="O212" s="66">
        <f t="shared" si="8"/>
        <v>42.815166499999997</v>
      </c>
      <c r="P212" s="67">
        <f t="shared" si="9"/>
        <v>0.42815166500000001</v>
      </c>
      <c r="Q212" s="15"/>
      <c r="R212" s="15"/>
      <c r="S212" s="59"/>
      <c r="T212" s="15"/>
      <c r="U212" s="15"/>
      <c r="V212" s="59"/>
      <c r="W212" s="15"/>
      <c r="X212" s="15"/>
      <c r="Y212" s="59"/>
      <c r="Z212" s="15"/>
      <c r="AA212" s="15"/>
      <c r="AB212" s="59"/>
      <c r="AC212" s="15"/>
      <c r="AD212" s="15"/>
      <c r="AE212" s="59"/>
      <c r="AF212" s="15"/>
      <c r="AG212" s="15"/>
      <c r="AH212" s="59"/>
      <c r="AI212" s="15"/>
      <c r="AJ212" s="15"/>
      <c r="AK212" s="59"/>
    </row>
    <row r="213" spans="1:37" ht="13.5" x14ac:dyDescent="0.25">
      <c r="A213" s="15">
        <v>211</v>
      </c>
      <c r="B213" s="15">
        <f t="shared" si="10"/>
        <v>118868080</v>
      </c>
      <c r="C213" s="15">
        <f t="shared" si="11"/>
        <v>2259626405</v>
      </c>
      <c r="D213" s="15" t="e">
        <f t="shared" ca="1" si="12"/>
        <v>#NAME?</v>
      </c>
      <c r="E213" s="15" t="e">
        <f t="shared" ca="1" si="0"/>
        <v>#NAME?</v>
      </c>
      <c r="F213" s="68">
        <f t="shared" si="1"/>
        <v>6397.8797038643197</v>
      </c>
      <c r="G213" s="15"/>
      <c r="H213" s="59"/>
      <c r="I213" s="60">
        <f t="shared" si="2"/>
        <v>2259626405</v>
      </c>
      <c r="J213" s="61">
        <f t="shared" si="3"/>
        <v>451925281</v>
      </c>
      <c r="K213" s="62">
        <f t="shared" si="4"/>
        <v>45192528.100000001</v>
      </c>
      <c r="L213" s="63">
        <f t="shared" si="5"/>
        <v>4519252.8099999996</v>
      </c>
      <c r="M213" s="64">
        <f t="shared" si="6"/>
        <v>225962.64050000001</v>
      </c>
      <c r="N213" s="65">
        <f t="shared" si="7"/>
        <v>4519.25281</v>
      </c>
      <c r="O213" s="66">
        <f t="shared" si="8"/>
        <v>45.192528099999997</v>
      </c>
      <c r="P213" s="67">
        <f t="shared" si="9"/>
        <v>0.45192528100000001</v>
      </c>
      <c r="Q213" s="15"/>
      <c r="R213" s="15"/>
      <c r="S213" s="59"/>
      <c r="T213" s="15"/>
      <c r="U213" s="15"/>
      <c r="V213" s="59"/>
      <c r="W213" s="15"/>
      <c r="X213" s="15"/>
      <c r="Y213" s="59"/>
      <c r="Z213" s="15"/>
      <c r="AA213" s="15"/>
      <c r="AB213" s="59"/>
      <c r="AC213" s="15"/>
      <c r="AD213" s="15"/>
      <c r="AE213" s="59"/>
      <c r="AF213" s="15"/>
      <c r="AG213" s="15"/>
      <c r="AH213" s="59"/>
      <c r="AI213" s="15"/>
      <c r="AJ213" s="15"/>
      <c r="AK213" s="59"/>
    </row>
    <row r="214" spans="1:37" ht="13.5" x14ac:dyDescent="0.25">
      <c r="A214" s="15">
        <v>212</v>
      </c>
      <c r="B214" s="15">
        <f t="shared" si="10"/>
        <v>125403000</v>
      </c>
      <c r="C214" s="15">
        <f t="shared" si="11"/>
        <v>2385029405</v>
      </c>
      <c r="D214" s="15" t="e">
        <f t="shared" ca="1" si="12"/>
        <v>#NAME?</v>
      </c>
      <c r="E214" s="15" t="e">
        <f t="shared" ca="1" si="0"/>
        <v>#NAME?</v>
      </c>
      <c r="F214" s="68">
        <f t="shared" si="1"/>
        <v>6525.8372979416063</v>
      </c>
      <c r="G214" s="15"/>
      <c r="H214" s="59"/>
      <c r="I214" s="60">
        <f t="shared" si="2"/>
        <v>2385029405</v>
      </c>
      <c r="J214" s="61">
        <f t="shared" si="3"/>
        <v>477005881</v>
      </c>
      <c r="K214" s="62">
        <f t="shared" si="4"/>
        <v>47700588.100000001</v>
      </c>
      <c r="L214" s="63">
        <f t="shared" si="5"/>
        <v>4770058.8099999996</v>
      </c>
      <c r="M214" s="64">
        <f t="shared" si="6"/>
        <v>238502.9405</v>
      </c>
      <c r="N214" s="65">
        <f t="shared" si="7"/>
        <v>4770.0588100000004</v>
      </c>
      <c r="O214" s="66">
        <f t="shared" si="8"/>
        <v>47.700588099999997</v>
      </c>
      <c r="P214" s="67">
        <f t="shared" si="9"/>
        <v>0.47700588100000002</v>
      </c>
      <c r="Q214" s="15"/>
      <c r="R214" s="15"/>
      <c r="S214" s="59"/>
      <c r="T214" s="15"/>
      <c r="U214" s="15"/>
      <c r="V214" s="59"/>
      <c r="W214" s="15"/>
      <c r="X214" s="15"/>
      <c r="Y214" s="59"/>
      <c r="Z214" s="15"/>
      <c r="AA214" s="15"/>
      <c r="AB214" s="59"/>
      <c r="AC214" s="15"/>
      <c r="AD214" s="15"/>
      <c r="AE214" s="59"/>
      <c r="AF214" s="15"/>
      <c r="AG214" s="15"/>
      <c r="AH214" s="59"/>
      <c r="AI214" s="15"/>
      <c r="AJ214" s="15"/>
      <c r="AK214" s="59"/>
    </row>
    <row r="215" spans="1:37" ht="13.5" x14ac:dyDescent="0.25">
      <c r="A215" s="15">
        <v>213</v>
      </c>
      <c r="B215" s="15">
        <f t="shared" si="10"/>
        <v>132294260</v>
      </c>
      <c r="C215" s="15">
        <f t="shared" si="11"/>
        <v>2517323665</v>
      </c>
      <c r="D215" s="15" t="e">
        <f t="shared" ca="1" si="12"/>
        <v>#NAME?</v>
      </c>
      <c r="E215" s="15" t="e">
        <f t="shared" ca="1" si="0"/>
        <v>#NAME?</v>
      </c>
      <c r="F215" s="68">
        <f t="shared" si="1"/>
        <v>6656.3540439004382</v>
      </c>
      <c r="G215" s="15"/>
      <c r="H215" s="59"/>
      <c r="I215" s="60">
        <f t="shared" si="2"/>
        <v>2517323665</v>
      </c>
      <c r="J215" s="61">
        <f t="shared" si="3"/>
        <v>503464733</v>
      </c>
      <c r="K215" s="62">
        <f t="shared" si="4"/>
        <v>50346473.299999997</v>
      </c>
      <c r="L215" s="63">
        <f t="shared" si="5"/>
        <v>5034647.33</v>
      </c>
      <c r="M215" s="64">
        <f t="shared" si="6"/>
        <v>251732.3665</v>
      </c>
      <c r="N215" s="65">
        <f t="shared" si="7"/>
        <v>5034.6473299999998</v>
      </c>
      <c r="O215" s="66">
        <f t="shared" si="8"/>
        <v>50.3464733</v>
      </c>
      <c r="P215" s="67">
        <f t="shared" si="9"/>
        <v>0.50346473300000005</v>
      </c>
      <c r="Q215" s="15"/>
      <c r="R215" s="15"/>
      <c r="S215" s="59"/>
      <c r="T215" s="15"/>
      <c r="U215" s="15"/>
      <c r="V215" s="59"/>
      <c r="W215" s="15"/>
      <c r="X215" s="15"/>
      <c r="Y215" s="59"/>
      <c r="Z215" s="15"/>
      <c r="AA215" s="15"/>
      <c r="AB215" s="59"/>
      <c r="AC215" s="15"/>
      <c r="AD215" s="15"/>
      <c r="AE215" s="59"/>
      <c r="AF215" s="15"/>
      <c r="AG215" s="15"/>
      <c r="AH215" s="59"/>
      <c r="AI215" s="15"/>
      <c r="AJ215" s="15"/>
      <c r="AK215" s="59"/>
    </row>
    <row r="216" spans="1:37" ht="13.5" x14ac:dyDescent="0.25">
      <c r="A216" s="15">
        <v>214</v>
      </c>
      <c r="B216" s="15">
        <f t="shared" si="10"/>
        <v>139561120</v>
      </c>
      <c r="C216" s="15">
        <f t="shared" si="11"/>
        <v>2656884785</v>
      </c>
      <c r="D216" s="15" t="e">
        <f t="shared" ca="1" si="12"/>
        <v>#NAME?</v>
      </c>
      <c r="E216" s="15" t="e">
        <f t="shared" ca="1" si="0"/>
        <v>#NAME?</v>
      </c>
      <c r="F216" s="68">
        <f t="shared" si="1"/>
        <v>6789.4811247784473</v>
      </c>
      <c r="G216" s="15"/>
      <c r="H216" s="59"/>
      <c r="I216" s="60">
        <f t="shared" si="2"/>
        <v>2656884785</v>
      </c>
      <c r="J216" s="61">
        <f t="shared" si="3"/>
        <v>531376957</v>
      </c>
      <c r="K216" s="62">
        <f t="shared" si="4"/>
        <v>53137695.700000003</v>
      </c>
      <c r="L216" s="63">
        <f t="shared" si="5"/>
        <v>5313769.57</v>
      </c>
      <c r="M216" s="64">
        <f t="shared" si="6"/>
        <v>265688.47850000003</v>
      </c>
      <c r="N216" s="65">
        <f t="shared" si="7"/>
        <v>5313.7695700000004</v>
      </c>
      <c r="O216" s="66">
        <f t="shared" si="8"/>
        <v>53.137695700000002</v>
      </c>
      <c r="P216" s="67">
        <f t="shared" si="9"/>
        <v>0.53137695699999998</v>
      </c>
      <c r="Q216" s="15"/>
      <c r="R216" s="15"/>
      <c r="S216" s="59"/>
      <c r="T216" s="15"/>
      <c r="U216" s="15"/>
      <c r="V216" s="59"/>
      <c r="W216" s="15"/>
      <c r="X216" s="15"/>
      <c r="Y216" s="59"/>
      <c r="Z216" s="15"/>
      <c r="AA216" s="15"/>
      <c r="AB216" s="59"/>
      <c r="AC216" s="15"/>
      <c r="AD216" s="15"/>
      <c r="AE216" s="59"/>
      <c r="AF216" s="15"/>
      <c r="AG216" s="15"/>
      <c r="AH216" s="59"/>
      <c r="AI216" s="15"/>
      <c r="AJ216" s="15"/>
      <c r="AK216" s="59"/>
    </row>
    <row r="217" spans="1:37" ht="13.5" x14ac:dyDescent="0.25">
      <c r="A217" s="15">
        <v>215</v>
      </c>
      <c r="B217" s="15">
        <f t="shared" si="10"/>
        <v>147223940</v>
      </c>
      <c r="C217" s="15">
        <f t="shared" si="11"/>
        <v>2804108725</v>
      </c>
      <c r="D217" s="15" t="e">
        <f t="shared" ca="1" si="12"/>
        <v>#NAME?</v>
      </c>
      <c r="E217" s="15" t="e">
        <f t="shared" ca="1" si="0"/>
        <v>#NAME?</v>
      </c>
      <c r="F217" s="68">
        <f t="shared" si="1"/>
        <v>6925.2707472740167</v>
      </c>
      <c r="G217" s="15"/>
      <c r="H217" s="59"/>
      <c r="I217" s="60">
        <f t="shared" si="2"/>
        <v>2804108725</v>
      </c>
      <c r="J217" s="61">
        <f t="shared" si="3"/>
        <v>560821745</v>
      </c>
      <c r="K217" s="62">
        <f t="shared" si="4"/>
        <v>56082174.5</v>
      </c>
      <c r="L217" s="63">
        <f t="shared" si="5"/>
        <v>5608217.4500000002</v>
      </c>
      <c r="M217" s="64">
        <f t="shared" si="6"/>
        <v>280410.8725</v>
      </c>
      <c r="N217" s="65">
        <f t="shared" si="7"/>
        <v>5608.2174500000001</v>
      </c>
      <c r="O217" s="66">
        <f t="shared" si="8"/>
        <v>56.082174500000001</v>
      </c>
      <c r="P217" s="67">
        <f t="shared" si="9"/>
        <v>0.56082174500000004</v>
      </c>
      <c r="Q217" s="15"/>
      <c r="R217" s="15"/>
      <c r="S217" s="59"/>
      <c r="T217" s="15"/>
      <c r="U217" s="15"/>
      <c r="V217" s="59"/>
      <c r="W217" s="15"/>
      <c r="X217" s="15"/>
      <c r="Y217" s="59"/>
      <c r="Z217" s="15"/>
      <c r="AA217" s="15"/>
      <c r="AB217" s="59"/>
      <c r="AC217" s="15"/>
      <c r="AD217" s="15"/>
      <c r="AE217" s="59"/>
      <c r="AF217" s="15"/>
      <c r="AG217" s="15"/>
      <c r="AH217" s="59"/>
      <c r="AI217" s="15"/>
      <c r="AJ217" s="15"/>
      <c r="AK217" s="59"/>
    </row>
    <row r="218" spans="1:37" ht="13.5" x14ac:dyDescent="0.25">
      <c r="A218" s="15">
        <v>216</v>
      </c>
      <c r="B218" s="15">
        <f t="shared" si="10"/>
        <v>155304140</v>
      </c>
      <c r="C218" s="15">
        <f t="shared" si="11"/>
        <v>2959412865</v>
      </c>
      <c r="D218" s="15" t="e">
        <f t="shared" ca="1" si="12"/>
        <v>#NAME?</v>
      </c>
      <c r="E218" s="15" t="e">
        <f t="shared" ca="1" si="0"/>
        <v>#NAME?</v>
      </c>
      <c r="F218" s="68">
        <f t="shared" si="1"/>
        <v>7063.7761622194957</v>
      </c>
      <c r="G218" s="15"/>
      <c r="H218" s="59"/>
      <c r="I218" s="60">
        <f t="shared" si="2"/>
        <v>2959412865</v>
      </c>
      <c r="J218" s="61">
        <f t="shared" si="3"/>
        <v>591882573</v>
      </c>
      <c r="K218" s="62">
        <f t="shared" si="4"/>
        <v>59188257.299999997</v>
      </c>
      <c r="L218" s="63">
        <f t="shared" si="5"/>
        <v>5918825.7300000004</v>
      </c>
      <c r="M218" s="64">
        <f t="shared" si="6"/>
        <v>295941.28649999999</v>
      </c>
      <c r="N218" s="65">
        <f t="shared" si="7"/>
        <v>5918.8257299999996</v>
      </c>
      <c r="O218" s="66">
        <f t="shared" si="8"/>
        <v>59.188257299999997</v>
      </c>
      <c r="P218" s="67">
        <f t="shared" si="9"/>
        <v>0.59188257300000002</v>
      </c>
      <c r="Q218" s="15"/>
      <c r="R218" s="15"/>
      <c r="S218" s="59"/>
      <c r="T218" s="15"/>
      <c r="U218" s="15"/>
      <c r="V218" s="59"/>
      <c r="W218" s="15"/>
      <c r="X218" s="15"/>
      <c r="Y218" s="59"/>
      <c r="Z218" s="15"/>
      <c r="AA218" s="15"/>
      <c r="AB218" s="59"/>
      <c r="AC218" s="15"/>
      <c r="AD218" s="15"/>
      <c r="AE218" s="59"/>
      <c r="AF218" s="15"/>
      <c r="AG218" s="15"/>
      <c r="AH218" s="59"/>
      <c r="AI218" s="15"/>
      <c r="AJ218" s="15"/>
      <c r="AK218" s="59"/>
    </row>
    <row r="219" spans="1:37" ht="13.5" x14ac:dyDescent="0.25">
      <c r="A219" s="15">
        <v>217</v>
      </c>
      <c r="B219" s="15">
        <f t="shared" si="10"/>
        <v>163824300</v>
      </c>
      <c r="C219" s="15">
        <f t="shared" si="11"/>
        <v>3123237165</v>
      </c>
      <c r="D219" s="15" t="e">
        <f t="shared" ca="1" si="12"/>
        <v>#NAME?</v>
      </c>
      <c r="E219" s="15" t="e">
        <f t="shared" ca="1" si="0"/>
        <v>#NAME?</v>
      </c>
      <c r="F219" s="68">
        <f t="shared" si="1"/>
        <v>7205.0516854638854</v>
      </c>
      <c r="G219" s="15"/>
      <c r="H219" s="59"/>
      <c r="I219" s="60">
        <f t="shared" si="2"/>
        <v>3123237165</v>
      </c>
      <c r="J219" s="61">
        <f t="shared" si="3"/>
        <v>624647433</v>
      </c>
      <c r="K219" s="62">
        <f t="shared" si="4"/>
        <v>62464743.299999997</v>
      </c>
      <c r="L219" s="63">
        <f t="shared" si="5"/>
        <v>6246474.3300000001</v>
      </c>
      <c r="M219" s="64">
        <f t="shared" si="6"/>
        <v>312323.71649999998</v>
      </c>
      <c r="N219" s="65">
        <f t="shared" si="7"/>
        <v>6246.47433</v>
      </c>
      <c r="O219" s="66">
        <f t="shared" si="8"/>
        <v>62.464743300000002</v>
      </c>
      <c r="P219" s="67">
        <f t="shared" si="9"/>
        <v>0.62464743300000003</v>
      </c>
      <c r="Q219" s="15"/>
      <c r="R219" s="15"/>
      <c r="S219" s="59"/>
      <c r="T219" s="15"/>
      <c r="U219" s="15"/>
      <c r="V219" s="59"/>
      <c r="W219" s="15"/>
      <c r="X219" s="15"/>
      <c r="Y219" s="59"/>
      <c r="Z219" s="15"/>
      <c r="AA219" s="15"/>
      <c r="AB219" s="59"/>
      <c r="AC219" s="15"/>
      <c r="AD219" s="15"/>
      <c r="AE219" s="59"/>
      <c r="AF219" s="15"/>
      <c r="AG219" s="15"/>
      <c r="AH219" s="59"/>
      <c r="AI219" s="15"/>
      <c r="AJ219" s="15"/>
      <c r="AK219" s="59"/>
    </row>
    <row r="220" spans="1:37" ht="13.5" x14ac:dyDescent="0.25">
      <c r="A220" s="15">
        <v>218</v>
      </c>
      <c r="B220" s="15">
        <f t="shared" si="10"/>
        <v>172808200</v>
      </c>
      <c r="C220" s="15">
        <f t="shared" si="11"/>
        <v>3296045365</v>
      </c>
      <c r="D220" s="15" t="e">
        <f t="shared" ca="1" si="12"/>
        <v>#NAME?</v>
      </c>
      <c r="E220" s="15" t="e">
        <f t="shared" ca="1" si="0"/>
        <v>#NAME?</v>
      </c>
      <c r="F220" s="68">
        <f t="shared" si="1"/>
        <v>7349.1527191731648</v>
      </c>
      <c r="G220" s="15"/>
      <c r="H220" s="59"/>
      <c r="I220" s="60">
        <f t="shared" si="2"/>
        <v>3296045365</v>
      </c>
      <c r="J220" s="61">
        <f t="shared" si="3"/>
        <v>659209073</v>
      </c>
      <c r="K220" s="62">
        <f t="shared" si="4"/>
        <v>65920907.299999997</v>
      </c>
      <c r="L220" s="63">
        <f t="shared" si="5"/>
        <v>6592090.7300000004</v>
      </c>
      <c r="M220" s="64">
        <f t="shared" si="6"/>
        <v>329604.53649999999</v>
      </c>
      <c r="N220" s="65">
        <f t="shared" si="7"/>
        <v>6592.0907299999999</v>
      </c>
      <c r="O220" s="66">
        <f t="shared" si="8"/>
        <v>65.920907299999996</v>
      </c>
      <c r="P220" s="67">
        <f t="shared" si="9"/>
        <v>0.65920907299999998</v>
      </c>
      <c r="Q220" s="15"/>
      <c r="R220" s="15"/>
      <c r="S220" s="59"/>
      <c r="T220" s="15"/>
      <c r="U220" s="15"/>
      <c r="V220" s="59"/>
      <c r="W220" s="15"/>
      <c r="X220" s="15"/>
      <c r="Y220" s="59"/>
      <c r="Z220" s="15"/>
      <c r="AA220" s="15"/>
      <c r="AB220" s="59"/>
      <c r="AC220" s="15"/>
      <c r="AD220" s="15"/>
      <c r="AE220" s="59"/>
      <c r="AF220" s="15"/>
      <c r="AG220" s="15"/>
      <c r="AH220" s="59"/>
      <c r="AI220" s="15"/>
      <c r="AJ220" s="15"/>
      <c r="AK220" s="59"/>
    </row>
    <row r="221" spans="1:37" ht="13.5" x14ac:dyDescent="0.25">
      <c r="A221" s="15">
        <v>219</v>
      </c>
      <c r="B221" s="15">
        <f t="shared" si="10"/>
        <v>182280960</v>
      </c>
      <c r="C221" s="15">
        <f t="shared" si="11"/>
        <v>3478326325</v>
      </c>
      <c r="D221" s="15" t="e">
        <f t="shared" ca="1" si="12"/>
        <v>#NAME?</v>
      </c>
      <c r="E221" s="15" t="e">
        <f t="shared" ca="1" si="0"/>
        <v>#NAME?</v>
      </c>
      <c r="F221" s="68">
        <f t="shared" si="1"/>
        <v>7496.135773556628</v>
      </c>
      <c r="G221" s="15"/>
      <c r="H221" s="59"/>
      <c r="I221" s="60">
        <f t="shared" si="2"/>
        <v>3478326325</v>
      </c>
      <c r="J221" s="61">
        <f t="shared" si="3"/>
        <v>695665265</v>
      </c>
      <c r="K221" s="62">
        <f t="shared" si="4"/>
        <v>69566526.5</v>
      </c>
      <c r="L221" s="63">
        <f t="shared" si="5"/>
        <v>6956652.6500000004</v>
      </c>
      <c r="M221" s="64">
        <f t="shared" si="6"/>
        <v>347832.63250000001</v>
      </c>
      <c r="N221" s="65">
        <f t="shared" si="7"/>
        <v>6956.65265</v>
      </c>
      <c r="O221" s="66">
        <f t="shared" si="8"/>
        <v>69.566526499999995</v>
      </c>
      <c r="P221" s="67">
        <f t="shared" si="9"/>
        <v>0.69566526500000003</v>
      </c>
      <c r="Q221" s="15"/>
      <c r="R221" s="15"/>
      <c r="S221" s="59"/>
      <c r="T221" s="15"/>
      <c r="U221" s="15"/>
      <c r="V221" s="59"/>
      <c r="W221" s="15"/>
      <c r="X221" s="15"/>
      <c r="Y221" s="59"/>
      <c r="Z221" s="15"/>
      <c r="AA221" s="15"/>
      <c r="AB221" s="59"/>
      <c r="AC221" s="15"/>
      <c r="AD221" s="15"/>
      <c r="AE221" s="59"/>
      <c r="AF221" s="15"/>
      <c r="AG221" s="15"/>
      <c r="AH221" s="59"/>
      <c r="AI221" s="15"/>
      <c r="AJ221" s="15"/>
      <c r="AK221" s="59"/>
    </row>
    <row r="222" spans="1:37" ht="13.5" x14ac:dyDescent="0.25">
      <c r="A222" s="15">
        <v>220</v>
      </c>
      <c r="B222" s="15">
        <f t="shared" si="10"/>
        <v>192268940</v>
      </c>
      <c r="C222" s="15">
        <f t="shared" si="11"/>
        <v>3670595265</v>
      </c>
      <c r="D222" s="15" t="e">
        <f t="shared" ca="1" si="12"/>
        <v>#NAME?</v>
      </c>
      <c r="E222" s="15" t="e">
        <f t="shared" ca="1" si="0"/>
        <v>#NAME?</v>
      </c>
      <c r="F222" s="68">
        <f t="shared" si="1"/>
        <v>7646.0584890277587</v>
      </c>
      <c r="G222" s="15"/>
      <c r="H222" s="59"/>
      <c r="I222" s="60">
        <f t="shared" si="2"/>
        <v>3670595265</v>
      </c>
      <c r="J222" s="61">
        <f t="shared" si="3"/>
        <v>734119053</v>
      </c>
      <c r="K222" s="62">
        <f t="shared" si="4"/>
        <v>73411905.299999997</v>
      </c>
      <c r="L222" s="63">
        <f t="shared" si="5"/>
        <v>7341190.5300000003</v>
      </c>
      <c r="M222" s="64">
        <f t="shared" si="6"/>
        <v>367059.52649999998</v>
      </c>
      <c r="N222" s="65">
        <f t="shared" si="7"/>
        <v>7341.1905299999999</v>
      </c>
      <c r="O222" s="66">
        <f t="shared" si="8"/>
        <v>73.411905300000001</v>
      </c>
      <c r="P222" s="67">
        <f t="shared" si="9"/>
        <v>0.73411905300000002</v>
      </c>
      <c r="Q222" s="15"/>
      <c r="R222" s="15"/>
      <c r="S222" s="59"/>
      <c r="T222" s="15"/>
      <c r="U222" s="15"/>
      <c r="V222" s="59"/>
      <c r="W222" s="15"/>
      <c r="X222" s="15"/>
      <c r="Y222" s="59"/>
      <c r="Z222" s="15"/>
      <c r="AA222" s="15"/>
      <c r="AB222" s="59"/>
      <c r="AC222" s="15"/>
      <c r="AD222" s="15"/>
      <c r="AE222" s="59"/>
      <c r="AF222" s="15"/>
      <c r="AG222" s="15"/>
      <c r="AH222" s="59"/>
      <c r="AI222" s="15"/>
      <c r="AJ222" s="15"/>
      <c r="AK222" s="59"/>
    </row>
    <row r="223" spans="1:37" ht="13.5" x14ac:dyDescent="0.25">
      <c r="A223" s="15">
        <v>221</v>
      </c>
      <c r="B223" s="15">
        <f t="shared" si="10"/>
        <v>202800040</v>
      </c>
      <c r="C223" s="15">
        <f t="shared" si="11"/>
        <v>3873395305</v>
      </c>
      <c r="D223" s="15" t="e">
        <f t="shared" ca="1" si="12"/>
        <v>#NAME?</v>
      </c>
      <c r="E223" s="15" t="e">
        <f t="shared" ca="1" si="0"/>
        <v>#NAME?</v>
      </c>
      <c r="F223" s="68">
        <f t="shared" si="1"/>
        <v>7798.9796588083163</v>
      </c>
      <c r="G223" s="15"/>
      <c r="H223" s="59"/>
      <c r="I223" s="60">
        <f t="shared" si="2"/>
        <v>3873395305</v>
      </c>
      <c r="J223" s="61">
        <f t="shared" si="3"/>
        <v>774679061</v>
      </c>
      <c r="K223" s="62">
        <f t="shared" si="4"/>
        <v>77467906.099999994</v>
      </c>
      <c r="L223" s="63">
        <f t="shared" si="5"/>
        <v>7746790.6100000003</v>
      </c>
      <c r="M223" s="64">
        <f t="shared" si="6"/>
        <v>387339.53049999999</v>
      </c>
      <c r="N223" s="65">
        <f t="shared" si="7"/>
        <v>7746.79061</v>
      </c>
      <c r="O223" s="66">
        <f t="shared" si="8"/>
        <v>77.467906099999993</v>
      </c>
      <c r="P223" s="67">
        <f t="shared" si="9"/>
        <v>0.77467906099999995</v>
      </c>
      <c r="Q223" s="15"/>
      <c r="R223" s="15"/>
      <c r="S223" s="59"/>
      <c r="T223" s="15"/>
      <c r="U223" s="15"/>
      <c r="V223" s="59"/>
      <c r="W223" s="15"/>
      <c r="X223" s="15"/>
      <c r="Y223" s="59"/>
      <c r="Z223" s="15"/>
      <c r="AA223" s="15"/>
      <c r="AB223" s="59"/>
      <c r="AC223" s="15"/>
      <c r="AD223" s="15"/>
      <c r="AE223" s="59"/>
      <c r="AF223" s="15"/>
      <c r="AG223" s="15"/>
      <c r="AH223" s="59"/>
      <c r="AI223" s="15"/>
      <c r="AJ223" s="15"/>
      <c r="AK223" s="59"/>
    </row>
    <row r="224" spans="1:37" ht="13.5" x14ac:dyDescent="0.25">
      <c r="A224" s="15">
        <v>222</v>
      </c>
      <c r="B224" s="15">
        <f t="shared" si="10"/>
        <v>213903580</v>
      </c>
      <c r="C224" s="15">
        <f t="shared" si="11"/>
        <v>4087298885</v>
      </c>
      <c r="D224" s="15" t="e">
        <f t="shared" ca="1" si="12"/>
        <v>#NAME?</v>
      </c>
      <c r="E224" s="15" t="e">
        <f t="shared" ca="1" si="0"/>
        <v>#NAME?</v>
      </c>
      <c r="F224" s="68">
        <f t="shared" si="1"/>
        <v>7954.9592519844819</v>
      </c>
      <c r="G224" s="15"/>
      <c r="H224" s="59"/>
      <c r="I224" s="60">
        <f t="shared" si="2"/>
        <v>4087298885</v>
      </c>
      <c r="J224" s="61">
        <f t="shared" si="3"/>
        <v>817459777</v>
      </c>
      <c r="K224" s="62">
        <f t="shared" si="4"/>
        <v>81745977.700000003</v>
      </c>
      <c r="L224" s="63">
        <f t="shared" si="5"/>
        <v>8174597.7699999996</v>
      </c>
      <c r="M224" s="64">
        <f t="shared" si="6"/>
        <v>408729.8885</v>
      </c>
      <c r="N224" s="65">
        <f t="shared" si="7"/>
        <v>8174.5977700000003</v>
      </c>
      <c r="O224" s="66">
        <f t="shared" si="8"/>
        <v>81.745977699999997</v>
      </c>
      <c r="P224" s="67">
        <f t="shared" si="9"/>
        <v>0.81745977700000005</v>
      </c>
      <c r="Q224" s="15"/>
      <c r="R224" s="15"/>
      <c r="S224" s="59"/>
      <c r="T224" s="15"/>
      <c r="U224" s="15"/>
      <c r="V224" s="59"/>
      <c r="W224" s="15"/>
      <c r="X224" s="15"/>
      <c r="Y224" s="59"/>
      <c r="Z224" s="15"/>
      <c r="AA224" s="15"/>
      <c r="AB224" s="59"/>
      <c r="AC224" s="15"/>
      <c r="AD224" s="15"/>
      <c r="AE224" s="59"/>
      <c r="AF224" s="15"/>
      <c r="AG224" s="15"/>
      <c r="AH224" s="59"/>
      <c r="AI224" s="15"/>
      <c r="AJ224" s="15"/>
      <c r="AK224" s="59"/>
    </row>
    <row r="225" spans="1:37" ht="13.5" x14ac:dyDescent="0.25">
      <c r="A225" s="15">
        <v>223</v>
      </c>
      <c r="B225" s="15">
        <f t="shared" si="10"/>
        <v>225610460</v>
      </c>
      <c r="C225" s="15">
        <f t="shared" si="11"/>
        <v>4312909345</v>
      </c>
      <c r="D225" s="15" t="e">
        <f t="shared" ca="1" si="12"/>
        <v>#NAME?</v>
      </c>
      <c r="E225" s="15" t="e">
        <f t="shared" ca="1" si="0"/>
        <v>#NAME?</v>
      </c>
      <c r="F225" s="68">
        <f t="shared" si="1"/>
        <v>8114.0584370241713</v>
      </c>
      <c r="G225" s="15"/>
      <c r="H225" s="59"/>
      <c r="I225" s="60">
        <f t="shared" si="2"/>
        <v>4312909345</v>
      </c>
      <c r="J225" s="61">
        <f t="shared" si="3"/>
        <v>862581869</v>
      </c>
      <c r="K225" s="62">
        <f t="shared" si="4"/>
        <v>86258186.900000006</v>
      </c>
      <c r="L225" s="63">
        <f t="shared" si="5"/>
        <v>8625818.6899999995</v>
      </c>
      <c r="M225" s="64">
        <f t="shared" si="6"/>
        <v>431290.93449999997</v>
      </c>
      <c r="N225" s="65">
        <f t="shared" si="7"/>
        <v>8625.8186900000001</v>
      </c>
      <c r="O225" s="66">
        <f t="shared" si="8"/>
        <v>86.258186899999998</v>
      </c>
      <c r="P225" s="67">
        <f t="shared" si="9"/>
        <v>0.862581869</v>
      </c>
      <c r="Q225" s="15"/>
      <c r="R225" s="15"/>
      <c r="S225" s="59"/>
      <c r="T225" s="15"/>
      <c r="U225" s="15"/>
      <c r="V225" s="59"/>
      <c r="W225" s="15"/>
      <c r="X225" s="15"/>
      <c r="Y225" s="59"/>
      <c r="Z225" s="15"/>
      <c r="AA225" s="15"/>
      <c r="AB225" s="59"/>
      <c r="AC225" s="15"/>
      <c r="AD225" s="15"/>
      <c r="AE225" s="59"/>
      <c r="AF225" s="15"/>
      <c r="AG225" s="15"/>
      <c r="AH225" s="59"/>
      <c r="AI225" s="15"/>
      <c r="AJ225" s="15"/>
      <c r="AK225" s="59"/>
    </row>
    <row r="226" spans="1:37" ht="13.5" x14ac:dyDescent="0.25">
      <c r="A226" s="15">
        <v>224</v>
      </c>
      <c r="B226" s="15">
        <f t="shared" si="10"/>
        <v>237953280</v>
      </c>
      <c r="C226" s="15">
        <f t="shared" si="11"/>
        <v>4550862625</v>
      </c>
      <c r="D226" s="15" t="e">
        <f t="shared" ca="1" si="12"/>
        <v>#NAME?</v>
      </c>
      <c r="E226" s="15" t="e">
        <f t="shared" ca="1" si="0"/>
        <v>#NAME?</v>
      </c>
      <c r="F226" s="68">
        <f t="shared" si="1"/>
        <v>8276.3396057646532</v>
      </c>
      <c r="G226" s="15"/>
      <c r="H226" s="59"/>
      <c r="I226" s="60">
        <f t="shared" si="2"/>
        <v>4550862625</v>
      </c>
      <c r="J226" s="61">
        <f t="shared" si="3"/>
        <v>910172525</v>
      </c>
      <c r="K226" s="62">
        <f t="shared" si="4"/>
        <v>91017252.5</v>
      </c>
      <c r="L226" s="63">
        <f t="shared" si="5"/>
        <v>9101725.25</v>
      </c>
      <c r="M226" s="64">
        <f t="shared" si="6"/>
        <v>455086.26250000001</v>
      </c>
      <c r="N226" s="65">
        <f t="shared" si="7"/>
        <v>9101.7252499999995</v>
      </c>
      <c r="O226" s="66">
        <f t="shared" si="8"/>
        <v>91.017252499999998</v>
      </c>
      <c r="P226" s="67">
        <f t="shared" si="9"/>
        <v>0.91017252500000001</v>
      </c>
      <c r="Q226" s="15"/>
      <c r="R226" s="15"/>
      <c r="S226" s="59"/>
      <c r="T226" s="15"/>
      <c r="U226" s="15"/>
      <c r="V226" s="59"/>
      <c r="W226" s="15"/>
      <c r="X226" s="15"/>
      <c r="Y226" s="59"/>
      <c r="Z226" s="15"/>
      <c r="AA226" s="15"/>
      <c r="AB226" s="59"/>
      <c r="AC226" s="15"/>
      <c r="AD226" s="15"/>
      <c r="AE226" s="59"/>
      <c r="AF226" s="15"/>
      <c r="AG226" s="15"/>
      <c r="AH226" s="59"/>
      <c r="AI226" s="15"/>
      <c r="AJ226" s="15"/>
      <c r="AK226" s="59"/>
    </row>
    <row r="227" spans="1:37" ht="13.5" x14ac:dyDescent="0.25">
      <c r="A227" s="15">
        <v>225</v>
      </c>
      <c r="B227" s="15">
        <f t="shared" si="10"/>
        <v>250966340</v>
      </c>
      <c r="C227" s="15">
        <f t="shared" si="11"/>
        <v>4801828965</v>
      </c>
      <c r="D227" s="15" t="e">
        <f t="shared" ca="1" si="12"/>
        <v>#NAME?</v>
      </c>
      <c r="E227" s="15" t="e">
        <f t="shared" ca="1" si="0"/>
        <v>#NAME?</v>
      </c>
      <c r="F227" s="68">
        <f t="shared" si="1"/>
        <v>8441.8663978799468</v>
      </c>
      <c r="G227" s="15"/>
      <c r="H227" s="59"/>
      <c r="I227" s="60">
        <f t="shared" si="2"/>
        <v>4801828965</v>
      </c>
      <c r="J227" s="61">
        <f t="shared" si="3"/>
        <v>960365793</v>
      </c>
      <c r="K227" s="62">
        <f t="shared" si="4"/>
        <v>96036579.299999997</v>
      </c>
      <c r="L227" s="63">
        <f t="shared" si="5"/>
        <v>9603657.9299999997</v>
      </c>
      <c r="M227" s="64">
        <f t="shared" si="6"/>
        <v>480182.89649999997</v>
      </c>
      <c r="N227" s="65">
        <f t="shared" si="7"/>
        <v>9603.6579299999994</v>
      </c>
      <c r="O227" s="66">
        <f t="shared" si="8"/>
        <v>96.0365793</v>
      </c>
      <c r="P227" s="67">
        <f t="shared" si="9"/>
        <v>0.96036579300000002</v>
      </c>
      <c r="Q227" s="15"/>
      <c r="R227" s="15"/>
      <c r="S227" s="59"/>
      <c r="T227" s="15"/>
      <c r="U227" s="15"/>
      <c r="V227" s="59"/>
      <c r="W227" s="15"/>
      <c r="X227" s="15"/>
      <c r="Y227" s="59"/>
      <c r="Z227" s="15"/>
      <c r="AA227" s="15"/>
      <c r="AB227" s="59"/>
      <c r="AC227" s="15"/>
      <c r="AD227" s="15"/>
      <c r="AE227" s="59"/>
      <c r="AF227" s="15"/>
      <c r="AG227" s="15"/>
      <c r="AH227" s="59"/>
      <c r="AI227" s="15"/>
      <c r="AJ227" s="15"/>
      <c r="AK227" s="59"/>
    </row>
    <row r="228" spans="1:37" ht="13.5" x14ac:dyDescent="0.25">
      <c r="A228" s="15">
        <v>226</v>
      </c>
      <c r="B228" s="15">
        <f t="shared" si="10"/>
        <v>264685840</v>
      </c>
      <c r="C228" s="15">
        <f t="shared" si="11"/>
        <v>5066514805</v>
      </c>
      <c r="D228" s="15" t="e">
        <f t="shared" ca="1" si="12"/>
        <v>#NAME?</v>
      </c>
      <c r="E228" s="15" t="e">
        <f t="shared" ca="1" si="0"/>
        <v>#NAME?</v>
      </c>
      <c r="F228" s="68">
        <f t="shared" si="1"/>
        <v>8610.7037258375476</v>
      </c>
      <c r="G228" s="15"/>
      <c r="H228" s="59"/>
      <c r="I228" s="60">
        <f t="shared" si="2"/>
        <v>5066514805</v>
      </c>
      <c r="J228" s="61">
        <f t="shared" si="3"/>
        <v>1013302961</v>
      </c>
      <c r="K228" s="62">
        <f t="shared" si="4"/>
        <v>101330296.09999999</v>
      </c>
      <c r="L228" s="63">
        <f t="shared" si="5"/>
        <v>10133029.609999999</v>
      </c>
      <c r="M228" s="64">
        <f t="shared" si="6"/>
        <v>506651.48050000001</v>
      </c>
      <c r="N228" s="65">
        <f t="shared" si="7"/>
        <v>10133.02961</v>
      </c>
      <c r="O228" s="66">
        <f t="shared" si="8"/>
        <v>101.3302961</v>
      </c>
      <c r="P228" s="67">
        <f t="shared" si="9"/>
        <v>1.0133029609999999</v>
      </c>
      <c r="Q228" s="15"/>
      <c r="R228" s="15"/>
      <c r="S228" s="59"/>
      <c r="T228" s="15"/>
      <c r="U228" s="15"/>
      <c r="V228" s="59"/>
      <c r="W228" s="15"/>
      <c r="X228" s="15"/>
      <c r="Y228" s="59"/>
      <c r="Z228" s="15"/>
      <c r="AA228" s="15"/>
      <c r="AB228" s="59"/>
      <c r="AC228" s="15"/>
      <c r="AD228" s="15"/>
      <c r="AE228" s="59"/>
      <c r="AF228" s="15"/>
      <c r="AG228" s="15"/>
      <c r="AH228" s="59"/>
      <c r="AI228" s="15"/>
      <c r="AJ228" s="15"/>
      <c r="AK228" s="59"/>
    </row>
    <row r="229" spans="1:37" ht="13.5" x14ac:dyDescent="0.25">
      <c r="A229" s="15">
        <v>227</v>
      </c>
      <c r="B229" s="15">
        <f t="shared" si="10"/>
        <v>279149860</v>
      </c>
      <c r="C229" s="15">
        <f t="shared" si="11"/>
        <v>5345664665</v>
      </c>
      <c r="D229" s="15" t="e">
        <f t="shared" ca="1" si="12"/>
        <v>#NAME?</v>
      </c>
      <c r="E229" s="15" t="e">
        <f t="shared" ca="1" si="0"/>
        <v>#NAME?</v>
      </c>
      <c r="F229" s="68">
        <f t="shared" si="1"/>
        <v>8782.9178003542966</v>
      </c>
      <c r="G229" s="15"/>
      <c r="H229" s="59"/>
      <c r="I229" s="60">
        <f t="shared" si="2"/>
        <v>5345664665</v>
      </c>
      <c r="J229" s="61">
        <f t="shared" si="3"/>
        <v>1069132933</v>
      </c>
      <c r="K229" s="62">
        <f t="shared" si="4"/>
        <v>106913293.3</v>
      </c>
      <c r="L229" s="63">
        <f t="shared" si="5"/>
        <v>10691329.33</v>
      </c>
      <c r="M229" s="64">
        <f t="shared" si="6"/>
        <v>534566.46649999998</v>
      </c>
      <c r="N229" s="65">
        <f t="shared" si="7"/>
        <v>10691.32933</v>
      </c>
      <c r="O229" s="66">
        <f t="shared" si="8"/>
        <v>106.91329330000001</v>
      </c>
      <c r="P229" s="67">
        <f t="shared" si="9"/>
        <v>1.0691329329999999</v>
      </c>
      <c r="Q229" s="15"/>
      <c r="R229" s="15"/>
      <c r="S229" s="59"/>
      <c r="T229" s="15"/>
      <c r="U229" s="15"/>
      <c r="V229" s="59"/>
      <c r="W229" s="15"/>
      <c r="X229" s="15"/>
      <c r="Y229" s="59"/>
      <c r="Z229" s="15"/>
      <c r="AA229" s="15"/>
      <c r="AB229" s="59"/>
      <c r="AC229" s="15"/>
      <c r="AD229" s="15"/>
      <c r="AE229" s="59"/>
      <c r="AF229" s="15"/>
      <c r="AG229" s="15"/>
      <c r="AH229" s="59"/>
      <c r="AI229" s="15"/>
      <c r="AJ229" s="15"/>
      <c r="AK229" s="59"/>
    </row>
    <row r="230" spans="1:37" ht="13.5" x14ac:dyDescent="0.25">
      <c r="A230" s="15">
        <v>228</v>
      </c>
      <c r="B230" s="15">
        <f t="shared" si="10"/>
        <v>294398580</v>
      </c>
      <c r="C230" s="15">
        <f t="shared" si="11"/>
        <v>5640063245</v>
      </c>
      <c r="D230" s="15" t="e">
        <f t="shared" ca="1" si="12"/>
        <v>#NAME?</v>
      </c>
      <c r="E230" s="15" t="e">
        <f t="shared" ca="1" si="0"/>
        <v>#NAME?</v>
      </c>
      <c r="F230" s="68">
        <f t="shared" si="1"/>
        <v>8958.5761563613833</v>
      </c>
      <c r="G230" s="15"/>
      <c r="H230" s="59"/>
      <c r="I230" s="60">
        <f t="shared" si="2"/>
        <v>5640063245</v>
      </c>
      <c r="J230" s="61">
        <f t="shared" si="3"/>
        <v>1128012649</v>
      </c>
      <c r="K230" s="62">
        <f t="shared" si="4"/>
        <v>112801264.90000001</v>
      </c>
      <c r="L230" s="63">
        <f t="shared" si="5"/>
        <v>11280126.49</v>
      </c>
      <c r="M230" s="64">
        <f t="shared" si="6"/>
        <v>564006.32449999999</v>
      </c>
      <c r="N230" s="65">
        <f t="shared" si="7"/>
        <v>11280.126490000001</v>
      </c>
      <c r="O230" s="66">
        <f t="shared" si="8"/>
        <v>112.80126490000001</v>
      </c>
      <c r="P230" s="67">
        <f t="shared" si="9"/>
        <v>1.128012649</v>
      </c>
      <c r="Q230" s="15"/>
      <c r="R230" s="15"/>
      <c r="S230" s="59"/>
      <c r="T230" s="15"/>
      <c r="U230" s="15"/>
      <c r="V230" s="59"/>
      <c r="W230" s="15"/>
      <c r="X230" s="15"/>
      <c r="Y230" s="59"/>
      <c r="Z230" s="15"/>
      <c r="AA230" s="15"/>
      <c r="AB230" s="59"/>
      <c r="AC230" s="15"/>
      <c r="AD230" s="15"/>
      <c r="AE230" s="59"/>
      <c r="AF230" s="15"/>
      <c r="AG230" s="15"/>
      <c r="AH230" s="59"/>
      <c r="AI230" s="15"/>
      <c r="AJ230" s="15"/>
      <c r="AK230" s="59"/>
    </row>
    <row r="231" spans="1:37" ht="13.5" x14ac:dyDescent="0.25">
      <c r="A231" s="15">
        <v>229</v>
      </c>
      <c r="B231" s="15">
        <f t="shared" si="10"/>
        <v>310474300</v>
      </c>
      <c r="C231" s="15">
        <f t="shared" si="11"/>
        <v>5950537545</v>
      </c>
      <c r="D231" s="15" t="e">
        <f t="shared" ca="1" si="12"/>
        <v>#NAME?</v>
      </c>
      <c r="E231" s="15" t="e">
        <f t="shared" ca="1" si="0"/>
        <v>#NAME?</v>
      </c>
      <c r="F231" s="68">
        <f t="shared" si="1"/>
        <v>9137.7476794886115</v>
      </c>
      <c r="G231" s="15"/>
      <c r="H231" s="59"/>
      <c r="I231" s="60">
        <f t="shared" si="2"/>
        <v>5950537545</v>
      </c>
      <c r="J231" s="61">
        <f t="shared" si="3"/>
        <v>1190107509</v>
      </c>
      <c r="K231" s="62">
        <f t="shared" si="4"/>
        <v>119010750.90000001</v>
      </c>
      <c r="L231" s="63">
        <f t="shared" si="5"/>
        <v>11901075.09</v>
      </c>
      <c r="M231" s="64">
        <f t="shared" si="6"/>
        <v>595053.75450000004</v>
      </c>
      <c r="N231" s="65">
        <f t="shared" si="7"/>
        <v>11901.07509</v>
      </c>
      <c r="O231" s="66">
        <f t="shared" si="8"/>
        <v>119.01075090000001</v>
      </c>
      <c r="P231" s="67">
        <f t="shared" si="9"/>
        <v>1.190107509</v>
      </c>
      <c r="Q231" s="15"/>
      <c r="R231" s="15"/>
      <c r="S231" s="59"/>
      <c r="T231" s="15"/>
      <c r="U231" s="15"/>
      <c r="V231" s="59"/>
      <c r="W231" s="15"/>
      <c r="X231" s="15"/>
      <c r="Y231" s="59"/>
      <c r="Z231" s="15"/>
      <c r="AA231" s="15"/>
      <c r="AB231" s="59"/>
      <c r="AC231" s="15"/>
      <c r="AD231" s="15"/>
      <c r="AE231" s="59"/>
      <c r="AF231" s="15"/>
      <c r="AG231" s="15"/>
      <c r="AH231" s="59"/>
      <c r="AI231" s="15"/>
      <c r="AJ231" s="15"/>
      <c r="AK231" s="59"/>
    </row>
    <row r="232" spans="1:37" ht="13.5" x14ac:dyDescent="0.25">
      <c r="A232" s="15">
        <v>230</v>
      </c>
      <c r="B232" s="15">
        <f t="shared" si="10"/>
        <v>327421580</v>
      </c>
      <c r="C232" s="15">
        <f t="shared" si="11"/>
        <v>6277959125</v>
      </c>
      <c r="D232" s="15" t="e">
        <f t="shared" ca="1" si="12"/>
        <v>#NAME?</v>
      </c>
      <c r="E232" s="15" t="e">
        <f t="shared" ca="1" si="0"/>
        <v>#NAME?</v>
      </c>
      <c r="F232" s="68">
        <f t="shared" si="1"/>
        <v>9320.502633078384</v>
      </c>
      <c r="G232" s="15"/>
      <c r="H232" s="59"/>
      <c r="I232" s="60">
        <f t="shared" si="2"/>
        <v>6277959125</v>
      </c>
      <c r="J232" s="61">
        <f t="shared" si="3"/>
        <v>1255591825</v>
      </c>
      <c r="K232" s="62">
        <f t="shared" si="4"/>
        <v>125559182.5</v>
      </c>
      <c r="L232" s="63">
        <f t="shared" si="5"/>
        <v>12555918.25</v>
      </c>
      <c r="M232" s="64">
        <f t="shared" si="6"/>
        <v>627795.91249999998</v>
      </c>
      <c r="N232" s="65">
        <f t="shared" si="7"/>
        <v>12555.918250000001</v>
      </c>
      <c r="O232" s="66">
        <f t="shared" si="8"/>
        <v>125.55918250000001</v>
      </c>
      <c r="P232" s="67">
        <f t="shared" si="9"/>
        <v>1.255591825</v>
      </c>
      <c r="Q232" s="15"/>
      <c r="R232" s="15"/>
      <c r="S232" s="59"/>
      <c r="T232" s="15"/>
      <c r="U232" s="15"/>
      <c r="V232" s="59"/>
      <c r="W232" s="15"/>
      <c r="X232" s="15"/>
      <c r="Y232" s="59"/>
      <c r="Z232" s="15"/>
      <c r="AA232" s="15"/>
      <c r="AB232" s="59"/>
      <c r="AC232" s="15"/>
      <c r="AD232" s="15"/>
      <c r="AE232" s="59"/>
      <c r="AF232" s="15"/>
      <c r="AG232" s="15"/>
      <c r="AH232" s="59"/>
      <c r="AI232" s="15"/>
      <c r="AJ232" s="15"/>
      <c r="AK232" s="59"/>
    </row>
    <row r="233" spans="1:37" ht="13.5" x14ac:dyDescent="0.25">
      <c r="A233" s="15">
        <v>231</v>
      </c>
      <c r="B233" s="15">
        <f t="shared" si="10"/>
        <v>345287420</v>
      </c>
      <c r="C233" s="15">
        <f t="shared" si="11"/>
        <v>6623246545</v>
      </c>
      <c r="D233" s="15" t="e">
        <f t="shared" ca="1" si="12"/>
        <v>#NAME?</v>
      </c>
      <c r="E233" s="15" t="e">
        <f t="shared" ca="1" si="0"/>
        <v>#NAME?</v>
      </c>
      <c r="F233" s="68">
        <f t="shared" si="1"/>
        <v>9506.9126857399533</v>
      </c>
      <c r="G233" s="15"/>
      <c r="H233" s="59"/>
      <c r="I233" s="60">
        <f t="shared" si="2"/>
        <v>6623246545</v>
      </c>
      <c r="J233" s="61">
        <f t="shared" si="3"/>
        <v>1324649309</v>
      </c>
      <c r="K233" s="62">
        <f t="shared" si="4"/>
        <v>132464930.90000001</v>
      </c>
      <c r="L233" s="63">
        <f t="shared" si="5"/>
        <v>13246493.09</v>
      </c>
      <c r="M233" s="64">
        <f t="shared" si="6"/>
        <v>662324.65449999995</v>
      </c>
      <c r="N233" s="65">
        <f t="shared" si="7"/>
        <v>13246.49309</v>
      </c>
      <c r="O233" s="66">
        <f t="shared" si="8"/>
        <v>132.46493090000001</v>
      </c>
      <c r="P233" s="67">
        <f t="shared" si="9"/>
        <v>1.324649309</v>
      </c>
      <c r="Q233" s="15"/>
      <c r="R233" s="15"/>
      <c r="S233" s="59"/>
      <c r="T233" s="15"/>
      <c r="U233" s="15"/>
      <c r="V233" s="59"/>
      <c r="W233" s="15"/>
      <c r="X233" s="15"/>
      <c r="Y233" s="59"/>
      <c r="Z233" s="15"/>
      <c r="AA233" s="15"/>
      <c r="AB233" s="59"/>
      <c r="AC233" s="15"/>
      <c r="AD233" s="15"/>
      <c r="AE233" s="59"/>
      <c r="AF233" s="15"/>
      <c r="AG233" s="15"/>
      <c r="AH233" s="59"/>
      <c r="AI233" s="15"/>
      <c r="AJ233" s="15"/>
      <c r="AK233" s="59"/>
    </row>
    <row r="234" spans="1:37" ht="13.5" x14ac:dyDescent="0.25">
      <c r="A234" s="15">
        <v>232</v>
      </c>
      <c r="B234" s="15">
        <f t="shared" si="10"/>
        <v>364121280</v>
      </c>
      <c r="C234" s="15">
        <f t="shared" si="11"/>
        <v>6987367825</v>
      </c>
      <c r="D234" s="15" t="e">
        <f t="shared" ca="1" si="12"/>
        <v>#NAME?</v>
      </c>
      <c r="E234" s="15" t="e">
        <f t="shared" ca="1" si="0"/>
        <v>#NAME?</v>
      </c>
      <c r="F234" s="68">
        <f t="shared" si="1"/>
        <v>9697.050939454748</v>
      </c>
      <c r="G234" s="15"/>
      <c r="H234" s="59"/>
      <c r="I234" s="60">
        <f t="shared" si="2"/>
        <v>6987367825</v>
      </c>
      <c r="J234" s="61">
        <f t="shared" si="3"/>
        <v>1397473565</v>
      </c>
      <c r="K234" s="62">
        <f t="shared" si="4"/>
        <v>139747356.5</v>
      </c>
      <c r="L234" s="63">
        <f t="shared" si="5"/>
        <v>13974735.65</v>
      </c>
      <c r="M234" s="64">
        <f t="shared" si="6"/>
        <v>698736.78249999997</v>
      </c>
      <c r="N234" s="65">
        <f t="shared" si="7"/>
        <v>13974.735650000001</v>
      </c>
      <c r="O234" s="66">
        <f t="shared" si="8"/>
        <v>139.7473565</v>
      </c>
      <c r="P234" s="67">
        <f t="shared" si="9"/>
        <v>1.3974735650000001</v>
      </c>
      <c r="Q234" s="15"/>
      <c r="R234" s="15"/>
      <c r="S234" s="59"/>
      <c r="T234" s="15"/>
      <c r="U234" s="15"/>
      <c r="V234" s="59"/>
      <c r="W234" s="15"/>
      <c r="X234" s="15"/>
      <c r="Y234" s="59"/>
      <c r="Z234" s="15"/>
      <c r="AA234" s="15"/>
      <c r="AB234" s="59"/>
      <c r="AC234" s="15"/>
      <c r="AD234" s="15"/>
      <c r="AE234" s="59"/>
      <c r="AF234" s="15"/>
      <c r="AG234" s="15"/>
      <c r="AH234" s="59"/>
      <c r="AI234" s="15"/>
      <c r="AJ234" s="15"/>
      <c r="AK234" s="59"/>
    </row>
    <row r="235" spans="1:37" ht="13.5" x14ac:dyDescent="0.25">
      <c r="A235" s="15">
        <v>233</v>
      </c>
      <c r="B235" s="15">
        <f t="shared" si="10"/>
        <v>383975300</v>
      </c>
      <c r="C235" s="15">
        <f t="shared" si="11"/>
        <v>7371343125</v>
      </c>
      <c r="D235" s="15" t="e">
        <f t="shared" ca="1" si="12"/>
        <v>#NAME?</v>
      </c>
      <c r="E235" s="15" t="e">
        <f t="shared" ca="1" si="0"/>
        <v>#NAME?</v>
      </c>
      <c r="F235" s="68">
        <f t="shared" si="1"/>
        <v>9890.991958243847</v>
      </c>
      <c r="G235" s="15"/>
      <c r="H235" s="59"/>
      <c r="I235" s="60">
        <f t="shared" si="2"/>
        <v>7371343125</v>
      </c>
      <c r="J235" s="61">
        <f t="shared" si="3"/>
        <v>1474268625</v>
      </c>
      <c r="K235" s="62">
        <f t="shared" si="4"/>
        <v>147426862.5</v>
      </c>
      <c r="L235" s="63">
        <f t="shared" si="5"/>
        <v>14742686.25</v>
      </c>
      <c r="M235" s="64">
        <f t="shared" si="6"/>
        <v>737134.3125</v>
      </c>
      <c r="N235" s="65">
        <f t="shared" si="7"/>
        <v>14742.686250000001</v>
      </c>
      <c r="O235" s="66">
        <f t="shared" si="8"/>
        <v>147.4268625</v>
      </c>
      <c r="P235" s="67">
        <f t="shared" si="9"/>
        <v>1.4742686250000001</v>
      </c>
      <c r="Q235" s="15"/>
      <c r="R235" s="15"/>
      <c r="S235" s="59"/>
      <c r="T235" s="15"/>
      <c r="U235" s="15"/>
      <c r="V235" s="59"/>
      <c r="W235" s="15"/>
      <c r="X235" s="15"/>
      <c r="Y235" s="59"/>
      <c r="Z235" s="15"/>
      <c r="AA235" s="15"/>
      <c r="AB235" s="59"/>
      <c r="AC235" s="15"/>
      <c r="AD235" s="15"/>
      <c r="AE235" s="59"/>
      <c r="AF235" s="15"/>
      <c r="AG235" s="15"/>
      <c r="AH235" s="59"/>
      <c r="AI235" s="15"/>
      <c r="AJ235" s="15"/>
      <c r="AK235" s="59"/>
    </row>
    <row r="236" spans="1:37" ht="13.5" x14ac:dyDescent="0.25">
      <c r="A236" s="15">
        <v>234</v>
      </c>
      <c r="B236" s="15">
        <f t="shared" si="10"/>
        <v>404904420</v>
      </c>
      <c r="C236" s="15">
        <f t="shared" si="11"/>
        <v>7776247545</v>
      </c>
      <c r="D236" s="15" t="e">
        <f t="shared" ca="1" si="12"/>
        <v>#NAME?</v>
      </c>
      <c r="E236" s="15" t="e">
        <f t="shared" ca="1" si="0"/>
        <v>#NAME?</v>
      </c>
      <c r="F236" s="68">
        <f t="shared" si="1"/>
        <v>10088.811797408722</v>
      </c>
      <c r="G236" s="15"/>
      <c r="H236" s="59"/>
      <c r="I236" s="60">
        <f t="shared" si="2"/>
        <v>7776247545</v>
      </c>
      <c r="J236" s="61">
        <f t="shared" si="3"/>
        <v>1555249509</v>
      </c>
      <c r="K236" s="62">
        <f t="shared" si="4"/>
        <v>155524950.90000001</v>
      </c>
      <c r="L236" s="63">
        <f t="shared" si="5"/>
        <v>15552495.09</v>
      </c>
      <c r="M236" s="64">
        <f t="shared" si="6"/>
        <v>777624.75450000004</v>
      </c>
      <c r="N236" s="65">
        <f t="shared" si="7"/>
        <v>15552.49509</v>
      </c>
      <c r="O236" s="66">
        <f t="shared" si="8"/>
        <v>155.52495089999999</v>
      </c>
      <c r="P236" s="67">
        <f t="shared" si="9"/>
        <v>1.555249509</v>
      </c>
      <c r="Q236" s="15"/>
      <c r="R236" s="15"/>
      <c r="S236" s="59"/>
      <c r="T236" s="15"/>
      <c r="U236" s="15"/>
      <c r="V236" s="59"/>
      <c r="W236" s="15"/>
      <c r="X236" s="15"/>
      <c r="Y236" s="59"/>
      <c r="Z236" s="15"/>
      <c r="AA236" s="15"/>
      <c r="AB236" s="59"/>
      <c r="AC236" s="15"/>
      <c r="AD236" s="15"/>
      <c r="AE236" s="59"/>
      <c r="AF236" s="15"/>
      <c r="AG236" s="15"/>
      <c r="AH236" s="59"/>
      <c r="AI236" s="15"/>
      <c r="AJ236" s="15"/>
      <c r="AK236" s="59"/>
    </row>
    <row r="237" spans="1:37" ht="13.5" x14ac:dyDescent="0.25">
      <c r="A237" s="15">
        <v>235</v>
      </c>
      <c r="B237" s="15">
        <f t="shared" si="10"/>
        <v>426966520</v>
      </c>
      <c r="C237" s="15">
        <f t="shared" si="11"/>
        <v>8203214065</v>
      </c>
      <c r="D237" s="15" t="e">
        <f t="shared" ca="1" si="12"/>
        <v>#NAME?</v>
      </c>
      <c r="E237" s="15" t="e">
        <f t="shared" ca="1" si="0"/>
        <v>#NAME?</v>
      </c>
      <c r="F237" s="68">
        <f t="shared" si="1"/>
        <v>10290.588033356897</v>
      </c>
      <c r="G237" s="15"/>
      <c r="H237" s="59"/>
      <c r="I237" s="60">
        <f t="shared" si="2"/>
        <v>8203214065</v>
      </c>
      <c r="J237" s="61">
        <f t="shared" si="3"/>
        <v>1640642813</v>
      </c>
      <c r="K237" s="62">
        <f t="shared" si="4"/>
        <v>164064281.30000001</v>
      </c>
      <c r="L237" s="63">
        <f t="shared" si="5"/>
        <v>16406428.130000001</v>
      </c>
      <c r="M237" s="64">
        <f t="shared" si="6"/>
        <v>820321.40650000004</v>
      </c>
      <c r="N237" s="65">
        <f t="shared" si="7"/>
        <v>16406.42813</v>
      </c>
      <c r="O237" s="66">
        <f t="shared" si="8"/>
        <v>164.0642813</v>
      </c>
      <c r="P237" s="67">
        <f t="shared" si="9"/>
        <v>1.6406428129999999</v>
      </c>
      <c r="Q237" s="15"/>
      <c r="R237" s="15"/>
      <c r="S237" s="59"/>
      <c r="T237" s="15"/>
      <c r="U237" s="15"/>
      <c r="V237" s="59"/>
      <c r="W237" s="15"/>
      <c r="X237" s="15"/>
      <c r="Y237" s="59"/>
      <c r="Z237" s="15"/>
      <c r="AA237" s="15"/>
      <c r="AB237" s="59"/>
      <c r="AC237" s="15"/>
      <c r="AD237" s="15"/>
      <c r="AE237" s="59"/>
      <c r="AF237" s="15"/>
      <c r="AG237" s="15"/>
      <c r="AH237" s="59"/>
      <c r="AI237" s="15"/>
      <c r="AJ237" s="15"/>
      <c r="AK237" s="59"/>
    </row>
    <row r="238" spans="1:37" ht="13.5" x14ac:dyDescent="0.25">
      <c r="A238" s="15">
        <v>236</v>
      </c>
      <c r="B238" s="15">
        <f t="shared" si="10"/>
        <v>450222580</v>
      </c>
      <c r="C238" s="15">
        <f t="shared" si="11"/>
        <v>8653436645</v>
      </c>
      <c r="D238" s="15" t="e">
        <f t="shared" ca="1" si="12"/>
        <v>#NAME?</v>
      </c>
      <c r="E238" s="15" t="e">
        <f t="shared" ca="1" si="0"/>
        <v>#NAME?</v>
      </c>
      <c r="F238" s="68">
        <f t="shared" si="1"/>
        <v>10496.399794024033</v>
      </c>
      <c r="G238" s="15"/>
      <c r="H238" s="59"/>
      <c r="I238" s="60">
        <f t="shared" si="2"/>
        <v>8653436645</v>
      </c>
      <c r="J238" s="61">
        <f t="shared" si="3"/>
        <v>1730687329</v>
      </c>
      <c r="K238" s="62">
        <f t="shared" si="4"/>
        <v>173068732.90000001</v>
      </c>
      <c r="L238" s="63">
        <f t="shared" si="5"/>
        <v>17306873.289999999</v>
      </c>
      <c r="M238" s="64">
        <f t="shared" si="6"/>
        <v>865343.66449999996</v>
      </c>
      <c r="N238" s="65">
        <f t="shared" si="7"/>
        <v>17306.87329</v>
      </c>
      <c r="O238" s="66">
        <f t="shared" si="8"/>
        <v>173.06873289999999</v>
      </c>
      <c r="P238" s="67">
        <f t="shared" si="9"/>
        <v>1.730687329</v>
      </c>
      <c r="Q238" s="15"/>
      <c r="R238" s="15"/>
      <c r="S238" s="59"/>
      <c r="T238" s="15"/>
      <c r="U238" s="15"/>
      <c r="V238" s="59"/>
      <c r="W238" s="15"/>
      <c r="X238" s="15"/>
      <c r="Y238" s="59"/>
      <c r="Z238" s="15"/>
      <c r="AA238" s="15"/>
      <c r="AB238" s="59"/>
      <c r="AC238" s="15"/>
      <c r="AD238" s="15"/>
      <c r="AE238" s="59"/>
      <c r="AF238" s="15"/>
      <c r="AG238" s="15"/>
      <c r="AH238" s="59"/>
      <c r="AI238" s="15"/>
      <c r="AJ238" s="15"/>
      <c r="AK238" s="59"/>
    </row>
    <row r="239" spans="1:37" ht="13.5" x14ac:dyDescent="0.25">
      <c r="A239" s="15">
        <v>237</v>
      </c>
      <c r="B239" s="15">
        <f t="shared" si="10"/>
        <v>474736820</v>
      </c>
      <c r="C239" s="15">
        <f t="shared" si="11"/>
        <v>9128173465</v>
      </c>
      <c r="D239" s="15" t="e">
        <f t="shared" ca="1" si="12"/>
        <v>#NAME?</v>
      </c>
      <c r="E239" s="15" t="e">
        <f t="shared" ca="1" si="0"/>
        <v>#NAME?</v>
      </c>
      <c r="F239" s="68">
        <f t="shared" si="1"/>
        <v>10706.327789904517</v>
      </c>
      <c r="G239" s="15"/>
      <c r="H239" s="59"/>
      <c r="I239" s="60">
        <f t="shared" si="2"/>
        <v>9128173465</v>
      </c>
      <c r="J239" s="61">
        <f t="shared" si="3"/>
        <v>1825634693</v>
      </c>
      <c r="K239" s="62">
        <f t="shared" si="4"/>
        <v>182563469.30000001</v>
      </c>
      <c r="L239" s="63">
        <f t="shared" si="5"/>
        <v>18256346.93</v>
      </c>
      <c r="M239" s="64">
        <f t="shared" si="6"/>
        <v>912817.34649999999</v>
      </c>
      <c r="N239" s="65">
        <f t="shared" si="7"/>
        <v>18256.34693</v>
      </c>
      <c r="O239" s="66">
        <f t="shared" si="8"/>
        <v>182.56346930000001</v>
      </c>
      <c r="P239" s="67">
        <f t="shared" si="9"/>
        <v>1.825634693</v>
      </c>
      <c r="Q239" s="15"/>
      <c r="R239" s="15"/>
      <c r="S239" s="59"/>
      <c r="T239" s="15"/>
      <c r="U239" s="15"/>
      <c r="V239" s="59"/>
      <c r="W239" s="15"/>
      <c r="X239" s="15"/>
      <c r="Y239" s="59"/>
      <c r="Z239" s="15"/>
      <c r="AA239" s="15"/>
      <c r="AB239" s="59"/>
      <c r="AC239" s="15"/>
      <c r="AD239" s="15"/>
      <c r="AE239" s="59"/>
      <c r="AF239" s="15"/>
      <c r="AG239" s="15"/>
      <c r="AH239" s="59"/>
      <c r="AI239" s="15"/>
      <c r="AJ239" s="15"/>
      <c r="AK239" s="59"/>
    </row>
    <row r="240" spans="1:37" ht="13.5" x14ac:dyDescent="0.25">
      <c r="A240" s="15">
        <v>238</v>
      </c>
      <c r="B240" s="15">
        <f t="shared" si="10"/>
        <v>500576920</v>
      </c>
      <c r="C240" s="15">
        <f t="shared" si="11"/>
        <v>9628750385</v>
      </c>
      <c r="D240" s="15" t="e">
        <f t="shared" ca="1" si="12"/>
        <v>#NAME?</v>
      </c>
      <c r="E240" s="15" t="e">
        <f t="shared" ca="1" si="0"/>
        <v>#NAME?</v>
      </c>
      <c r="F240" s="68">
        <f t="shared" si="1"/>
        <v>10920.454345702605</v>
      </c>
      <c r="G240" s="15"/>
      <c r="H240" s="59"/>
      <c r="I240" s="60">
        <f t="shared" si="2"/>
        <v>9628750385</v>
      </c>
      <c r="J240" s="61">
        <f t="shared" si="3"/>
        <v>1925750077</v>
      </c>
      <c r="K240" s="62">
        <f t="shared" si="4"/>
        <v>192575007.69999999</v>
      </c>
      <c r="L240" s="63">
        <f t="shared" si="5"/>
        <v>19257500.77</v>
      </c>
      <c r="M240" s="64">
        <f t="shared" si="6"/>
        <v>962875.03850000002</v>
      </c>
      <c r="N240" s="65">
        <f t="shared" si="7"/>
        <v>19257.500769999999</v>
      </c>
      <c r="O240" s="66">
        <f t="shared" si="8"/>
        <v>192.57500769999999</v>
      </c>
      <c r="P240" s="67">
        <f t="shared" si="9"/>
        <v>1.925750077</v>
      </c>
      <c r="Q240" s="15"/>
      <c r="R240" s="15"/>
      <c r="S240" s="59"/>
      <c r="T240" s="15"/>
      <c r="U240" s="15"/>
      <c r="V240" s="59"/>
      <c r="W240" s="15"/>
      <c r="X240" s="15"/>
      <c r="Y240" s="59"/>
      <c r="Z240" s="15"/>
      <c r="AA240" s="15"/>
      <c r="AB240" s="59"/>
      <c r="AC240" s="15"/>
      <c r="AD240" s="15"/>
      <c r="AE240" s="59"/>
      <c r="AF240" s="15"/>
      <c r="AG240" s="15"/>
      <c r="AH240" s="59"/>
      <c r="AI240" s="15"/>
      <c r="AJ240" s="15"/>
      <c r="AK240" s="59"/>
    </row>
    <row r="241" spans="1:37" ht="13.5" x14ac:dyDescent="0.25">
      <c r="A241" s="15">
        <v>239</v>
      </c>
      <c r="B241" s="15">
        <f t="shared" si="10"/>
        <v>527814200</v>
      </c>
      <c r="C241" s="15">
        <f t="shared" si="11"/>
        <v>10156564585</v>
      </c>
      <c r="D241" s="15" t="e">
        <f t="shared" ca="1" si="12"/>
        <v>#NAME?</v>
      </c>
      <c r="E241" s="15" t="e">
        <f t="shared" ca="1" si="0"/>
        <v>#NAME?</v>
      </c>
      <c r="F241" s="68">
        <f t="shared" si="1"/>
        <v>11138.863432616658</v>
      </c>
      <c r="G241" s="15"/>
      <c r="H241" s="59"/>
      <c r="I241" s="60">
        <f t="shared" si="2"/>
        <v>10156564585</v>
      </c>
      <c r="J241" s="61">
        <f t="shared" si="3"/>
        <v>2031312917</v>
      </c>
      <c r="K241" s="62">
        <f t="shared" si="4"/>
        <v>203131291.69999999</v>
      </c>
      <c r="L241" s="63">
        <f t="shared" si="5"/>
        <v>20313129.170000002</v>
      </c>
      <c r="M241" s="64">
        <f t="shared" si="6"/>
        <v>1015656.4584999999</v>
      </c>
      <c r="N241" s="65">
        <f t="shared" si="7"/>
        <v>20313.12917</v>
      </c>
      <c r="O241" s="66">
        <f t="shared" si="8"/>
        <v>203.13129169999999</v>
      </c>
      <c r="P241" s="67">
        <f t="shared" si="9"/>
        <v>2.0313129170000002</v>
      </c>
      <c r="Q241" s="15"/>
      <c r="R241" s="15"/>
      <c r="S241" s="59"/>
      <c r="T241" s="15"/>
      <c r="U241" s="15"/>
      <c r="V241" s="59"/>
      <c r="W241" s="15"/>
      <c r="X241" s="15"/>
      <c r="Y241" s="59"/>
      <c r="Z241" s="15"/>
      <c r="AA241" s="15"/>
      <c r="AB241" s="59"/>
      <c r="AC241" s="15"/>
      <c r="AD241" s="15"/>
      <c r="AE241" s="59"/>
      <c r="AF241" s="15"/>
      <c r="AG241" s="15"/>
      <c r="AH241" s="59"/>
      <c r="AI241" s="15"/>
      <c r="AJ241" s="15"/>
      <c r="AK241" s="59"/>
    </row>
    <row r="242" spans="1:37" ht="13.5" x14ac:dyDescent="0.25">
      <c r="A242" s="15">
        <v>240</v>
      </c>
      <c r="B242" s="15">
        <f t="shared" si="10"/>
        <v>556523760</v>
      </c>
      <c r="C242" s="15">
        <f t="shared" si="11"/>
        <v>10713088345</v>
      </c>
      <c r="D242" s="15" t="e">
        <f t="shared" ca="1" si="12"/>
        <v>#NAME?</v>
      </c>
      <c r="E242" s="15" t="e">
        <f t="shared" ca="1" si="0"/>
        <v>#NAME?</v>
      </c>
      <c r="F242" s="68">
        <f t="shared" si="1"/>
        <v>11361.640701268987</v>
      </c>
      <c r="G242" s="15"/>
      <c r="H242" s="59"/>
      <c r="I242" s="60">
        <f t="shared" si="2"/>
        <v>10713088345</v>
      </c>
      <c r="J242" s="61">
        <f t="shared" si="3"/>
        <v>2142617669</v>
      </c>
      <c r="K242" s="62">
        <f t="shared" si="4"/>
        <v>214261766.90000001</v>
      </c>
      <c r="L242" s="63">
        <f t="shared" si="5"/>
        <v>21426176.690000001</v>
      </c>
      <c r="M242" s="64">
        <f t="shared" si="6"/>
        <v>1071308.8345000001</v>
      </c>
      <c r="N242" s="65">
        <f t="shared" si="7"/>
        <v>21426.17669</v>
      </c>
      <c r="O242" s="66">
        <f t="shared" si="8"/>
        <v>214.2617669</v>
      </c>
      <c r="P242" s="67">
        <f t="shared" si="9"/>
        <v>2.1426176689999998</v>
      </c>
      <c r="Q242" s="15"/>
      <c r="R242" s="15"/>
      <c r="S242" s="59"/>
      <c r="T242" s="15"/>
      <c r="U242" s="15"/>
      <c r="V242" s="59"/>
      <c r="W242" s="15"/>
      <c r="X242" s="15"/>
      <c r="Y242" s="59"/>
      <c r="Z242" s="15"/>
      <c r="AA242" s="15"/>
      <c r="AB242" s="59"/>
      <c r="AC242" s="15"/>
      <c r="AD242" s="15"/>
      <c r="AE242" s="59"/>
      <c r="AF242" s="15"/>
      <c r="AG242" s="15"/>
      <c r="AH242" s="59"/>
      <c r="AI242" s="15"/>
      <c r="AJ242" s="15"/>
      <c r="AK242" s="59"/>
    </row>
    <row r="243" spans="1:37" ht="13.5" x14ac:dyDescent="0.25">
      <c r="A243" s="15">
        <v>241</v>
      </c>
      <c r="B243" s="15">
        <f t="shared" si="10"/>
        <v>586784740</v>
      </c>
      <c r="C243" s="15">
        <f t="shared" si="11"/>
        <v>11299873085</v>
      </c>
      <c r="D243" s="15" t="e">
        <f t="shared" ca="1" si="12"/>
        <v>#NAME?</v>
      </c>
      <c r="E243" s="15" t="e">
        <f t="shared" ca="1" si="0"/>
        <v>#NAME?</v>
      </c>
      <c r="F243" s="68">
        <f t="shared" si="1"/>
        <v>11588.87351529437</v>
      </c>
      <c r="G243" s="15"/>
      <c r="H243" s="59"/>
      <c r="I243" s="60">
        <f t="shared" si="2"/>
        <v>11299873085</v>
      </c>
      <c r="J243" s="61">
        <f t="shared" si="3"/>
        <v>2259974617</v>
      </c>
      <c r="K243" s="62">
        <f t="shared" si="4"/>
        <v>225997461.69999999</v>
      </c>
      <c r="L243" s="63">
        <f t="shared" si="5"/>
        <v>22599746.170000002</v>
      </c>
      <c r="M243" s="64">
        <f t="shared" si="6"/>
        <v>1129987.3085</v>
      </c>
      <c r="N243" s="65">
        <f t="shared" si="7"/>
        <v>22599.746169999999</v>
      </c>
      <c r="O243" s="66">
        <f t="shared" si="8"/>
        <v>225.9974617</v>
      </c>
      <c r="P243" s="67">
        <f t="shared" si="9"/>
        <v>2.2599746170000001</v>
      </c>
      <c r="Q243" s="15"/>
      <c r="R243" s="15"/>
      <c r="S243" s="59"/>
      <c r="T243" s="15"/>
      <c r="U243" s="15"/>
      <c r="V243" s="59"/>
      <c r="W243" s="15"/>
      <c r="X243" s="15"/>
      <c r="Y243" s="59"/>
      <c r="Z243" s="15"/>
      <c r="AA243" s="15"/>
      <c r="AB243" s="59"/>
      <c r="AC243" s="15"/>
      <c r="AD243" s="15"/>
      <c r="AE243" s="59"/>
      <c r="AF243" s="15"/>
      <c r="AG243" s="15"/>
      <c r="AH243" s="59"/>
      <c r="AI243" s="15"/>
      <c r="AJ243" s="15"/>
      <c r="AK243" s="59"/>
    </row>
    <row r="244" spans="1:37" ht="13.5" x14ac:dyDescent="0.25">
      <c r="A244" s="15">
        <v>242</v>
      </c>
      <c r="B244" s="15">
        <f t="shared" si="10"/>
        <v>618680500</v>
      </c>
      <c r="C244" s="15">
        <f t="shared" si="11"/>
        <v>11918553585</v>
      </c>
      <c r="D244" s="15" t="e">
        <f t="shared" ca="1" si="12"/>
        <v>#NAME?</v>
      </c>
      <c r="E244" s="15" t="e">
        <f t="shared" ca="1" si="0"/>
        <v>#NAME?</v>
      </c>
      <c r="F244" s="68">
        <f t="shared" si="1"/>
        <v>11820.650985600256</v>
      </c>
      <c r="G244" s="15"/>
      <c r="H244" s="59"/>
      <c r="I244" s="60">
        <f t="shared" si="2"/>
        <v>11918553585</v>
      </c>
      <c r="J244" s="61">
        <f t="shared" si="3"/>
        <v>2383710717</v>
      </c>
      <c r="K244" s="62">
        <f t="shared" si="4"/>
        <v>238371071.69999999</v>
      </c>
      <c r="L244" s="63">
        <f t="shared" si="5"/>
        <v>23837107.170000002</v>
      </c>
      <c r="M244" s="64">
        <f t="shared" si="6"/>
        <v>1191855.3585000001</v>
      </c>
      <c r="N244" s="65">
        <f t="shared" si="7"/>
        <v>23837.107169999999</v>
      </c>
      <c r="O244" s="66">
        <f t="shared" si="8"/>
        <v>238.37107169999999</v>
      </c>
      <c r="P244" s="67">
        <f t="shared" si="9"/>
        <v>2.383710717</v>
      </c>
      <c r="Q244" s="15"/>
      <c r="R244" s="15"/>
      <c r="S244" s="59"/>
      <c r="T244" s="15"/>
      <c r="U244" s="15"/>
      <c r="V244" s="59"/>
      <c r="W244" s="15"/>
      <c r="X244" s="15"/>
      <c r="Y244" s="59"/>
      <c r="Z244" s="15"/>
      <c r="AA244" s="15"/>
      <c r="AB244" s="59"/>
      <c r="AC244" s="15"/>
      <c r="AD244" s="15"/>
      <c r="AE244" s="59"/>
      <c r="AF244" s="15"/>
      <c r="AG244" s="15"/>
      <c r="AH244" s="59"/>
      <c r="AI244" s="15"/>
      <c r="AJ244" s="15"/>
      <c r="AK244" s="59"/>
    </row>
    <row r="245" spans="1:37" ht="13.5" x14ac:dyDescent="0.25">
      <c r="A245" s="15">
        <v>243</v>
      </c>
      <c r="B245" s="15">
        <f t="shared" si="10"/>
        <v>652298880</v>
      </c>
      <c r="C245" s="15">
        <f t="shared" si="11"/>
        <v>12570852465</v>
      </c>
      <c r="D245" s="15" t="e">
        <f t="shared" ca="1" si="12"/>
        <v>#NAME?</v>
      </c>
      <c r="E245" s="15" t="e">
        <f t="shared" ca="1" si="0"/>
        <v>#NAME?</v>
      </c>
      <c r="F245" s="68">
        <f t="shared" si="1"/>
        <v>12057.064005312262</v>
      </c>
      <c r="G245" s="15"/>
      <c r="H245" s="59"/>
      <c r="I245" s="60">
        <f t="shared" si="2"/>
        <v>12570852465</v>
      </c>
      <c r="J245" s="61">
        <f t="shared" si="3"/>
        <v>2514170493</v>
      </c>
      <c r="K245" s="62">
        <f t="shared" si="4"/>
        <v>251417049.30000001</v>
      </c>
      <c r="L245" s="63">
        <f t="shared" si="5"/>
        <v>25141704.93</v>
      </c>
      <c r="M245" s="64">
        <f t="shared" si="6"/>
        <v>1257085.2464999999</v>
      </c>
      <c r="N245" s="65">
        <f t="shared" si="7"/>
        <v>25141.70493</v>
      </c>
      <c r="O245" s="66">
        <f t="shared" si="8"/>
        <v>251.4170493</v>
      </c>
      <c r="P245" s="67">
        <f t="shared" si="9"/>
        <v>2.514170493</v>
      </c>
      <c r="Q245" s="15"/>
      <c r="R245" s="15"/>
      <c r="S245" s="59"/>
      <c r="T245" s="15"/>
      <c r="U245" s="15"/>
      <c r="V245" s="59"/>
      <c r="W245" s="15"/>
      <c r="X245" s="15"/>
      <c r="Y245" s="59"/>
      <c r="Z245" s="15"/>
      <c r="AA245" s="15"/>
      <c r="AB245" s="59"/>
      <c r="AC245" s="15"/>
      <c r="AD245" s="15"/>
      <c r="AE245" s="59"/>
      <c r="AF245" s="15"/>
      <c r="AG245" s="15"/>
      <c r="AH245" s="59"/>
      <c r="AI245" s="15"/>
      <c r="AJ245" s="15"/>
      <c r="AK245" s="59"/>
    </row>
    <row r="246" spans="1:37" ht="13.5" x14ac:dyDescent="0.25">
      <c r="A246" s="15">
        <v>244</v>
      </c>
      <c r="B246" s="15">
        <f t="shared" si="10"/>
        <v>687732400</v>
      </c>
      <c r="C246" s="15">
        <f t="shared" si="11"/>
        <v>13258584865</v>
      </c>
      <c r="D246" s="15" t="e">
        <f t="shared" ca="1" si="12"/>
        <v>#NAME?</v>
      </c>
      <c r="E246" s="15" t="e">
        <f t="shared" ca="1" si="0"/>
        <v>#NAME?</v>
      </c>
      <c r="F246" s="68">
        <f t="shared" si="1"/>
        <v>12298.205285418506</v>
      </c>
      <c r="G246" s="15"/>
      <c r="H246" s="59"/>
      <c r="I246" s="60">
        <f t="shared" si="2"/>
        <v>13258584865</v>
      </c>
      <c r="J246" s="61">
        <f t="shared" si="3"/>
        <v>2651716973</v>
      </c>
      <c r="K246" s="62">
        <f t="shared" si="4"/>
        <v>265171697.30000001</v>
      </c>
      <c r="L246" s="63">
        <f t="shared" si="5"/>
        <v>26517169.73</v>
      </c>
      <c r="M246" s="64">
        <f t="shared" si="6"/>
        <v>1325858.4865000001</v>
      </c>
      <c r="N246" s="65">
        <f t="shared" si="7"/>
        <v>26517.169730000001</v>
      </c>
      <c r="O246" s="66">
        <f t="shared" si="8"/>
        <v>265.17169730000001</v>
      </c>
      <c r="P246" s="67">
        <f t="shared" si="9"/>
        <v>2.6517169730000001</v>
      </c>
      <c r="Q246" s="15"/>
      <c r="R246" s="15"/>
      <c r="S246" s="59"/>
      <c r="T246" s="15"/>
      <c r="U246" s="15"/>
      <c r="V246" s="59"/>
      <c r="W246" s="15"/>
      <c r="X246" s="15"/>
      <c r="Y246" s="59"/>
      <c r="Z246" s="15"/>
      <c r="AA246" s="15"/>
      <c r="AB246" s="59"/>
      <c r="AC246" s="15"/>
      <c r="AD246" s="15"/>
      <c r="AE246" s="59"/>
      <c r="AF246" s="15"/>
      <c r="AG246" s="15"/>
      <c r="AH246" s="59"/>
      <c r="AI246" s="15"/>
      <c r="AJ246" s="15"/>
      <c r="AK246" s="59"/>
    </row>
    <row r="247" spans="1:37" ht="13.5" x14ac:dyDescent="0.25">
      <c r="A247" s="15">
        <v>245</v>
      </c>
      <c r="B247" s="15">
        <f t="shared" si="10"/>
        <v>725078540</v>
      </c>
      <c r="C247" s="15">
        <f t="shared" si="11"/>
        <v>13983663405</v>
      </c>
      <c r="D247" s="15" t="e">
        <f t="shared" ca="1" si="12"/>
        <v>#NAME?</v>
      </c>
      <c r="E247" s="15" t="e">
        <f t="shared" ca="1" si="0"/>
        <v>#NAME?</v>
      </c>
      <c r="F247" s="68">
        <f t="shared" si="1"/>
        <v>12544.169391126879</v>
      </c>
      <c r="G247" s="15"/>
      <c r="H247" s="59"/>
      <c r="I247" s="60">
        <f t="shared" si="2"/>
        <v>13983663405</v>
      </c>
      <c r="J247" s="61">
        <f t="shared" si="3"/>
        <v>2796732681</v>
      </c>
      <c r="K247" s="62">
        <f t="shared" si="4"/>
        <v>279673268.10000002</v>
      </c>
      <c r="L247" s="63">
        <f t="shared" si="5"/>
        <v>27967326.809999999</v>
      </c>
      <c r="M247" s="64">
        <f t="shared" si="6"/>
        <v>1398366.3404999999</v>
      </c>
      <c r="N247" s="65">
        <f t="shared" si="7"/>
        <v>27967.326809999999</v>
      </c>
      <c r="O247" s="66">
        <f t="shared" si="8"/>
        <v>279.67326809999997</v>
      </c>
      <c r="P247" s="67">
        <f t="shared" si="9"/>
        <v>2.7967326809999999</v>
      </c>
      <c r="Q247" s="15"/>
      <c r="R247" s="15"/>
      <c r="S247" s="59"/>
      <c r="T247" s="15"/>
      <c r="U247" s="15"/>
      <c r="V247" s="59"/>
      <c r="W247" s="15"/>
      <c r="X247" s="15"/>
      <c r="Y247" s="59"/>
      <c r="Z247" s="15"/>
      <c r="AA247" s="15"/>
      <c r="AB247" s="59"/>
      <c r="AC247" s="15"/>
      <c r="AD247" s="15"/>
      <c r="AE247" s="59"/>
      <c r="AF247" s="15"/>
      <c r="AG247" s="15"/>
      <c r="AH247" s="59"/>
      <c r="AI247" s="15"/>
      <c r="AJ247" s="15"/>
      <c r="AK247" s="59"/>
    </row>
    <row r="248" spans="1:37" ht="13.5" x14ac:dyDescent="0.25">
      <c r="A248" s="15">
        <v>246</v>
      </c>
      <c r="B248" s="15">
        <f t="shared" si="10"/>
        <v>764439940</v>
      </c>
      <c r="C248" s="15">
        <f t="shared" si="11"/>
        <v>14748103345</v>
      </c>
      <c r="D248" s="15" t="e">
        <f t="shared" ca="1" si="12"/>
        <v>#NAME?</v>
      </c>
      <c r="E248" s="15" t="e">
        <f t="shared" ca="1" si="0"/>
        <v>#NAME?</v>
      </c>
      <c r="F248" s="68">
        <f t="shared" si="1"/>
        <v>12795.052778949414</v>
      </c>
      <c r="G248" s="15"/>
      <c r="H248" s="59"/>
      <c r="I248" s="60">
        <f t="shared" si="2"/>
        <v>14748103345</v>
      </c>
      <c r="J248" s="61">
        <f t="shared" si="3"/>
        <v>2949620669</v>
      </c>
      <c r="K248" s="62">
        <f t="shared" si="4"/>
        <v>294962066.89999998</v>
      </c>
      <c r="L248" s="63">
        <f t="shared" si="5"/>
        <v>29496206.690000001</v>
      </c>
      <c r="M248" s="64">
        <f t="shared" si="6"/>
        <v>1474810.3345000001</v>
      </c>
      <c r="N248" s="65">
        <f t="shared" si="7"/>
        <v>29496.206689999999</v>
      </c>
      <c r="O248" s="66">
        <f t="shared" si="8"/>
        <v>294.96206690000002</v>
      </c>
      <c r="P248" s="67">
        <f t="shared" si="9"/>
        <v>2.9496206690000002</v>
      </c>
      <c r="Q248" s="15"/>
      <c r="R248" s="15"/>
      <c r="S248" s="59"/>
      <c r="T248" s="15"/>
      <c r="U248" s="15"/>
      <c r="V248" s="59"/>
      <c r="W248" s="15"/>
      <c r="X248" s="15"/>
      <c r="Y248" s="59"/>
      <c r="Z248" s="15"/>
      <c r="AA248" s="15"/>
      <c r="AB248" s="59"/>
      <c r="AC248" s="15"/>
      <c r="AD248" s="15"/>
      <c r="AE248" s="59"/>
      <c r="AF248" s="15"/>
      <c r="AG248" s="15"/>
      <c r="AH248" s="59"/>
      <c r="AI248" s="15"/>
      <c r="AJ248" s="15"/>
      <c r="AK248" s="59"/>
    </row>
    <row r="249" spans="1:37" ht="13.5" x14ac:dyDescent="0.25">
      <c r="A249" s="15">
        <v>247</v>
      </c>
      <c r="B249" s="15">
        <f t="shared" si="10"/>
        <v>805924780</v>
      </c>
      <c r="C249" s="15">
        <f t="shared" si="11"/>
        <v>15554028125</v>
      </c>
      <c r="D249" s="15" t="e">
        <f t="shared" ca="1" si="12"/>
        <v>#NAME?</v>
      </c>
      <c r="E249" s="15" t="e">
        <f t="shared" ca="1" si="0"/>
        <v>#NAME?</v>
      </c>
      <c r="F249" s="68">
        <f t="shared" si="1"/>
        <v>13050.953834528404</v>
      </c>
      <c r="G249" s="15"/>
      <c r="H249" s="59"/>
      <c r="I249" s="60">
        <f t="shared" si="2"/>
        <v>15554028125</v>
      </c>
      <c r="J249" s="61">
        <f t="shared" si="3"/>
        <v>3110805625</v>
      </c>
      <c r="K249" s="62">
        <f t="shared" si="4"/>
        <v>311080562.5</v>
      </c>
      <c r="L249" s="63">
        <f t="shared" si="5"/>
        <v>31108056.25</v>
      </c>
      <c r="M249" s="64">
        <f t="shared" si="6"/>
        <v>1555402.8125</v>
      </c>
      <c r="N249" s="65">
        <f t="shared" si="7"/>
        <v>31108.056250000001</v>
      </c>
      <c r="O249" s="66">
        <f t="shared" si="8"/>
        <v>311.08056249999998</v>
      </c>
      <c r="P249" s="67">
        <f t="shared" si="9"/>
        <v>3.1108056249999998</v>
      </c>
      <c r="Q249" s="15"/>
      <c r="R249" s="15"/>
      <c r="S249" s="59"/>
      <c r="T249" s="15"/>
      <c r="U249" s="15"/>
      <c r="V249" s="59"/>
      <c r="W249" s="15"/>
      <c r="X249" s="15"/>
      <c r="Y249" s="59"/>
      <c r="Z249" s="15"/>
      <c r="AA249" s="15"/>
      <c r="AB249" s="59"/>
      <c r="AC249" s="15"/>
      <c r="AD249" s="15"/>
      <c r="AE249" s="59"/>
      <c r="AF249" s="15"/>
      <c r="AG249" s="15"/>
      <c r="AH249" s="59"/>
      <c r="AI249" s="15"/>
      <c r="AJ249" s="15"/>
      <c r="AK249" s="59"/>
    </row>
    <row r="250" spans="1:37" ht="13.5" x14ac:dyDescent="0.25">
      <c r="A250" s="15">
        <v>248</v>
      </c>
      <c r="B250" s="15">
        <f t="shared" si="10"/>
        <v>849647020</v>
      </c>
      <c r="C250" s="15">
        <f t="shared" si="11"/>
        <v>16403675145</v>
      </c>
      <c r="D250" s="15" t="e">
        <f t="shared" ca="1" si="12"/>
        <v>#NAME?</v>
      </c>
      <c r="E250" s="15" t="e">
        <f t="shared" ca="1" si="0"/>
        <v>#NAME?</v>
      </c>
      <c r="F250" s="68">
        <f t="shared" si="1"/>
        <v>13311.972911218967</v>
      </c>
      <c r="G250" s="15"/>
      <c r="H250" s="59"/>
      <c r="I250" s="60">
        <f t="shared" si="2"/>
        <v>16403675145</v>
      </c>
      <c r="J250" s="61">
        <f t="shared" si="3"/>
        <v>3280735029</v>
      </c>
      <c r="K250" s="62">
        <f t="shared" si="4"/>
        <v>328073502.89999998</v>
      </c>
      <c r="L250" s="63">
        <f t="shared" si="5"/>
        <v>32807350.289999999</v>
      </c>
      <c r="M250" s="64">
        <f t="shared" si="6"/>
        <v>1640367.5145</v>
      </c>
      <c r="N250" s="65">
        <f t="shared" si="7"/>
        <v>32807.350290000002</v>
      </c>
      <c r="O250" s="66">
        <f t="shared" si="8"/>
        <v>328.07350289999999</v>
      </c>
      <c r="P250" s="67">
        <f t="shared" si="9"/>
        <v>3.2807350290000001</v>
      </c>
      <c r="Q250" s="15"/>
      <c r="R250" s="15"/>
      <c r="S250" s="59"/>
      <c r="T250" s="15"/>
      <c r="U250" s="15"/>
      <c r="V250" s="59"/>
      <c r="W250" s="15"/>
      <c r="X250" s="15"/>
      <c r="Y250" s="59"/>
      <c r="Z250" s="15"/>
      <c r="AA250" s="15"/>
      <c r="AB250" s="59"/>
      <c r="AC250" s="15"/>
      <c r="AD250" s="15"/>
      <c r="AE250" s="59"/>
      <c r="AF250" s="15"/>
      <c r="AG250" s="15"/>
      <c r="AH250" s="59"/>
      <c r="AI250" s="15"/>
      <c r="AJ250" s="15"/>
      <c r="AK250" s="59"/>
    </row>
    <row r="251" spans="1:37" ht="13.5" x14ac:dyDescent="0.25">
      <c r="A251" s="15">
        <v>249</v>
      </c>
      <c r="B251" s="15">
        <f t="shared" si="10"/>
        <v>895726680</v>
      </c>
      <c r="C251" s="15">
        <f t="shared" si="11"/>
        <v>17299401825</v>
      </c>
      <c r="D251" s="15" t="e">
        <f t="shared" ca="1" si="12"/>
        <v>#NAME?</v>
      </c>
      <c r="E251" s="15" t="e">
        <f t="shared" ca="1" si="0"/>
        <v>#NAME?</v>
      </c>
      <c r="F251" s="68">
        <f t="shared" si="1"/>
        <v>13578.21236944335</v>
      </c>
      <c r="G251" s="15"/>
      <c r="H251" s="59"/>
      <c r="I251" s="60">
        <f t="shared" si="2"/>
        <v>17299401825</v>
      </c>
      <c r="J251" s="61">
        <f t="shared" si="3"/>
        <v>3459880365</v>
      </c>
      <c r="K251" s="62">
        <f t="shared" si="4"/>
        <v>345988036.5</v>
      </c>
      <c r="L251" s="63">
        <f t="shared" si="5"/>
        <v>34598803.649999999</v>
      </c>
      <c r="M251" s="64">
        <f t="shared" si="6"/>
        <v>1729940.1825000001</v>
      </c>
      <c r="N251" s="65">
        <f t="shared" si="7"/>
        <v>34598.803650000002</v>
      </c>
      <c r="O251" s="66">
        <f t="shared" si="8"/>
        <v>345.98803650000002</v>
      </c>
      <c r="P251" s="67">
        <f t="shared" si="9"/>
        <v>3.4598803650000001</v>
      </c>
      <c r="Q251" s="15"/>
      <c r="R251" s="15"/>
      <c r="S251" s="59"/>
      <c r="T251" s="15"/>
      <c r="U251" s="15"/>
      <c r="V251" s="59"/>
      <c r="W251" s="15"/>
      <c r="X251" s="15"/>
      <c r="Y251" s="59"/>
      <c r="Z251" s="15"/>
      <c r="AA251" s="15"/>
      <c r="AB251" s="59"/>
      <c r="AC251" s="15"/>
      <c r="AD251" s="15"/>
      <c r="AE251" s="59"/>
      <c r="AF251" s="15"/>
      <c r="AG251" s="15"/>
      <c r="AH251" s="59"/>
      <c r="AI251" s="15"/>
      <c r="AJ251" s="15"/>
      <c r="AK251" s="59"/>
    </row>
    <row r="252" spans="1:37" ht="13.5" x14ac:dyDescent="0.25">
      <c r="A252" s="15">
        <v>250</v>
      </c>
      <c r="B252" s="15">
        <f t="shared" si="10"/>
        <v>944290160</v>
      </c>
      <c r="C252" s="15">
        <f t="shared" si="11"/>
        <v>18243691985</v>
      </c>
      <c r="D252" s="15" t="e">
        <f t="shared" ca="1" si="12"/>
        <v>#NAME?</v>
      </c>
      <c r="E252" s="15" t="e">
        <f t="shared" ca="1" si="0"/>
        <v>#NAME?</v>
      </c>
      <c r="F252" s="68">
        <f t="shared" si="1"/>
        <v>13849.776616832216</v>
      </c>
      <c r="G252" s="15"/>
      <c r="H252" s="59"/>
      <c r="I252" s="60">
        <f t="shared" si="2"/>
        <v>18243691985</v>
      </c>
      <c r="J252" s="61">
        <f t="shared" si="3"/>
        <v>3648738397</v>
      </c>
      <c r="K252" s="62">
        <f t="shared" si="4"/>
        <v>364873839.69999999</v>
      </c>
      <c r="L252" s="63">
        <f t="shared" si="5"/>
        <v>36487383.969999999</v>
      </c>
      <c r="M252" s="64">
        <f t="shared" si="6"/>
        <v>1824369.1984999999</v>
      </c>
      <c r="N252" s="65">
        <f t="shared" si="7"/>
        <v>36487.383970000003</v>
      </c>
      <c r="O252" s="66">
        <f t="shared" si="8"/>
        <v>364.87383970000002</v>
      </c>
      <c r="P252" s="67">
        <f t="shared" si="9"/>
        <v>3.6487383969999998</v>
      </c>
      <c r="Q252" s="15"/>
      <c r="R252" s="15"/>
      <c r="S252" s="59"/>
      <c r="T252" s="15"/>
      <c r="U252" s="15"/>
      <c r="V252" s="59"/>
      <c r="W252" s="15"/>
      <c r="X252" s="15"/>
      <c r="Y252" s="59"/>
      <c r="Z252" s="15"/>
      <c r="AA252" s="15"/>
      <c r="AB252" s="59"/>
      <c r="AC252" s="15"/>
      <c r="AD252" s="15"/>
      <c r="AE252" s="59"/>
      <c r="AF252" s="15"/>
      <c r="AG252" s="15"/>
      <c r="AH252" s="59"/>
      <c r="AI252" s="15"/>
      <c r="AJ252" s="15"/>
      <c r="AK252" s="59"/>
    </row>
    <row r="253" spans="1:37" ht="13.5" x14ac:dyDescent="0.25">
      <c r="A253" s="15">
        <v>251</v>
      </c>
      <c r="B253" s="15">
        <f t="shared" si="10"/>
        <v>995470700</v>
      </c>
      <c r="C253" s="15">
        <f t="shared" si="11"/>
        <v>19239162685</v>
      </c>
      <c r="D253" s="15" t="e">
        <f t="shared" ca="1" si="12"/>
        <v>#NAME?</v>
      </c>
      <c r="E253" s="15" t="e">
        <f t="shared" ca="1" si="0"/>
        <v>#NAME?</v>
      </c>
      <c r="F253" s="68">
        <f t="shared" si="1"/>
        <v>14126.772149168861</v>
      </c>
      <c r="G253" s="15"/>
      <c r="H253" s="59"/>
      <c r="I253" s="60">
        <f t="shared" si="2"/>
        <v>19239162685</v>
      </c>
      <c r="J253" s="61">
        <f t="shared" si="3"/>
        <v>3847832537</v>
      </c>
      <c r="K253" s="62">
        <f t="shared" si="4"/>
        <v>384783253.69999999</v>
      </c>
      <c r="L253" s="63">
        <f t="shared" si="5"/>
        <v>38478325.369999997</v>
      </c>
      <c r="M253" s="64">
        <f t="shared" si="6"/>
        <v>1923916.2685</v>
      </c>
      <c r="N253" s="65">
        <f t="shared" si="7"/>
        <v>38478.325369999999</v>
      </c>
      <c r="O253" s="66">
        <f t="shared" si="8"/>
        <v>384.78325369999999</v>
      </c>
      <c r="P253" s="67">
        <f t="shared" si="9"/>
        <v>3.8478325369999999</v>
      </c>
      <c r="Q253" s="15"/>
      <c r="R253" s="15"/>
      <c r="S253" s="59"/>
      <c r="T253" s="15"/>
      <c r="U253" s="15"/>
      <c r="V253" s="59"/>
      <c r="W253" s="15"/>
      <c r="X253" s="15"/>
      <c r="Y253" s="59"/>
      <c r="Z253" s="15"/>
      <c r="AA253" s="15"/>
      <c r="AB253" s="59"/>
      <c r="AC253" s="15"/>
      <c r="AD253" s="15"/>
      <c r="AE253" s="59"/>
      <c r="AF253" s="15"/>
      <c r="AG253" s="15"/>
      <c r="AH253" s="59"/>
      <c r="AI253" s="15"/>
      <c r="AJ253" s="15"/>
      <c r="AK253" s="59"/>
    </row>
    <row r="254" spans="1:37" ht="13.5" x14ac:dyDescent="0.25">
      <c r="A254" s="15">
        <v>252</v>
      </c>
      <c r="B254" s="15">
        <f t="shared" si="10"/>
        <v>1049408560</v>
      </c>
      <c r="C254" s="15">
        <f t="shared" si="11"/>
        <v>20288571245</v>
      </c>
      <c r="D254" s="15" t="e">
        <f t="shared" ca="1" si="12"/>
        <v>#NAME?</v>
      </c>
      <c r="E254" s="15" t="e">
        <f t="shared" ca="1" si="0"/>
        <v>#NAME?</v>
      </c>
      <c r="F254" s="68">
        <f t="shared" si="1"/>
        <v>14409.307592152238</v>
      </c>
      <c r="G254" s="15"/>
      <c r="H254" s="59"/>
      <c r="I254" s="60">
        <f t="shared" si="2"/>
        <v>20288571245</v>
      </c>
      <c r="J254" s="61">
        <f t="shared" si="3"/>
        <v>4057714249</v>
      </c>
      <c r="K254" s="62">
        <f t="shared" si="4"/>
        <v>405771424.89999998</v>
      </c>
      <c r="L254" s="63">
        <f t="shared" si="5"/>
        <v>40577142.490000002</v>
      </c>
      <c r="M254" s="64">
        <f t="shared" si="6"/>
        <v>2028857.1244999999</v>
      </c>
      <c r="N254" s="65">
        <f t="shared" si="7"/>
        <v>40577.142489999998</v>
      </c>
      <c r="O254" s="66">
        <f t="shared" si="8"/>
        <v>405.7714249</v>
      </c>
      <c r="P254" s="67">
        <f t="shared" si="9"/>
        <v>4.057714249</v>
      </c>
      <c r="Q254" s="15"/>
      <c r="R254" s="15"/>
      <c r="S254" s="59"/>
      <c r="T254" s="15"/>
      <c r="U254" s="15"/>
      <c r="V254" s="59"/>
      <c r="W254" s="15"/>
      <c r="X254" s="15"/>
      <c r="Y254" s="59"/>
      <c r="Z254" s="15"/>
      <c r="AA254" s="15"/>
      <c r="AB254" s="59"/>
      <c r="AC254" s="15"/>
      <c r="AD254" s="15"/>
      <c r="AE254" s="59"/>
      <c r="AF254" s="15"/>
      <c r="AG254" s="15"/>
      <c r="AH254" s="59"/>
      <c r="AI254" s="15"/>
      <c r="AJ254" s="15"/>
      <c r="AK254" s="59"/>
    </row>
    <row r="255" spans="1:37" ht="13.5" x14ac:dyDescent="0.25">
      <c r="A255" s="15">
        <v>253</v>
      </c>
      <c r="B255" s="15">
        <f t="shared" si="10"/>
        <v>1106251520</v>
      </c>
      <c r="C255" s="15">
        <f t="shared" si="11"/>
        <v>21394822765</v>
      </c>
      <c r="D255" s="15" t="e">
        <f t="shared" ca="1" si="12"/>
        <v>#NAME?</v>
      </c>
      <c r="E255" s="15" t="e">
        <f t="shared" ca="1" si="0"/>
        <v>#NAME?</v>
      </c>
      <c r="F255" s="68">
        <f t="shared" si="1"/>
        <v>14697.493743995285</v>
      </c>
      <c r="G255" s="15"/>
      <c r="H255" s="59"/>
      <c r="I255" s="60">
        <f t="shared" si="2"/>
        <v>21394822765</v>
      </c>
      <c r="J255" s="61">
        <f t="shared" si="3"/>
        <v>4278964553</v>
      </c>
      <c r="K255" s="62">
        <f t="shared" si="4"/>
        <v>427896455.30000001</v>
      </c>
      <c r="L255" s="63">
        <f t="shared" si="5"/>
        <v>42789645.530000001</v>
      </c>
      <c r="M255" s="64">
        <f t="shared" si="6"/>
        <v>2139482.2765000002</v>
      </c>
      <c r="N255" s="65">
        <f t="shared" si="7"/>
        <v>42789.645530000002</v>
      </c>
      <c r="O255" s="66">
        <f t="shared" si="8"/>
        <v>427.89645530000001</v>
      </c>
      <c r="P255" s="67">
        <f t="shared" si="9"/>
        <v>4.2789645529999998</v>
      </c>
      <c r="Q255" s="15"/>
      <c r="R255" s="15"/>
      <c r="S255" s="59"/>
      <c r="T255" s="15"/>
      <c r="U255" s="15"/>
      <c r="V255" s="59"/>
      <c r="W255" s="15"/>
      <c r="X255" s="15"/>
      <c r="Y255" s="59"/>
      <c r="Z255" s="15"/>
      <c r="AA255" s="15"/>
      <c r="AB255" s="59"/>
      <c r="AC255" s="15"/>
      <c r="AD255" s="15"/>
      <c r="AE255" s="59"/>
      <c r="AF255" s="15"/>
      <c r="AG255" s="15"/>
      <c r="AH255" s="59"/>
      <c r="AI255" s="15"/>
      <c r="AJ255" s="15"/>
      <c r="AK255" s="59"/>
    </row>
    <row r="256" spans="1:37" ht="13.5" x14ac:dyDescent="0.25">
      <c r="A256" s="15">
        <v>254</v>
      </c>
      <c r="B256" s="15">
        <f t="shared" si="10"/>
        <v>1166155260</v>
      </c>
      <c r="C256" s="15">
        <f t="shared" si="11"/>
        <v>22560978025</v>
      </c>
      <c r="D256" s="15" t="e">
        <f t="shared" ca="1" si="12"/>
        <v>#NAME?</v>
      </c>
      <c r="E256" s="15" t="e">
        <f t="shared" ca="1" si="0"/>
        <v>#NAME?</v>
      </c>
      <c r="F256" s="68">
        <f t="shared" si="1"/>
        <v>14991.44361887519</v>
      </c>
      <c r="G256" s="15"/>
      <c r="H256" s="59"/>
      <c r="I256" s="60">
        <f t="shared" si="2"/>
        <v>22560978025</v>
      </c>
      <c r="J256" s="61">
        <f t="shared" si="3"/>
        <v>4512195605</v>
      </c>
      <c r="K256" s="62">
        <f t="shared" si="4"/>
        <v>451219560.5</v>
      </c>
      <c r="L256" s="63">
        <f t="shared" si="5"/>
        <v>45121956.049999997</v>
      </c>
      <c r="M256" s="64">
        <f t="shared" si="6"/>
        <v>2256097.8025000002</v>
      </c>
      <c r="N256" s="65">
        <f t="shared" si="7"/>
        <v>45121.956050000001</v>
      </c>
      <c r="O256" s="66">
        <f t="shared" si="8"/>
        <v>451.2195605</v>
      </c>
      <c r="P256" s="67">
        <f t="shared" si="9"/>
        <v>4.5121956049999996</v>
      </c>
      <c r="Q256" s="15"/>
      <c r="R256" s="15"/>
      <c r="S256" s="59"/>
      <c r="T256" s="15"/>
      <c r="U256" s="15"/>
      <c r="V256" s="59"/>
      <c r="W256" s="15"/>
      <c r="X256" s="15"/>
      <c r="Y256" s="59"/>
      <c r="Z256" s="15"/>
      <c r="AA256" s="15"/>
      <c r="AB256" s="59"/>
      <c r="AC256" s="15"/>
      <c r="AD256" s="15"/>
      <c r="AE256" s="59"/>
      <c r="AF256" s="15"/>
      <c r="AG256" s="15"/>
      <c r="AH256" s="59"/>
      <c r="AI256" s="15"/>
      <c r="AJ256" s="15"/>
      <c r="AK256" s="59"/>
    </row>
    <row r="257" spans="1:37" ht="13.5" x14ac:dyDescent="0.25">
      <c r="A257" s="15">
        <v>255</v>
      </c>
      <c r="B257" s="15">
        <f t="shared" si="10"/>
        <v>1229283740</v>
      </c>
      <c r="C257" s="15">
        <f t="shared" si="11"/>
        <v>23790261765</v>
      </c>
      <c r="D257" s="15" t="e">
        <f t="shared" ca="1" si="12"/>
        <v>#NAME?</v>
      </c>
      <c r="E257" s="15" t="e">
        <f t="shared" ca="1" si="0"/>
        <v>#NAME?</v>
      </c>
      <c r="F257" s="68">
        <f t="shared" si="1"/>
        <v>15291.272491252692</v>
      </c>
      <c r="G257" s="15"/>
      <c r="H257" s="59"/>
      <c r="I257" s="60">
        <f t="shared" si="2"/>
        <v>23790261765</v>
      </c>
      <c r="J257" s="61">
        <f t="shared" si="3"/>
        <v>4758052353</v>
      </c>
      <c r="K257" s="62">
        <f t="shared" si="4"/>
        <v>475805235.30000001</v>
      </c>
      <c r="L257" s="63">
        <f t="shared" si="5"/>
        <v>47580523.530000001</v>
      </c>
      <c r="M257" s="64">
        <f t="shared" si="6"/>
        <v>2379026.1765000001</v>
      </c>
      <c r="N257" s="65">
        <f t="shared" si="7"/>
        <v>47580.523529999999</v>
      </c>
      <c r="O257" s="66">
        <f t="shared" si="8"/>
        <v>475.80523529999999</v>
      </c>
      <c r="P257" s="67">
        <f t="shared" si="9"/>
        <v>4.7580523530000001</v>
      </c>
      <c r="Q257" s="15"/>
      <c r="R257" s="15"/>
      <c r="S257" s="59"/>
      <c r="T257" s="15"/>
      <c r="U257" s="15"/>
      <c r="V257" s="59"/>
      <c r="W257" s="15"/>
      <c r="X257" s="15"/>
      <c r="Y257" s="59"/>
      <c r="Z257" s="15"/>
      <c r="AA257" s="15"/>
      <c r="AB257" s="59"/>
      <c r="AC257" s="15"/>
      <c r="AD257" s="15"/>
      <c r="AE257" s="59"/>
      <c r="AF257" s="15"/>
      <c r="AG257" s="15"/>
      <c r="AH257" s="59"/>
      <c r="AI257" s="15"/>
      <c r="AJ257" s="15"/>
      <c r="AK257" s="59"/>
    </row>
    <row r="258" spans="1:37" ht="13.5" x14ac:dyDescent="0.25">
      <c r="A258" s="15">
        <v>256</v>
      </c>
      <c r="B258" s="15">
        <f t="shared" si="10"/>
        <v>1295809680</v>
      </c>
      <c r="C258" s="15">
        <f t="shared" si="11"/>
        <v>25086071445</v>
      </c>
      <c r="D258" s="15" t="e">
        <f t="shared" ca="1" si="12"/>
        <v>#NAME?</v>
      </c>
      <c r="E258" s="15" t="e">
        <f t="shared" ref="E258:E302" ca="1" si="13">SUM($D$3:D258)</f>
        <v>#NAME?</v>
      </c>
      <c r="F258" s="68">
        <f t="shared" ref="F258:F302" si="14">100*1.02^(A258-1)</f>
        <v>15597.097941077744</v>
      </c>
      <c r="G258" s="15"/>
      <c r="H258" s="59"/>
      <c r="I258" s="60">
        <f t="shared" ref="I258:I302" si="15">C258/$H$3</f>
        <v>25086071445</v>
      </c>
      <c r="J258" s="61">
        <f t="shared" ref="J258:J302" si="16">C258/$H$4</f>
        <v>5017214289</v>
      </c>
      <c r="K258" s="62">
        <f t="shared" ref="K258:K302" si="17">C258/$H$5</f>
        <v>501721428.89999998</v>
      </c>
      <c r="L258" s="63">
        <f t="shared" ref="L258:L302" si="18">C258/$H$6</f>
        <v>50172142.890000001</v>
      </c>
      <c r="M258" s="64">
        <f t="shared" ref="M258:M302" si="19">C258/$H$7</f>
        <v>2508607.1444999999</v>
      </c>
      <c r="N258" s="65">
        <f t="shared" ref="N258:N302" si="20">C258/$H$8</f>
        <v>50172.142890000003</v>
      </c>
      <c r="O258" s="66">
        <f t="shared" ref="O258:O302" si="21">C258/$H$9</f>
        <v>501.72142889999998</v>
      </c>
      <c r="P258" s="67">
        <f t="shared" ref="P258:P302" si="22">C258/$H$10</f>
        <v>5.017214289</v>
      </c>
      <c r="Q258" s="15"/>
      <c r="R258" s="15"/>
      <c r="S258" s="59"/>
      <c r="T258" s="15"/>
      <c r="U258" s="15"/>
      <c r="V258" s="59"/>
      <c r="W258" s="15"/>
      <c r="X258" s="15"/>
      <c r="Y258" s="59"/>
      <c r="Z258" s="15"/>
      <c r="AA258" s="15"/>
      <c r="AB258" s="59"/>
      <c r="AC258" s="15"/>
      <c r="AD258" s="15"/>
      <c r="AE258" s="59"/>
      <c r="AF258" s="15"/>
      <c r="AG258" s="15"/>
      <c r="AH258" s="59"/>
      <c r="AI258" s="15"/>
      <c r="AJ258" s="15"/>
      <c r="AK258" s="59"/>
    </row>
    <row r="259" spans="1:37" ht="13.5" x14ac:dyDescent="0.25">
      <c r="A259" s="15">
        <v>257</v>
      </c>
      <c r="B259" s="15">
        <f t="shared" ref="B259:B302" si="23">20*FLOOR(A259 * 1.05^(A259-1),1)</f>
        <v>1365915020</v>
      </c>
      <c r="C259" s="15">
        <f t="shared" ref="C259:C302" si="24">SUM($B$3:B259)</f>
        <v>26451986465</v>
      </c>
      <c r="D259" s="15" t="e">
        <f t="shared" ref="D259:D302" ca="1" si="25">IFS(MOD(A259, 10)=0, 5, MOD(A259, 5)=0, 3, MOD(A259, 1)=0, 1)</f>
        <v>#NAME?</v>
      </c>
      <c r="E259" s="15" t="e">
        <f t="shared" ca="1" si="13"/>
        <v>#NAME?</v>
      </c>
      <c r="F259" s="68">
        <f t="shared" si="14"/>
        <v>15909.039899899301</v>
      </c>
      <c r="G259" s="15"/>
      <c r="H259" s="59"/>
      <c r="I259" s="60">
        <f t="shared" si="15"/>
        <v>26451986465</v>
      </c>
      <c r="J259" s="61">
        <f t="shared" si="16"/>
        <v>5290397293</v>
      </c>
      <c r="K259" s="62">
        <f t="shared" si="17"/>
        <v>529039729.30000001</v>
      </c>
      <c r="L259" s="63">
        <f t="shared" si="18"/>
        <v>52903972.93</v>
      </c>
      <c r="M259" s="64">
        <f t="shared" si="19"/>
        <v>2645198.6464999998</v>
      </c>
      <c r="N259" s="65">
        <f t="shared" si="20"/>
        <v>52903.972930000004</v>
      </c>
      <c r="O259" s="66">
        <f t="shared" si="21"/>
        <v>529.03972929999998</v>
      </c>
      <c r="P259" s="67">
        <f t="shared" si="22"/>
        <v>5.2903972929999998</v>
      </c>
      <c r="Q259" s="15"/>
      <c r="R259" s="15"/>
      <c r="S259" s="59"/>
      <c r="T259" s="15"/>
      <c r="U259" s="15"/>
      <c r="V259" s="59"/>
      <c r="W259" s="15"/>
      <c r="X259" s="15"/>
      <c r="Y259" s="59"/>
      <c r="Z259" s="15"/>
      <c r="AA259" s="15"/>
      <c r="AB259" s="59"/>
      <c r="AC259" s="15"/>
      <c r="AD259" s="15"/>
      <c r="AE259" s="59"/>
      <c r="AF259" s="15"/>
      <c r="AG259" s="15"/>
      <c r="AH259" s="59"/>
      <c r="AI259" s="15"/>
      <c r="AJ259" s="15"/>
      <c r="AK259" s="59"/>
    </row>
    <row r="260" spans="1:37" ht="13.5" x14ac:dyDescent="0.25">
      <c r="A260" s="15">
        <v>258</v>
      </c>
      <c r="B260" s="15">
        <f t="shared" si="23"/>
        <v>1439791340</v>
      </c>
      <c r="C260" s="15">
        <f t="shared" si="24"/>
        <v>27891777805</v>
      </c>
      <c r="D260" s="15" t="e">
        <f t="shared" ca="1" si="25"/>
        <v>#NAME?</v>
      </c>
      <c r="E260" s="15" t="e">
        <f t="shared" ca="1" si="13"/>
        <v>#NAME?</v>
      </c>
      <c r="F260" s="68">
        <f t="shared" si="14"/>
        <v>16227.220697897286</v>
      </c>
      <c r="G260" s="15"/>
      <c r="H260" s="59"/>
      <c r="I260" s="60">
        <f t="shared" si="15"/>
        <v>27891777805</v>
      </c>
      <c r="J260" s="61">
        <f t="shared" si="16"/>
        <v>5578355561</v>
      </c>
      <c r="K260" s="62">
        <f t="shared" si="17"/>
        <v>557835556.10000002</v>
      </c>
      <c r="L260" s="63">
        <f t="shared" si="18"/>
        <v>55783555.609999999</v>
      </c>
      <c r="M260" s="64">
        <f t="shared" si="19"/>
        <v>2789177.7804999999</v>
      </c>
      <c r="N260" s="65">
        <f t="shared" si="20"/>
        <v>55783.555610000003</v>
      </c>
      <c r="O260" s="66">
        <f t="shared" si="21"/>
        <v>557.83555609999996</v>
      </c>
      <c r="P260" s="67">
        <f t="shared" si="22"/>
        <v>5.5783555610000004</v>
      </c>
      <c r="Q260" s="15"/>
      <c r="R260" s="15"/>
      <c r="S260" s="59"/>
      <c r="T260" s="15"/>
      <c r="U260" s="15"/>
      <c r="V260" s="59"/>
      <c r="W260" s="15"/>
      <c r="X260" s="15"/>
      <c r="Y260" s="59"/>
      <c r="Z260" s="15"/>
      <c r="AA260" s="15"/>
      <c r="AB260" s="59"/>
      <c r="AC260" s="15"/>
      <c r="AD260" s="15"/>
      <c r="AE260" s="59"/>
      <c r="AF260" s="15"/>
      <c r="AG260" s="15"/>
      <c r="AH260" s="59"/>
      <c r="AI260" s="15"/>
      <c r="AJ260" s="15"/>
      <c r="AK260" s="59"/>
    </row>
    <row r="261" spans="1:37" ht="13.5" x14ac:dyDescent="0.25">
      <c r="A261" s="15">
        <v>259</v>
      </c>
      <c r="B261" s="15">
        <f t="shared" si="23"/>
        <v>1517640540</v>
      </c>
      <c r="C261" s="15">
        <f t="shared" si="24"/>
        <v>29409418345</v>
      </c>
      <c r="D261" s="15" t="e">
        <f t="shared" ca="1" si="25"/>
        <v>#NAME?</v>
      </c>
      <c r="E261" s="15" t="e">
        <f t="shared" ca="1" si="13"/>
        <v>#NAME?</v>
      </c>
      <c r="F261" s="68">
        <f t="shared" si="14"/>
        <v>16551.765111855231</v>
      </c>
      <c r="G261" s="15"/>
      <c r="H261" s="59"/>
      <c r="I261" s="60">
        <f t="shared" si="15"/>
        <v>29409418345</v>
      </c>
      <c r="J261" s="61">
        <f t="shared" si="16"/>
        <v>5881883669</v>
      </c>
      <c r="K261" s="62">
        <f t="shared" si="17"/>
        <v>588188366.89999998</v>
      </c>
      <c r="L261" s="63">
        <f t="shared" si="18"/>
        <v>58818836.689999998</v>
      </c>
      <c r="M261" s="64">
        <f t="shared" si="19"/>
        <v>2940941.8344999999</v>
      </c>
      <c r="N261" s="65">
        <f t="shared" si="20"/>
        <v>58818.836689999996</v>
      </c>
      <c r="O261" s="66">
        <f t="shared" si="21"/>
        <v>588.18836690000001</v>
      </c>
      <c r="P261" s="67">
        <f t="shared" si="22"/>
        <v>5.8818836689999996</v>
      </c>
      <c r="Q261" s="15"/>
      <c r="R261" s="15"/>
      <c r="S261" s="59"/>
      <c r="T261" s="15"/>
      <c r="U261" s="15"/>
      <c r="V261" s="59"/>
      <c r="W261" s="15"/>
      <c r="X261" s="15"/>
      <c r="Y261" s="59"/>
      <c r="Z261" s="15"/>
      <c r="AA261" s="15"/>
      <c r="AB261" s="59"/>
      <c r="AC261" s="15"/>
      <c r="AD261" s="15"/>
      <c r="AE261" s="59"/>
      <c r="AF261" s="15"/>
      <c r="AG261" s="15"/>
      <c r="AH261" s="59"/>
      <c r="AI261" s="15"/>
      <c r="AJ261" s="15"/>
      <c r="AK261" s="59"/>
    </row>
    <row r="262" spans="1:37" ht="13.5" x14ac:dyDescent="0.25">
      <c r="A262" s="15">
        <v>260</v>
      </c>
      <c r="B262" s="15">
        <f t="shared" si="23"/>
        <v>1599675160</v>
      </c>
      <c r="C262" s="15">
        <f t="shared" si="24"/>
        <v>31009093505</v>
      </c>
      <c r="D262" s="15" t="e">
        <f t="shared" ca="1" si="25"/>
        <v>#NAME?</v>
      </c>
      <c r="E262" s="15" t="e">
        <f t="shared" ca="1" si="13"/>
        <v>#NAME?</v>
      </c>
      <c r="F262" s="68">
        <f t="shared" si="14"/>
        <v>16882.800414092337</v>
      </c>
      <c r="G262" s="15"/>
      <c r="H262" s="59"/>
      <c r="I262" s="60">
        <f t="shared" si="15"/>
        <v>31009093505</v>
      </c>
      <c r="J262" s="61">
        <f t="shared" si="16"/>
        <v>6201818701</v>
      </c>
      <c r="K262" s="62">
        <f t="shared" si="17"/>
        <v>620181870.10000002</v>
      </c>
      <c r="L262" s="63">
        <f t="shared" si="18"/>
        <v>62018187.009999998</v>
      </c>
      <c r="M262" s="64">
        <f t="shared" si="19"/>
        <v>3100909.3505000002</v>
      </c>
      <c r="N262" s="65">
        <f t="shared" si="20"/>
        <v>62018.187010000001</v>
      </c>
      <c r="O262" s="66">
        <f t="shared" si="21"/>
        <v>620.18187009999997</v>
      </c>
      <c r="P262" s="67">
        <f t="shared" si="22"/>
        <v>6.2018187009999997</v>
      </c>
      <c r="Q262" s="15"/>
      <c r="R262" s="15"/>
      <c r="S262" s="59"/>
      <c r="T262" s="15"/>
      <c r="U262" s="15"/>
      <c r="V262" s="59"/>
      <c r="W262" s="15"/>
      <c r="X262" s="15"/>
      <c r="Y262" s="59"/>
      <c r="Z262" s="15"/>
      <c r="AA262" s="15"/>
      <c r="AB262" s="59"/>
      <c r="AC262" s="15"/>
      <c r="AD262" s="15"/>
      <c r="AE262" s="59"/>
      <c r="AF262" s="15"/>
      <c r="AG262" s="15"/>
      <c r="AH262" s="59"/>
      <c r="AI262" s="15"/>
      <c r="AJ262" s="15"/>
      <c r="AK262" s="59"/>
    </row>
    <row r="263" spans="1:37" ht="13.5" x14ac:dyDescent="0.25">
      <c r="A263" s="15">
        <v>261</v>
      </c>
      <c r="B263" s="15">
        <f t="shared" si="23"/>
        <v>1686119140</v>
      </c>
      <c r="C263" s="15">
        <f t="shared" si="24"/>
        <v>32695212645</v>
      </c>
      <c r="D263" s="15" t="e">
        <f t="shared" ca="1" si="25"/>
        <v>#NAME?</v>
      </c>
      <c r="E263" s="15" t="e">
        <f t="shared" ca="1" si="13"/>
        <v>#NAME?</v>
      </c>
      <c r="F263" s="68">
        <f t="shared" si="14"/>
        <v>17220.456422374184</v>
      </c>
      <c r="G263" s="15"/>
      <c r="H263" s="59"/>
      <c r="I263" s="60">
        <f t="shared" si="15"/>
        <v>32695212645</v>
      </c>
      <c r="J263" s="61">
        <f t="shared" si="16"/>
        <v>6539042529</v>
      </c>
      <c r="K263" s="62">
        <f t="shared" si="17"/>
        <v>653904252.89999998</v>
      </c>
      <c r="L263" s="63">
        <f t="shared" si="18"/>
        <v>65390425.289999999</v>
      </c>
      <c r="M263" s="64">
        <f t="shared" si="19"/>
        <v>3269521.2645</v>
      </c>
      <c r="N263" s="65">
        <f t="shared" si="20"/>
        <v>65390.425289999999</v>
      </c>
      <c r="O263" s="66">
        <f t="shared" si="21"/>
        <v>653.90425289999996</v>
      </c>
      <c r="P263" s="67">
        <f t="shared" si="22"/>
        <v>6.5390425289999996</v>
      </c>
      <c r="Q263" s="15"/>
      <c r="R263" s="15"/>
      <c r="S263" s="59"/>
      <c r="T263" s="15"/>
      <c r="U263" s="15"/>
      <c r="V263" s="59"/>
      <c r="W263" s="15"/>
      <c r="X263" s="15"/>
      <c r="Y263" s="59"/>
      <c r="Z263" s="15"/>
      <c r="AA263" s="15"/>
      <c r="AB263" s="59"/>
      <c r="AC263" s="15"/>
      <c r="AD263" s="15"/>
      <c r="AE263" s="59"/>
      <c r="AF263" s="15"/>
      <c r="AG263" s="15"/>
      <c r="AH263" s="59"/>
      <c r="AI263" s="15"/>
      <c r="AJ263" s="15"/>
      <c r="AK263" s="59"/>
    </row>
    <row r="264" spans="1:37" ht="13.5" x14ac:dyDescent="0.25">
      <c r="A264" s="15">
        <v>262</v>
      </c>
      <c r="B264" s="15">
        <f t="shared" si="23"/>
        <v>1777208340</v>
      </c>
      <c r="C264" s="15">
        <f t="shared" si="24"/>
        <v>34472420985</v>
      </c>
      <c r="D264" s="15" t="e">
        <f t="shared" ca="1" si="25"/>
        <v>#NAME?</v>
      </c>
      <c r="E264" s="15" t="e">
        <f t="shared" ca="1" si="13"/>
        <v>#NAME?</v>
      </c>
      <c r="F264" s="68">
        <f t="shared" si="14"/>
        <v>17564.865550821669</v>
      </c>
      <c r="G264" s="15"/>
      <c r="H264" s="59"/>
      <c r="I264" s="60">
        <f t="shared" si="15"/>
        <v>34472420985</v>
      </c>
      <c r="J264" s="61">
        <f t="shared" si="16"/>
        <v>6894484197</v>
      </c>
      <c r="K264" s="62">
        <f t="shared" si="17"/>
        <v>689448419.70000005</v>
      </c>
      <c r="L264" s="63">
        <f t="shared" si="18"/>
        <v>68944841.969999999</v>
      </c>
      <c r="M264" s="64">
        <f t="shared" si="19"/>
        <v>3447242.0984999998</v>
      </c>
      <c r="N264" s="65">
        <f t="shared" si="20"/>
        <v>68944.841969999994</v>
      </c>
      <c r="O264" s="66">
        <f t="shared" si="21"/>
        <v>689.44841970000004</v>
      </c>
      <c r="P264" s="67">
        <f t="shared" si="22"/>
        <v>6.8944841969999997</v>
      </c>
      <c r="Q264" s="15"/>
      <c r="R264" s="15"/>
      <c r="S264" s="59"/>
      <c r="T264" s="15"/>
      <c r="U264" s="15"/>
      <c r="V264" s="59"/>
      <c r="W264" s="15"/>
      <c r="X264" s="15"/>
      <c r="Y264" s="59"/>
      <c r="Z264" s="15"/>
      <c r="AA264" s="15"/>
      <c r="AB264" s="59"/>
      <c r="AC264" s="15"/>
      <c r="AD264" s="15"/>
      <c r="AE264" s="59"/>
      <c r="AF264" s="15"/>
      <c r="AG264" s="15"/>
      <c r="AH264" s="59"/>
      <c r="AI264" s="15"/>
      <c r="AJ264" s="15"/>
      <c r="AK264" s="59"/>
    </row>
    <row r="265" spans="1:37" ht="13.5" x14ac:dyDescent="0.25">
      <c r="A265" s="15">
        <v>263</v>
      </c>
      <c r="B265" s="15">
        <f t="shared" si="23"/>
        <v>1873191160</v>
      </c>
      <c r="C265" s="15">
        <f t="shared" si="24"/>
        <v>36345612145</v>
      </c>
      <c r="D265" s="15" t="e">
        <f t="shared" ca="1" si="25"/>
        <v>#NAME?</v>
      </c>
      <c r="E265" s="15" t="e">
        <f t="shared" ca="1" si="13"/>
        <v>#NAME?</v>
      </c>
      <c r="F265" s="68">
        <f t="shared" si="14"/>
        <v>17916.162861838104</v>
      </c>
      <c r="G265" s="15"/>
      <c r="H265" s="59"/>
      <c r="I265" s="60">
        <f t="shared" si="15"/>
        <v>36345612145</v>
      </c>
      <c r="J265" s="61">
        <f t="shared" si="16"/>
        <v>7269122429</v>
      </c>
      <c r="K265" s="62">
        <f t="shared" si="17"/>
        <v>726912242.89999998</v>
      </c>
      <c r="L265" s="63">
        <f t="shared" si="18"/>
        <v>72691224.290000007</v>
      </c>
      <c r="M265" s="64">
        <f t="shared" si="19"/>
        <v>3634561.2144999998</v>
      </c>
      <c r="N265" s="65">
        <f t="shared" si="20"/>
        <v>72691.224289999998</v>
      </c>
      <c r="O265" s="66">
        <f t="shared" si="21"/>
        <v>726.91224290000002</v>
      </c>
      <c r="P265" s="67">
        <f t="shared" si="22"/>
        <v>7.2691224290000003</v>
      </c>
      <c r="Q265" s="15"/>
      <c r="R265" s="15"/>
      <c r="S265" s="59"/>
      <c r="T265" s="15"/>
      <c r="U265" s="15"/>
      <c r="V265" s="59"/>
      <c r="W265" s="15"/>
      <c r="X265" s="15"/>
      <c r="Y265" s="59"/>
      <c r="Z265" s="15"/>
      <c r="AA265" s="15"/>
      <c r="AB265" s="59"/>
      <c r="AC265" s="15"/>
      <c r="AD265" s="15"/>
      <c r="AE265" s="59"/>
      <c r="AF265" s="15"/>
      <c r="AG265" s="15"/>
      <c r="AH265" s="59"/>
      <c r="AI265" s="15"/>
      <c r="AJ265" s="15"/>
      <c r="AK265" s="59"/>
    </row>
    <row r="266" spans="1:37" ht="13.5" x14ac:dyDescent="0.25">
      <c r="A266" s="15">
        <v>264</v>
      </c>
      <c r="B266" s="15">
        <f t="shared" si="23"/>
        <v>1974329240</v>
      </c>
      <c r="C266" s="15">
        <f t="shared" si="24"/>
        <v>38319941385</v>
      </c>
      <c r="D266" s="15" t="e">
        <f t="shared" ca="1" si="25"/>
        <v>#NAME?</v>
      </c>
      <c r="E266" s="15" t="e">
        <f t="shared" ca="1" si="13"/>
        <v>#NAME?</v>
      </c>
      <c r="F266" s="68">
        <f t="shared" si="14"/>
        <v>18274.48611907486</v>
      </c>
      <c r="G266" s="15"/>
      <c r="H266" s="59"/>
      <c r="I266" s="60">
        <f t="shared" si="15"/>
        <v>38319941385</v>
      </c>
      <c r="J266" s="61">
        <f t="shared" si="16"/>
        <v>7663988277</v>
      </c>
      <c r="K266" s="62">
        <f t="shared" si="17"/>
        <v>766398827.70000005</v>
      </c>
      <c r="L266" s="63">
        <f t="shared" si="18"/>
        <v>76639882.769999996</v>
      </c>
      <c r="M266" s="64">
        <f t="shared" si="19"/>
        <v>3831994.1384999999</v>
      </c>
      <c r="N266" s="65">
        <f t="shared" si="20"/>
        <v>76639.882769999997</v>
      </c>
      <c r="O266" s="66">
        <f t="shared" si="21"/>
        <v>766.39882769999997</v>
      </c>
      <c r="P266" s="67">
        <f t="shared" si="22"/>
        <v>7.6639882769999996</v>
      </c>
      <c r="Q266" s="15"/>
      <c r="R266" s="15"/>
      <c r="S266" s="59"/>
      <c r="T266" s="15"/>
      <c r="U266" s="15"/>
      <c r="V266" s="59"/>
      <c r="W266" s="15"/>
      <c r="X266" s="15"/>
      <c r="Y266" s="59"/>
      <c r="Z266" s="15"/>
      <c r="AA266" s="15"/>
      <c r="AB266" s="59"/>
      <c r="AC266" s="15"/>
      <c r="AD266" s="15"/>
      <c r="AE266" s="59"/>
      <c r="AF266" s="15"/>
      <c r="AG266" s="15"/>
      <c r="AH266" s="59"/>
      <c r="AI266" s="15"/>
      <c r="AJ266" s="15"/>
      <c r="AK266" s="59"/>
    </row>
    <row r="267" spans="1:37" ht="13.5" x14ac:dyDescent="0.25">
      <c r="A267" s="15">
        <v>265</v>
      </c>
      <c r="B267" s="15">
        <f t="shared" si="23"/>
        <v>2080898140</v>
      </c>
      <c r="C267" s="15">
        <f t="shared" si="24"/>
        <v>40400839525</v>
      </c>
      <c r="D267" s="15" t="e">
        <f t="shared" ca="1" si="25"/>
        <v>#NAME?</v>
      </c>
      <c r="E267" s="15" t="e">
        <f t="shared" ca="1" si="13"/>
        <v>#NAME?</v>
      </c>
      <c r="F267" s="68">
        <f t="shared" si="14"/>
        <v>18639.975841456358</v>
      </c>
      <c r="G267" s="15"/>
      <c r="H267" s="59"/>
      <c r="I267" s="60">
        <f t="shared" si="15"/>
        <v>40400839525</v>
      </c>
      <c r="J267" s="61">
        <f t="shared" si="16"/>
        <v>8080167905</v>
      </c>
      <c r="K267" s="62">
        <f t="shared" si="17"/>
        <v>808016790.5</v>
      </c>
      <c r="L267" s="63">
        <f t="shared" si="18"/>
        <v>80801679.049999997</v>
      </c>
      <c r="M267" s="64">
        <f t="shared" si="19"/>
        <v>4040083.9525000001</v>
      </c>
      <c r="N267" s="65">
        <f t="shared" si="20"/>
        <v>80801.679050000006</v>
      </c>
      <c r="O267" s="66">
        <f t="shared" si="21"/>
        <v>808.01679049999996</v>
      </c>
      <c r="P267" s="67">
        <f t="shared" si="22"/>
        <v>8.0801679049999997</v>
      </c>
      <c r="Q267" s="15"/>
      <c r="R267" s="15"/>
      <c r="S267" s="59"/>
      <c r="T267" s="15"/>
      <c r="U267" s="15"/>
      <c r="V267" s="59"/>
      <c r="W267" s="15"/>
      <c r="X267" s="15"/>
      <c r="Y267" s="59"/>
      <c r="Z267" s="15"/>
      <c r="AA267" s="15"/>
      <c r="AB267" s="59"/>
      <c r="AC267" s="15"/>
      <c r="AD267" s="15"/>
      <c r="AE267" s="59"/>
      <c r="AF267" s="15"/>
      <c r="AG267" s="15"/>
      <c r="AH267" s="59"/>
      <c r="AI267" s="15"/>
      <c r="AJ267" s="15"/>
      <c r="AK267" s="59"/>
    </row>
    <row r="268" spans="1:37" ht="13.5" x14ac:dyDescent="0.25">
      <c r="A268" s="15">
        <v>266</v>
      </c>
      <c r="B268" s="15">
        <f t="shared" si="23"/>
        <v>2193188120</v>
      </c>
      <c r="C268" s="15">
        <f t="shared" si="24"/>
        <v>42594027645</v>
      </c>
      <c r="D268" s="15" t="e">
        <f t="shared" ca="1" si="25"/>
        <v>#NAME?</v>
      </c>
      <c r="E268" s="15" t="e">
        <f t="shared" ca="1" si="13"/>
        <v>#NAME?</v>
      </c>
      <c r="F268" s="68">
        <f t="shared" si="14"/>
        <v>19012.775358285486</v>
      </c>
      <c r="G268" s="15"/>
      <c r="H268" s="59"/>
      <c r="I268" s="60">
        <f t="shared" si="15"/>
        <v>42594027645</v>
      </c>
      <c r="J268" s="61">
        <f t="shared" si="16"/>
        <v>8518805529</v>
      </c>
      <c r="K268" s="62">
        <f t="shared" si="17"/>
        <v>851880552.89999998</v>
      </c>
      <c r="L268" s="63">
        <f t="shared" si="18"/>
        <v>85188055.290000007</v>
      </c>
      <c r="M268" s="64">
        <f t="shared" si="19"/>
        <v>4259402.7644999996</v>
      </c>
      <c r="N268" s="65">
        <f t="shared" si="20"/>
        <v>85188.055290000004</v>
      </c>
      <c r="O268" s="66">
        <f t="shared" si="21"/>
        <v>851.8805529</v>
      </c>
      <c r="P268" s="67">
        <f t="shared" si="22"/>
        <v>8.5188055289999998</v>
      </c>
      <c r="Q268" s="15"/>
      <c r="R268" s="15"/>
      <c r="S268" s="59"/>
      <c r="T268" s="15"/>
      <c r="U268" s="15"/>
      <c r="V268" s="59"/>
      <c r="W268" s="15"/>
      <c r="X268" s="15"/>
      <c r="Y268" s="59"/>
      <c r="Z268" s="15"/>
      <c r="AA268" s="15"/>
      <c r="AB268" s="59"/>
      <c r="AC268" s="15"/>
      <c r="AD268" s="15"/>
      <c r="AE268" s="59"/>
      <c r="AF268" s="15"/>
      <c r="AG268" s="15"/>
      <c r="AH268" s="59"/>
      <c r="AI268" s="15"/>
      <c r="AJ268" s="15"/>
      <c r="AK268" s="59"/>
    </row>
    <row r="269" spans="1:37" ht="13.5" x14ac:dyDescent="0.25">
      <c r="A269" s="15">
        <v>267</v>
      </c>
      <c r="B269" s="15">
        <f t="shared" si="23"/>
        <v>2311504840</v>
      </c>
      <c r="C269" s="15">
        <f t="shared" si="24"/>
        <v>44905532485</v>
      </c>
      <c r="D269" s="15" t="e">
        <f t="shared" ca="1" si="25"/>
        <v>#NAME?</v>
      </c>
      <c r="E269" s="15" t="e">
        <f t="shared" ca="1" si="13"/>
        <v>#NAME?</v>
      </c>
      <c r="F269" s="68">
        <f t="shared" si="14"/>
        <v>19393.030865451197</v>
      </c>
      <c r="G269" s="15"/>
      <c r="H269" s="59"/>
      <c r="I269" s="60">
        <f t="shared" si="15"/>
        <v>44905532485</v>
      </c>
      <c r="J269" s="61">
        <f t="shared" si="16"/>
        <v>8981106497</v>
      </c>
      <c r="K269" s="62">
        <f t="shared" si="17"/>
        <v>898110649.70000005</v>
      </c>
      <c r="L269" s="63">
        <f t="shared" si="18"/>
        <v>89811064.969999999</v>
      </c>
      <c r="M269" s="64">
        <f t="shared" si="19"/>
        <v>4490553.2484999998</v>
      </c>
      <c r="N269" s="65">
        <f t="shared" si="20"/>
        <v>89811.064970000007</v>
      </c>
      <c r="O269" s="66">
        <f t="shared" si="21"/>
        <v>898.11064969999995</v>
      </c>
      <c r="P269" s="67">
        <f t="shared" si="22"/>
        <v>8.9811064970000007</v>
      </c>
      <c r="Q269" s="15"/>
      <c r="R269" s="15"/>
      <c r="S269" s="59"/>
      <c r="T269" s="15"/>
      <c r="U269" s="15"/>
      <c r="V269" s="59"/>
      <c r="W269" s="15"/>
      <c r="X269" s="15"/>
      <c r="Y269" s="59"/>
      <c r="Z269" s="15"/>
      <c r="AA269" s="15"/>
      <c r="AB269" s="59"/>
      <c r="AC269" s="15"/>
      <c r="AD269" s="15"/>
      <c r="AE269" s="59"/>
      <c r="AF269" s="15"/>
      <c r="AG269" s="15"/>
      <c r="AH269" s="59"/>
      <c r="AI269" s="15"/>
      <c r="AJ269" s="15"/>
      <c r="AK269" s="59"/>
    </row>
    <row r="270" spans="1:37" ht="13.5" x14ac:dyDescent="0.25">
      <c r="A270" s="15">
        <v>268</v>
      </c>
      <c r="B270" s="15">
        <f t="shared" si="23"/>
        <v>2436170280</v>
      </c>
      <c r="C270" s="15">
        <f t="shared" si="24"/>
        <v>47341702765</v>
      </c>
      <c r="D270" s="15" t="e">
        <f t="shared" ca="1" si="25"/>
        <v>#NAME?</v>
      </c>
      <c r="E270" s="15" t="e">
        <f t="shared" ca="1" si="13"/>
        <v>#NAME?</v>
      </c>
      <c r="F270" s="68">
        <f t="shared" si="14"/>
        <v>19780.891482760217</v>
      </c>
      <c r="G270" s="15"/>
      <c r="H270" s="59"/>
      <c r="I270" s="60">
        <f t="shared" si="15"/>
        <v>47341702765</v>
      </c>
      <c r="J270" s="61">
        <f t="shared" si="16"/>
        <v>9468340553</v>
      </c>
      <c r="K270" s="62">
        <f t="shared" si="17"/>
        <v>946834055.29999995</v>
      </c>
      <c r="L270" s="63">
        <f t="shared" si="18"/>
        <v>94683405.530000001</v>
      </c>
      <c r="M270" s="64">
        <f t="shared" si="19"/>
        <v>4734170.2764999997</v>
      </c>
      <c r="N270" s="65">
        <f t="shared" si="20"/>
        <v>94683.405530000004</v>
      </c>
      <c r="O270" s="66">
        <f t="shared" si="21"/>
        <v>946.83405530000005</v>
      </c>
      <c r="P270" s="67">
        <f t="shared" si="22"/>
        <v>9.4683405530000009</v>
      </c>
      <c r="Q270" s="15"/>
      <c r="R270" s="15"/>
      <c r="S270" s="59"/>
      <c r="T270" s="15"/>
      <c r="U270" s="15"/>
      <c r="V270" s="59"/>
      <c r="W270" s="15"/>
      <c r="X270" s="15"/>
      <c r="Y270" s="59"/>
      <c r="Z270" s="15"/>
      <c r="AA270" s="15"/>
      <c r="AB270" s="59"/>
      <c r="AC270" s="15"/>
      <c r="AD270" s="15"/>
      <c r="AE270" s="59"/>
      <c r="AF270" s="15"/>
      <c r="AG270" s="15"/>
      <c r="AH270" s="59"/>
      <c r="AI270" s="15"/>
      <c r="AJ270" s="15"/>
      <c r="AK270" s="59"/>
    </row>
    <row r="271" spans="1:37" ht="13.5" x14ac:dyDescent="0.25">
      <c r="A271" s="15">
        <v>269</v>
      </c>
      <c r="B271" s="15">
        <f t="shared" si="23"/>
        <v>2567523480</v>
      </c>
      <c r="C271" s="15">
        <f t="shared" si="24"/>
        <v>49909226245</v>
      </c>
      <c r="D271" s="15" t="e">
        <f t="shared" ca="1" si="25"/>
        <v>#NAME?</v>
      </c>
      <c r="E271" s="15" t="e">
        <f t="shared" ca="1" si="13"/>
        <v>#NAME?</v>
      </c>
      <c r="F271" s="68">
        <f t="shared" si="14"/>
        <v>20176.509312415426</v>
      </c>
      <c r="G271" s="15"/>
      <c r="H271" s="59"/>
      <c r="I271" s="60">
        <f t="shared" si="15"/>
        <v>49909226245</v>
      </c>
      <c r="J271" s="61">
        <f t="shared" si="16"/>
        <v>9981845249</v>
      </c>
      <c r="K271" s="62">
        <f t="shared" si="17"/>
        <v>998184524.89999998</v>
      </c>
      <c r="L271" s="63">
        <f t="shared" si="18"/>
        <v>99818452.489999995</v>
      </c>
      <c r="M271" s="64">
        <f t="shared" si="19"/>
        <v>4990922.6244999999</v>
      </c>
      <c r="N271" s="65">
        <f t="shared" si="20"/>
        <v>99818.452489999996</v>
      </c>
      <c r="O271" s="66">
        <f t="shared" si="21"/>
        <v>998.18452490000004</v>
      </c>
      <c r="P271" s="67">
        <f t="shared" si="22"/>
        <v>9.9818452489999991</v>
      </c>
      <c r="Q271" s="15"/>
      <c r="R271" s="15"/>
      <c r="S271" s="59"/>
      <c r="T271" s="15"/>
      <c r="U271" s="15"/>
      <c r="V271" s="59"/>
      <c r="W271" s="15"/>
      <c r="X271" s="15"/>
      <c r="Y271" s="59"/>
      <c r="Z271" s="15"/>
      <c r="AA271" s="15"/>
      <c r="AB271" s="59"/>
      <c r="AC271" s="15"/>
      <c r="AD271" s="15"/>
      <c r="AE271" s="59"/>
      <c r="AF271" s="15"/>
      <c r="AG271" s="15"/>
      <c r="AH271" s="59"/>
      <c r="AI271" s="15"/>
      <c r="AJ271" s="15"/>
      <c r="AK271" s="59"/>
    </row>
    <row r="272" spans="1:37" ht="13.5" x14ac:dyDescent="0.25">
      <c r="A272" s="15">
        <v>270</v>
      </c>
      <c r="B272" s="15">
        <f t="shared" si="23"/>
        <v>2705921600</v>
      </c>
      <c r="C272" s="15">
        <f t="shared" si="24"/>
        <v>52615147845</v>
      </c>
      <c r="D272" s="15" t="e">
        <f t="shared" ca="1" si="25"/>
        <v>#NAME?</v>
      </c>
      <c r="E272" s="15" t="e">
        <f t="shared" ca="1" si="13"/>
        <v>#NAME?</v>
      </c>
      <c r="F272" s="68">
        <f t="shared" si="14"/>
        <v>20580.039498663733</v>
      </c>
      <c r="G272" s="15"/>
      <c r="H272" s="59"/>
      <c r="I272" s="60">
        <f t="shared" si="15"/>
        <v>52615147845</v>
      </c>
      <c r="J272" s="61">
        <f t="shared" si="16"/>
        <v>10523029569</v>
      </c>
      <c r="K272" s="62">
        <f t="shared" si="17"/>
        <v>1052302956.9</v>
      </c>
      <c r="L272" s="63">
        <f t="shared" si="18"/>
        <v>105230295.69</v>
      </c>
      <c r="M272" s="64">
        <f t="shared" si="19"/>
        <v>5261514.7845000001</v>
      </c>
      <c r="N272" s="65">
        <f t="shared" si="20"/>
        <v>105230.29569</v>
      </c>
      <c r="O272" s="66">
        <f t="shared" si="21"/>
        <v>1052.3029569</v>
      </c>
      <c r="P272" s="67">
        <f t="shared" si="22"/>
        <v>10.523029569</v>
      </c>
      <c r="Q272" s="15"/>
      <c r="R272" s="15"/>
      <c r="S272" s="59"/>
      <c r="T272" s="15"/>
      <c r="U272" s="15"/>
      <c r="V272" s="59"/>
      <c r="W272" s="15"/>
      <c r="X272" s="15"/>
      <c r="Y272" s="59"/>
      <c r="Z272" s="15"/>
      <c r="AA272" s="15"/>
      <c r="AB272" s="59"/>
      <c r="AC272" s="15"/>
      <c r="AD272" s="15"/>
      <c r="AE272" s="59"/>
      <c r="AF272" s="15"/>
      <c r="AG272" s="15"/>
      <c r="AH272" s="59"/>
      <c r="AI272" s="15"/>
      <c r="AJ272" s="15"/>
      <c r="AK272" s="59"/>
    </row>
    <row r="273" spans="1:37" ht="13.5" x14ac:dyDescent="0.25">
      <c r="A273" s="15">
        <v>271</v>
      </c>
      <c r="B273" s="15">
        <f t="shared" si="23"/>
        <v>2851740700</v>
      </c>
      <c r="C273" s="15">
        <f t="shared" si="24"/>
        <v>55466888545</v>
      </c>
      <c r="D273" s="15" t="e">
        <f t="shared" ca="1" si="25"/>
        <v>#NAME?</v>
      </c>
      <c r="E273" s="15" t="e">
        <f t="shared" ca="1" si="13"/>
        <v>#NAME?</v>
      </c>
      <c r="F273" s="68">
        <f t="shared" si="14"/>
        <v>20991.640288637009</v>
      </c>
      <c r="G273" s="15"/>
      <c r="H273" s="59"/>
      <c r="I273" s="60">
        <f t="shared" si="15"/>
        <v>55466888545</v>
      </c>
      <c r="J273" s="61">
        <f t="shared" si="16"/>
        <v>11093377709</v>
      </c>
      <c r="K273" s="62">
        <f t="shared" si="17"/>
        <v>1109337770.9000001</v>
      </c>
      <c r="L273" s="63">
        <f t="shared" si="18"/>
        <v>110933777.09</v>
      </c>
      <c r="M273" s="64">
        <f t="shared" si="19"/>
        <v>5546688.8545000004</v>
      </c>
      <c r="N273" s="65">
        <f t="shared" si="20"/>
        <v>110933.77709</v>
      </c>
      <c r="O273" s="66">
        <f t="shared" si="21"/>
        <v>1109.3377708999999</v>
      </c>
      <c r="P273" s="67">
        <f t="shared" si="22"/>
        <v>11.093377709</v>
      </c>
      <c r="Q273" s="15"/>
      <c r="R273" s="15"/>
      <c r="S273" s="59"/>
      <c r="T273" s="15"/>
      <c r="U273" s="15"/>
      <c r="V273" s="59"/>
      <c r="W273" s="15"/>
      <c r="X273" s="15"/>
      <c r="Y273" s="59"/>
      <c r="Z273" s="15"/>
      <c r="AA273" s="15"/>
      <c r="AB273" s="59"/>
      <c r="AC273" s="15"/>
      <c r="AD273" s="15"/>
      <c r="AE273" s="59"/>
      <c r="AF273" s="15"/>
      <c r="AG273" s="15"/>
      <c r="AH273" s="59"/>
      <c r="AI273" s="15"/>
      <c r="AJ273" s="15"/>
      <c r="AK273" s="59"/>
    </row>
    <row r="274" spans="1:37" ht="13.5" x14ac:dyDescent="0.25">
      <c r="A274" s="15">
        <v>272</v>
      </c>
      <c r="B274" s="15">
        <f t="shared" si="23"/>
        <v>3005376920</v>
      </c>
      <c r="C274" s="15">
        <f t="shared" si="24"/>
        <v>58472265465</v>
      </c>
      <c r="D274" s="15" t="e">
        <f t="shared" ca="1" si="25"/>
        <v>#NAME?</v>
      </c>
      <c r="E274" s="15" t="e">
        <f t="shared" ca="1" si="13"/>
        <v>#NAME?</v>
      </c>
      <c r="F274" s="68">
        <f t="shared" si="14"/>
        <v>21411.473094409743</v>
      </c>
      <c r="G274" s="15"/>
      <c r="H274" s="59"/>
      <c r="I274" s="60">
        <f t="shared" si="15"/>
        <v>58472265465</v>
      </c>
      <c r="J274" s="61">
        <f t="shared" si="16"/>
        <v>11694453093</v>
      </c>
      <c r="K274" s="62">
        <f t="shared" si="17"/>
        <v>1169445309.3</v>
      </c>
      <c r="L274" s="63">
        <f t="shared" si="18"/>
        <v>116944530.93000001</v>
      </c>
      <c r="M274" s="64">
        <f t="shared" si="19"/>
        <v>5847226.5465000002</v>
      </c>
      <c r="N274" s="65">
        <f t="shared" si="20"/>
        <v>116944.53092999999</v>
      </c>
      <c r="O274" s="66">
        <f t="shared" si="21"/>
        <v>1169.4453093</v>
      </c>
      <c r="P274" s="67">
        <f t="shared" si="22"/>
        <v>11.694453093</v>
      </c>
      <c r="Q274" s="15"/>
      <c r="R274" s="15"/>
      <c r="S274" s="59"/>
      <c r="T274" s="15"/>
      <c r="U274" s="15"/>
      <c r="V274" s="59"/>
      <c r="W274" s="15"/>
      <c r="X274" s="15"/>
      <c r="Y274" s="59"/>
      <c r="Z274" s="15"/>
      <c r="AA274" s="15"/>
      <c r="AB274" s="59"/>
      <c r="AC274" s="15"/>
      <c r="AD274" s="15"/>
      <c r="AE274" s="59"/>
      <c r="AF274" s="15"/>
      <c r="AG274" s="15"/>
      <c r="AH274" s="59"/>
      <c r="AI274" s="15"/>
      <c r="AJ274" s="15"/>
      <c r="AK274" s="59"/>
    </row>
    <row r="275" spans="1:37" ht="13.5" x14ac:dyDescent="0.25">
      <c r="A275" s="15">
        <v>273</v>
      </c>
      <c r="B275" s="15">
        <f t="shared" si="23"/>
        <v>3167247400</v>
      </c>
      <c r="C275" s="15">
        <f t="shared" si="24"/>
        <v>61639512865</v>
      </c>
      <c r="D275" s="15" t="e">
        <f t="shared" ca="1" si="25"/>
        <v>#NAME?</v>
      </c>
      <c r="E275" s="15" t="e">
        <f t="shared" ca="1" si="13"/>
        <v>#NAME?</v>
      </c>
      <c r="F275" s="68">
        <f t="shared" si="14"/>
        <v>21839.702556297943</v>
      </c>
      <c r="G275" s="15"/>
      <c r="H275" s="59"/>
      <c r="I275" s="60">
        <f t="shared" si="15"/>
        <v>61639512865</v>
      </c>
      <c r="J275" s="61">
        <f t="shared" si="16"/>
        <v>12327902573</v>
      </c>
      <c r="K275" s="62">
        <f t="shared" si="17"/>
        <v>1232790257.3</v>
      </c>
      <c r="L275" s="63">
        <f t="shared" si="18"/>
        <v>123279025.73</v>
      </c>
      <c r="M275" s="64">
        <f t="shared" si="19"/>
        <v>6163951.2865000004</v>
      </c>
      <c r="N275" s="65">
        <f t="shared" si="20"/>
        <v>123279.02572999999</v>
      </c>
      <c r="O275" s="66">
        <f t="shared" si="21"/>
        <v>1232.7902572999999</v>
      </c>
      <c r="P275" s="67">
        <f t="shared" si="22"/>
        <v>12.327902572999999</v>
      </c>
      <c r="Q275" s="15"/>
      <c r="R275" s="15"/>
      <c r="S275" s="59"/>
      <c r="T275" s="15"/>
      <c r="U275" s="15"/>
      <c r="V275" s="59"/>
      <c r="W275" s="15"/>
      <c r="X275" s="15"/>
      <c r="Y275" s="59"/>
      <c r="Z275" s="15"/>
      <c r="AA275" s="15"/>
      <c r="AB275" s="59"/>
      <c r="AC275" s="15"/>
      <c r="AD275" s="15"/>
      <c r="AE275" s="59"/>
      <c r="AF275" s="15"/>
      <c r="AG275" s="15"/>
      <c r="AH275" s="59"/>
      <c r="AI275" s="15"/>
      <c r="AJ275" s="15"/>
      <c r="AK275" s="59"/>
    </row>
    <row r="276" spans="1:37" ht="13.5" x14ac:dyDescent="0.25">
      <c r="A276" s="15">
        <v>274</v>
      </c>
      <c r="B276" s="15">
        <f t="shared" si="23"/>
        <v>3337791500</v>
      </c>
      <c r="C276" s="15">
        <f t="shared" si="24"/>
        <v>64977304365</v>
      </c>
      <c r="D276" s="15" t="e">
        <f t="shared" ca="1" si="25"/>
        <v>#NAME?</v>
      </c>
      <c r="E276" s="15" t="e">
        <f t="shared" ca="1" si="13"/>
        <v>#NAME?</v>
      </c>
      <c r="F276" s="68">
        <f t="shared" si="14"/>
        <v>22276.496607423902</v>
      </c>
      <c r="G276" s="15"/>
      <c r="H276" s="59"/>
      <c r="I276" s="60">
        <f t="shared" si="15"/>
        <v>64977304365</v>
      </c>
      <c r="J276" s="61">
        <f t="shared" si="16"/>
        <v>12995460873</v>
      </c>
      <c r="K276" s="62">
        <f t="shared" si="17"/>
        <v>1299546087.3</v>
      </c>
      <c r="L276" s="63">
        <f t="shared" si="18"/>
        <v>129954608.73</v>
      </c>
      <c r="M276" s="64">
        <f t="shared" si="19"/>
        <v>6497730.4364999998</v>
      </c>
      <c r="N276" s="65">
        <f t="shared" si="20"/>
        <v>129954.60873000001</v>
      </c>
      <c r="O276" s="66">
        <f t="shared" si="21"/>
        <v>1299.5460873</v>
      </c>
      <c r="P276" s="67">
        <f t="shared" si="22"/>
        <v>12.995460873000001</v>
      </c>
      <c r="Q276" s="15"/>
      <c r="R276" s="15"/>
      <c r="S276" s="59"/>
      <c r="T276" s="15"/>
      <c r="U276" s="15"/>
      <c r="V276" s="59"/>
      <c r="W276" s="15"/>
      <c r="X276" s="15"/>
      <c r="Y276" s="59"/>
      <c r="Z276" s="15"/>
      <c r="AA276" s="15"/>
      <c r="AB276" s="59"/>
      <c r="AC276" s="15"/>
      <c r="AD276" s="15"/>
      <c r="AE276" s="59"/>
      <c r="AF276" s="15"/>
      <c r="AG276" s="15"/>
      <c r="AH276" s="59"/>
      <c r="AI276" s="15"/>
      <c r="AJ276" s="15"/>
      <c r="AK276" s="59"/>
    </row>
    <row r="277" spans="1:37" ht="13.5" x14ac:dyDescent="0.25">
      <c r="A277" s="15">
        <v>275</v>
      </c>
      <c r="B277" s="15">
        <f t="shared" si="23"/>
        <v>3517471880</v>
      </c>
      <c r="C277" s="15">
        <f t="shared" si="24"/>
        <v>68494776245</v>
      </c>
      <c r="D277" s="15" t="e">
        <f t="shared" ca="1" si="25"/>
        <v>#NAME?</v>
      </c>
      <c r="E277" s="15" t="e">
        <f t="shared" ca="1" si="13"/>
        <v>#NAME?</v>
      </c>
      <c r="F277" s="68">
        <f t="shared" si="14"/>
        <v>22722.026539572376</v>
      </c>
      <c r="G277" s="15"/>
      <c r="H277" s="59"/>
      <c r="I277" s="60">
        <f t="shared" si="15"/>
        <v>68494776245</v>
      </c>
      <c r="J277" s="61">
        <f t="shared" si="16"/>
        <v>13698955249</v>
      </c>
      <c r="K277" s="62">
        <f t="shared" si="17"/>
        <v>1369895524.9000001</v>
      </c>
      <c r="L277" s="63">
        <f t="shared" si="18"/>
        <v>136989552.49000001</v>
      </c>
      <c r="M277" s="64">
        <f t="shared" si="19"/>
        <v>6849477.6244999999</v>
      </c>
      <c r="N277" s="65">
        <f t="shared" si="20"/>
        <v>136989.55249</v>
      </c>
      <c r="O277" s="66">
        <f t="shared" si="21"/>
        <v>1369.8955249000001</v>
      </c>
      <c r="P277" s="67">
        <f t="shared" si="22"/>
        <v>13.698955249000001</v>
      </c>
      <c r="Q277" s="15"/>
      <c r="R277" s="15"/>
      <c r="S277" s="59"/>
      <c r="T277" s="15"/>
      <c r="U277" s="15"/>
      <c r="V277" s="59"/>
      <c r="W277" s="15"/>
      <c r="X277" s="15"/>
      <c r="Y277" s="59"/>
      <c r="Z277" s="15"/>
      <c r="AA277" s="15"/>
      <c r="AB277" s="59"/>
      <c r="AC277" s="15"/>
      <c r="AD277" s="15"/>
      <c r="AE277" s="59"/>
      <c r="AF277" s="15"/>
      <c r="AG277" s="15"/>
      <c r="AH277" s="59"/>
      <c r="AI277" s="15"/>
      <c r="AJ277" s="15"/>
      <c r="AK277" s="59"/>
    </row>
    <row r="278" spans="1:37" ht="13.5" x14ac:dyDescent="0.25">
      <c r="A278" s="15">
        <v>276</v>
      </c>
      <c r="B278" s="15">
        <f t="shared" si="23"/>
        <v>3706775820</v>
      </c>
      <c r="C278" s="15">
        <f t="shared" si="24"/>
        <v>72201552065</v>
      </c>
      <c r="D278" s="15" t="e">
        <f t="shared" ca="1" si="25"/>
        <v>#NAME?</v>
      </c>
      <c r="E278" s="15" t="e">
        <f t="shared" ca="1" si="13"/>
        <v>#NAME?</v>
      </c>
      <c r="F278" s="68">
        <f t="shared" si="14"/>
        <v>23176.467070363826</v>
      </c>
      <c r="G278" s="15"/>
      <c r="H278" s="59"/>
      <c r="I278" s="60">
        <f t="shared" si="15"/>
        <v>72201552065</v>
      </c>
      <c r="J278" s="61">
        <f t="shared" si="16"/>
        <v>14440310413</v>
      </c>
      <c r="K278" s="62">
        <f t="shared" si="17"/>
        <v>1444031041.3</v>
      </c>
      <c r="L278" s="63">
        <f t="shared" si="18"/>
        <v>144403104.13</v>
      </c>
      <c r="M278" s="64">
        <f t="shared" si="19"/>
        <v>7220155.2065000003</v>
      </c>
      <c r="N278" s="65">
        <f t="shared" si="20"/>
        <v>144403.10412999999</v>
      </c>
      <c r="O278" s="66">
        <f t="shared" si="21"/>
        <v>1444.0310413</v>
      </c>
      <c r="P278" s="67">
        <f t="shared" si="22"/>
        <v>14.440310413000001</v>
      </c>
      <c r="Q278" s="15"/>
      <c r="R278" s="15"/>
      <c r="S278" s="59"/>
      <c r="T278" s="15"/>
      <c r="U278" s="15"/>
      <c r="V278" s="59"/>
      <c r="W278" s="15"/>
      <c r="X278" s="15"/>
      <c r="Y278" s="59"/>
      <c r="Z278" s="15"/>
      <c r="AA278" s="15"/>
      <c r="AB278" s="59"/>
      <c r="AC278" s="15"/>
      <c r="AD278" s="15"/>
      <c r="AE278" s="59"/>
      <c r="AF278" s="15"/>
      <c r="AG278" s="15"/>
      <c r="AH278" s="59"/>
      <c r="AI278" s="15"/>
      <c r="AJ278" s="15"/>
      <c r="AK278" s="59"/>
    </row>
    <row r="279" spans="1:37" ht="13.5" x14ac:dyDescent="0.25">
      <c r="A279" s="15">
        <v>277</v>
      </c>
      <c r="B279" s="15">
        <f t="shared" si="23"/>
        <v>3906216480</v>
      </c>
      <c r="C279" s="15">
        <f t="shared" si="24"/>
        <v>76107768545</v>
      </c>
      <c r="D279" s="15" t="e">
        <f t="shared" ca="1" si="25"/>
        <v>#NAME?</v>
      </c>
      <c r="E279" s="15" t="e">
        <f t="shared" ca="1" si="13"/>
        <v>#NAME?</v>
      </c>
      <c r="F279" s="68">
        <f t="shared" si="14"/>
        <v>23639.996411771102</v>
      </c>
      <c r="G279" s="15"/>
      <c r="H279" s="59"/>
      <c r="I279" s="60">
        <f t="shared" si="15"/>
        <v>76107768545</v>
      </c>
      <c r="J279" s="61">
        <f t="shared" si="16"/>
        <v>15221553709</v>
      </c>
      <c r="K279" s="62">
        <f t="shared" si="17"/>
        <v>1522155370.9000001</v>
      </c>
      <c r="L279" s="63">
        <f t="shared" si="18"/>
        <v>152215537.09</v>
      </c>
      <c r="M279" s="64">
        <f t="shared" si="19"/>
        <v>7610776.8545000004</v>
      </c>
      <c r="N279" s="65">
        <f t="shared" si="20"/>
        <v>152215.53709</v>
      </c>
      <c r="O279" s="66">
        <f t="shared" si="21"/>
        <v>1522.1553709</v>
      </c>
      <c r="P279" s="67">
        <f t="shared" si="22"/>
        <v>15.221553709</v>
      </c>
      <c r="Q279" s="15"/>
      <c r="R279" s="15"/>
      <c r="S279" s="59"/>
      <c r="T279" s="15"/>
      <c r="U279" s="15"/>
      <c r="V279" s="59"/>
      <c r="W279" s="15"/>
      <c r="X279" s="15"/>
      <c r="Y279" s="59"/>
      <c r="Z279" s="15"/>
      <c r="AA279" s="15"/>
      <c r="AB279" s="59"/>
      <c r="AC279" s="15"/>
      <c r="AD279" s="15"/>
      <c r="AE279" s="59"/>
      <c r="AF279" s="15"/>
      <c r="AG279" s="15"/>
      <c r="AH279" s="59"/>
      <c r="AI279" s="15"/>
      <c r="AJ279" s="15"/>
      <c r="AK279" s="59"/>
    </row>
    <row r="280" spans="1:37" ht="13.5" x14ac:dyDescent="0.25">
      <c r="A280" s="15">
        <v>278</v>
      </c>
      <c r="B280" s="15">
        <f t="shared" si="23"/>
        <v>4116334260</v>
      </c>
      <c r="C280" s="15">
        <f t="shared" si="24"/>
        <v>80224102805</v>
      </c>
      <c r="D280" s="15" t="e">
        <f t="shared" ca="1" si="25"/>
        <v>#NAME?</v>
      </c>
      <c r="E280" s="15" t="e">
        <f t="shared" ca="1" si="13"/>
        <v>#NAME?</v>
      </c>
      <c r="F280" s="68">
        <f t="shared" si="14"/>
        <v>24112.796340006524</v>
      </c>
      <c r="G280" s="15"/>
      <c r="H280" s="59"/>
      <c r="I280" s="60">
        <f t="shared" si="15"/>
        <v>80224102805</v>
      </c>
      <c r="J280" s="61">
        <f t="shared" si="16"/>
        <v>16044820561</v>
      </c>
      <c r="K280" s="62">
        <f t="shared" si="17"/>
        <v>1604482056.0999999</v>
      </c>
      <c r="L280" s="63">
        <f t="shared" si="18"/>
        <v>160448205.61000001</v>
      </c>
      <c r="M280" s="64">
        <f t="shared" si="19"/>
        <v>8022410.2805000003</v>
      </c>
      <c r="N280" s="65">
        <f t="shared" si="20"/>
        <v>160448.20561</v>
      </c>
      <c r="O280" s="66">
        <f t="shared" si="21"/>
        <v>1604.4820560999999</v>
      </c>
      <c r="P280" s="67">
        <f t="shared" si="22"/>
        <v>16.044820561000002</v>
      </c>
      <c r="Q280" s="15"/>
      <c r="R280" s="15"/>
      <c r="S280" s="59"/>
      <c r="T280" s="15"/>
      <c r="U280" s="15"/>
      <c r="V280" s="59"/>
      <c r="W280" s="15"/>
      <c r="X280" s="15"/>
      <c r="Y280" s="59"/>
      <c r="Z280" s="15"/>
      <c r="AA280" s="15"/>
      <c r="AB280" s="59"/>
      <c r="AC280" s="15"/>
      <c r="AD280" s="15"/>
      <c r="AE280" s="59"/>
      <c r="AF280" s="15"/>
      <c r="AG280" s="15"/>
      <c r="AH280" s="59"/>
      <c r="AI280" s="15"/>
      <c r="AJ280" s="15"/>
      <c r="AK280" s="59"/>
    </row>
    <row r="281" spans="1:37" ht="13.5" x14ac:dyDescent="0.25">
      <c r="A281" s="15">
        <v>279</v>
      </c>
      <c r="B281" s="15">
        <f t="shared" si="23"/>
        <v>4337698280</v>
      </c>
      <c r="C281" s="15">
        <f t="shared" si="24"/>
        <v>84561801085</v>
      </c>
      <c r="D281" s="15" t="e">
        <f t="shared" ca="1" si="25"/>
        <v>#NAME?</v>
      </c>
      <c r="E281" s="15" t="e">
        <f t="shared" ca="1" si="13"/>
        <v>#NAME?</v>
      </c>
      <c r="F281" s="68">
        <f t="shared" si="14"/>
        <v>24595.052266806655</v>
      </c>
      <c r="G281" s="15"/>
      <c r="H281" s="59"/>
      <c r="I281" s="60">
        <f t="shared" si="15"/>
        <v>84561801085</v>
      </c>
      <c r="J281" s="61">
        <f t="shared" si="16"/>
        <v>16912360217</v>
      </c>
      <c r="K281" s="62">
        <f t="shared" si="17"/>
        <v>1691236021.7</v>
      </c>
      <c r="L281" s="63">
        <f t="shared" si="18"/>
        <v>169123602.16999999</v>
      </c>
      <c r="M281" s="64">
        <f t="shared" si="19"/>
        <v>8456180.1085000001</v>
      </c>
      <c r="N281" s="65">
        <f t="shared" si="20"/>
        <v>169123.60217</v>
      </c>
      <c r="O281" s="66">
        <f t="shared" si="21"/>
        <v>1691.2360217</v>
      </c>
      <c r="P281" s="67">
        <f t="shared" si="22"/>
        <v>16.912360217</v>
      </c>
      <c r="Q281" s="15"/>
      <c r="R281" s="15"/>
      <c r="S281" s="59"/>
      <c r="T281" s="15"/>
      <c r="U281" s="15"/>
      <c r="V281" s="59"/>
      <c r="W281" s="15"/>
      <c r="X281" s="15"/>
      <c r="Y281" s="59"/>
      <c r="Z281" s="15"/>
      <c r="AA281" s="15"/>
      <c r="AB281" s="59"/>
      <c r="AC281" s="15"/>
      <c r="AD281" s="15"/>
      <c r="AE281" s="59"/>
      <c r="AF281" s="15"/>
      <c r="AG281" s="15"/>
      <c r="AH281" s="59"/>
      <c r="AI281" s="15"/>
      <c r="AJ281" s="15"/>
      <c r="AK281" s="59"/>
    </row>
    <row r="282" spans="1:37" ht="13.5" x14ac:dyDescent="0.25">
      <c r="A282" s="15">
        <v>280</v>
      </c>
      <c r="B282" s="15">
        <f t="shared" si="23"/>
        <v>4570907860</v>
      </c>
      <c r="C282" s="15">
        <f t="shared" si="24"/>
        <v>89132708945</v>
      </c>
      <c r="D282" s="15" t="e">
        <f t="shared" ca="1" si="25"/>
        <v>#NAME?</v>
      </c>
      <c r="E282" s="15" t="e">
        <f t="shared" ca="1" si="13"/>
        <v>#NAME?</v>
      </c>
      <c r="F282" s="68">
        <f t="shared" si="14"/>
        <v>25086.953312142785</v>
      </c>
      <c r="G282" s="15"/>
      <c r="H282" s="59"/>
      <c r="I282" s="60">
        <f t="shared" si="15"/>
        <v>89132708945</v>
      </c>
      <c r="J282" s="61">
        <f t="shared" si="16"/>
        <v>17826541789</v>
      </c>
      <c r="K282" s="62">
        <f t="shared" si="17"/>
        <v>1782654178.9000001</v>
      </c>
      <c r="L282" s="63">
        <f t="shared" si="18"/>
        <v>178265417.88999999</v>
      </c>
      <c r="M282" s="64">
        <f t="shared" si="19"/>
        <v>8913270.8945000004</v>
      </c>
      <c r="N282" s="65">
        <f t="shared" si="20"/>
        <v>178265.41789000001</v>
      </c>
      <c r="O282" s="66">
        <f t="shared" si="21"/>
        <v>1782.6541789</v>
      </c>
      <c r="P282" s="67">
        <f t="shared" si="22"/>
        <v>17.826541789</v>
      </c>
      <c r="Q282" s="15"/>
      <c r="R282" s="15"/>
      <c r="S282" s="59"/>
      <c r="T282" s="15"/>
      <c r="U282" s="15"/>
      <c r="V282" s="59"/>
      <c r="W282" s="15"/>
      <c r="X282" s="15"/>
      <c r="Y282" s="59"/>
      <c r="Z282" s="15"/>
      <c r="AA282" s="15"/>
      <c r="AB282" s="59"/>
      <c r="AC282" s="15"/>
      <c r="AD282" s="15"/>
      <c r="AE282" s="59"/>
      <c r="AF282" s="15"/>
      <c r="AG282" s="15"/>
      <c r="AH282" s="59"/>
      <c r="AI282" s="15"/>
      <c r="AJ282" s="15"/>
      <c r="AK282" s="59"/>
    </row>
    <row r="283" spans="1:37" ht="13.5" x14ac:dyDescent="0.25">
      <c r="A283" s="15">
        <v>281</v>
      </c>
      <c r="B283" s="15">
        <f t="shared" si="23"/>
        <v>4816594160</v>
      </c>
      <c r="C283" s="15">
        <f t="shared" si="24"/>
        <v>93949303105</v>
      </c>
      <c r="D283" s="15" t="e">
        <f t="shared" ca="1" si="25"/>
        <v>#NAME?</v>
      </c>
      <c r="E283" s="15" t="e">
        <f t="shared" ca="1" si="13"/>
        <v>#NAME?</v>
      </c>
      <c r="F283" s="68">
        <f t="shared" si="14"/>
        <v>25588.69237838564</v>
      </c>
      <c r="G283" s="15"/>
      <c r="H283" s="59"/>
      <c r="I283" s="60">
        <f t="shared" si="15"/>
        <v>93949303105</v>
      </c>
      <c r="J283" s="61">
        <f t="shared" si="16"/>
        <v>18789860621</v>
      </c>
      <c r="K283" s="62">
        <f t="shared" si="17"/>
        <v>1878986062.0999999</v>
      </c>
      <c r="L283" s="63">
        <f t="shared" si="18"/>
        <v>187898606.21000001</v>
      </c>
      <c r="M283" s="64">
        <f t="shared" si="19"/>
        <v>9394930.3104999997</v>
      </c>
      <c r="N283" s="65">
        <f t="shared" si="20"/>
        <v>187898.60621</v>
      </c>
      <c r="O283" s="66">
        <f t="shared" si="21"/>
        <v>1878.9860621</v>
      </c>
      <c r="P283" s="67">
        <f t="shared" si="22"/>
        <v>18.789860620999999</v>
      </c>
      <c r="Q283" s="15"/>
      <c r="R283" s="15"/>
      <c r="S283" s="59"/>
      <c r="T283" s="15"/>
      <c r="U283" s="15"/>
      <c r="V283" s="59"/>
      <c r="W283" s="15"/>
      <c r="X283" s="15"/>
      <c r="Y283" s="59"/>
      <c r="Z283" s="15"/>
      <c r="AA283" s="15"/>
      <c r="AB283" s="59"/>
      <c r="AC283" s="15"/>
      <c r="AD283" s="15"/>
      <c r="AE283" s="59"/>
      <c r="AF283" s="15"/>
      <c r="AG283" s="15"/>
      <c r="AH283" s="59"/>
      <c r="AI283" s="15"/>
      <c r="AJ283" s="15"/>
      <c r="AK283" s="59"/>
    </row>
    <row r="284" spans="1:37" ht="13.5" x14ac:dyDescent="0.25">
      <c r="A284" s="15">
        <v>282</v>
      </c>
      <c r="B284" s="15">
        <f t="shared" si="23"/>
        <v>5075421820</v>
      </c>
      <c r="C284" s="15">
        <f t="shared" si="24"/>
        <v>99024724925</v>
      </c>
      <c r="D284" s="15" t="e">
        <f t="shared" ca="1" si="25"/>
        <v>#NAME?</v>
      </c>
      <c r="E284" s="15" t="e">
        <f t="shared" ca="1" si="13"/>
        <v>#NAME?</v>
      </c>
      <c r="F284" s="68">
        <f t="shared" si="14"/>
        <v>26100.466225953351</v>
      </c>
      <c r="G284" s="15"/>
      <c r="H284" s="59"/>
      <c r="I284" s="60">
        <f t="shared" si="15"/>
        <v>99024724925</v>
      </c>
      <c r="J284" s="61">
        <f t="shared" si="16"/>
        <v>19804944985</v>
      </c>
      <c r="K284" s="62">
        <f t="shared" si="17"/>
        <v>1980494498.5</v>
      </c>
      <c r="L284" s="63">
        <f t="shared" si="18"/>
        <v>198049449.84999999</v>
      </c>
      <c r="M284" s="64">
        <f t="shared" si="19"/>
        <v>9902472.4924999997</v>
      </c>
      <c r="N284" s="65">
        <f t="shared" si="20"/>
        <v>198049.44985</v>
      </c>
      <c r="O284" s="66">
        <f t="shared" si="21"/>
        <v>1980.4944985</v>
      </c>
      <c r="P284" s="67">
        <f t="shared" si="22"/>
        <v>19.804944984999999</v>
      </c>
      <c r="Q284" s="15"/>
      <c r="R284" s="15"/>
      <c r="S284" s="59"/>
      <c r="T284" s="15"/>
      <c r="U284" s="15"/>
      <c r="V284" s="59"/>
      <c r="W284" s="15"/>
      <c r="X284" s="15"/>
      <c r="Y284" s="59"/>
      <c r="Z284" s="15"/>
      <c r="AA284" s="15"/>
      <c r="AB284" s="59"/>
      <c r="AC284" s="15"/>
      <c r="AD284" s="15"/>
      <c r="AE284" s="59"/>
      <c r="AF284" s="15"/>
      <c r="AG284" s="15"/>
      <c r="AH284" s="59"/>
      <c r="AI284" s="15"/>
      <c r="AJ284" s="15"/>
      <c r="AK284" s="59"/>
    </row>
    <row r="285" spans="1:37" ht="13.5" x14ac:dyDescent="0.25">
      <c r="A285" s="15">
        <v>283</v>
      </c>
      <c r="B285" s="15">
        <f t="shared" si="23"/>
        <v>5348090760</v>
      </c>
      <c r="C285" s="15">
        <f t="shared" si="24"/>
        <v>104372815685</v>
      </c>
      <c r="D285" s="15" t="e">
        <f t="shared" ca="1" si="25"/>
        <v>#NAME?</v>
      </c>
      <c r="E285" s="15" t="e">
        <f t="shared" ca="1" si="13"/>
        <v>#NAME?</v>
      </c>
      <c r="F285" s="68">
        <f t="shared" si="14"/>
        <v>26622.47555047242</v>
      </c>
      <c r="G285" s="15"/>
      <c r="H285" s="59"/>
      <c r="I285" s="60">
        <f t="shared" si="15"/>
        <v>104372815685</v>
      </c>
      <c r="J285" s="61">
        <f t="shared" si="16"/>
        <v>20874563137</v>
      </c>
      <c r="K285" s="62">
        <f t="shared" si="17"/>
        <v>2087456313.7</v>
      </c>
      <c r="L285" s="63">
        <f t="shared" si="18"/>
        <v>208745631.37</v>
      </c>
      <c r="M285" s="64">
        <f t="shared" si="19"/>
        <v>10437281.568499999</v>
      </c>
      <c r="N285" s="65">
        <f t="shared" si="20"/>
        <v>208745.63136999999</v>
      </c>
      <c r="O285" s="66">
        <f t="shared" si="21"/>
        <v>2087.4563137</v>
      </c>
      <c r="P285" s="67">
        <f t="shared" si="22"/>
        <v>20.874563136999999</v>
      </c>
      <c r="Q285" s="15"/>
      <c r="R285" s="15"/>
      <c r="S285" s="59"/>
      <c r="T285" s="15"/>
      <c r="U285" s="15"/>
      <c r="V285" s="59"/>
      <c r="W285" s="15"/>
      <c r="X285" s="15"/>
      <c r="Y285" s="59"/>
      <c r="Z285" s="15"/>
      <c r="AA285" s="15"/>
      <c r="AB285" s="59"/>
      <c r="AC285" s="15"/>
      <c r="AD285" s="15"/>
      <c r="AE285" s="59"/>
      <c r="AF285" s="15"/>
      <c r="AG285" s="15"/>
      <c r="AH285" s="59"/>
      <c r="AI285" s="15"/>
      <c r="AJ285" s="15"/>
      <c r="AK285" s="59"/>
    </row>
    <row r="286" spans="1:37" ht="13.5" x14ac:dyDescent="0.25">
      <c r="A286" s="15">
        <v>284</v>
      </c>
      <c r="B286" s="15">
        <f t="shared" si="23"/>
        <v>5635338020</v>
      </c>
      <c r="C286" s="15">
        <f t="shared" si="24"/>
        <v>110008153705</v>
      </c>
      <c r="D286" s="15" t="e">
        <f t="shared" ca="1" si="25"/>
        <v>#NAME?</v>
      </c>
      <c r="E286" s="15" t="e">
        <f t="shared" ca="1" si="13"/>
        <v>#NAME?</v>
      </c>
      <c r="F286" s="68">
        <f t="shared" si="14"/>
        <v>27154.925061481867</v>
      </c>
      <c r="G286" s="15"/>
      <c r="H286" s="59"/>
      <c r="I286" s="60">
        <f t="shared" si="15"/>
        <v>110008153705</v>
      </c>
      <c r="J286" s="61">
        <f t="shared" si="16"/>
        <v>22001630741</v>
      </c>
      <c r="K286" s="62">
        <f t="shared" si="17"/>
        <v>2200163074.0999999</v>
      </c>
      <c r="L286" s="63">
        <f t="shared" si="18"/>
        <v>220016307.41</v>
      </c>
      <c r="M286" s="64">
        <f t="shared" si="19"/>
        <v>11000815.3705</v>
      </c>
      <c r="N286" s="65">
        <f t="shared" si="20"/>
        <v>220016.30741000001</v>
      </c>
      <c r="O286" s="66">
        <f t="shared" si="21"/>
        <v>2200.1630740999999</v>
      </c>
      <c r="P286" s="67">
        <f t="shared" si="22"/>
        <v>22.001630741</v>
      </c>
      <c r="Q286" s="15"/>
      <c r="R286" s="15"/>
      <c r="S286" s="59"/>
      <c r="T286" s="15"/>
      <c r="U286" s="15"/>
      <c r="V286" s="59"/>
      <c r="W286" s="15"/>
      <c r="X286" s="15"/>
      <c r="Y286" s="59"/>
      <c r="Z286" s="15"/>
      <c r="AA286" s="15"/>
      <c r="AB286" s="59"/>
      <c r="AC286" s="15"/>
      <c r="AD286" s="15"/>
      <c r="AE286" s="59"/>
      <c r="AF286" s="15"/>
      <c r="AG286" s="15"/>
      <c r="AH286" s="59"/>
      <c r="AI286" s="15"/>
      <c r="AJ286" s="15"/>
      <c r="AK286" s="59"/>
    </row>
    <row r="287" spans="1:37" ht="13.5" x14ac:dyDescent="0.25">
      <c r="A287" s="15">
        <v>285</v>
      </c>
      <c r="B287" s="15">
        <f t="shared" si="23"/>
        <v>5937939800</v>
      </c>
      <c r="C287" s="15">
        <f t="shared" si="24"/>
        <v>115946093505</v>
      </c>
      <c r="D287" s="15" t="e">
        <f t="shared" ca="1" si="25"/>
        <v>#NAME?</v>
      </c>
      <c r="E287" s="15" t="e">
        <f t="shared" ca="1" si="13"/>
        <v>#NAME?</v>
      </c>
      <c r="F287" s="68">
        <f t="shared" si="14"/>
        <v>27698.023562711511</v>
      </c>
      <c r="G287" s="15"/>
      <c r="H287" s="59"/>
      <c r="I287" s="60">
        <f t="shared" si="15"/>
        <v>115946093505</v>
      </c>
      <c r="J287" s="61">
        <f t="shared" si="16"/>
        <v>23189218701</v>
      </c>
      <c r="K287" s="62">
        <f t="shared" si="17"/>
        <v>2318921870.0999999</v>
      </c>
      <c r="L287" s="63">
        <f t="shared" si="18"/>
        <v>231892187.00999999</v>
      </c>
      <c r="M287" s="64">
        <f t="shared" si="19"/>
        <v>11594609.350500001</v>
      </c>
      <c r="N287" s="65">
        <f t="shared" si="20"/>
        <v>231892.18700999999</v>
      </c>
      <c r="O287" s="66">
        <f t="shared" si="21"/>
        <v>2318.9218701</v>
      </c>
      <c r="P287" s="67">
        <f t="shared" si="22"/>
        <v>23.189218701000001</v>
      </c>
      <c r="Q287" s="15"/>
      <c r="R287" s="15"/>
      <c r="S287" s="59"/>
      <c r="T287" s="15"/>
      <c r="U287" s="15"/>
      <c r="V287" s="59"/>
      <c r="W287" s="15"/>
      <c r="X287" s="15"/>
      <c r="Y287" s="59"/>
      <c r="Z287" s="15"/>
      <c r="AA287" s="15"/>
      <c r="AB287" s="59"/>
      <c r="AC287" s="15"/>
      <c r="AD287" s="15"/>
      <c r="AE287" s="59"/>
      <c r="AF287" s="15"/>
      <c r="AG287" s="15"/>
      <c r="AH287" s="59"/>
      <c r="AI287" s="15"/>
      <c r="AJ287" s="15"/>
      <c r="AK287" s="59"/>
    </row>
    <row r="288" spans="1:37" ht="13.5" x14ac:dyDescent="0.25">
      <c r="A288" s="15">
        <v>286</v>
      </c>
      <c r="B288" s="15">
        <f t="shared" si="23"/>
        <v>6256713420</v>
      </c>
      <c r="C288" s="15">
        <f t="shared" si="24"/>
        <v>122202806925</v>
      </c>
      <c r="D288" s="15" t="e">
        <f t="shared" ca="1" si="25"/>
        <v>#NAME?</v>
      </c>
      <c r="E288" s="15" t="e">
        <f t="shared" ca="1" si="13"/>
        <v>#NAME?</v>
      </c>
      <c r="F288" s="68">
        <f t="shared" si="14"/>
        <v>28251.984033965738</v>
      </c>
      <c r="G288" s="15"/>
      <c r="H288" s="59"/>
      <c r="I288" s="60">
        <f t="shared" si="15"/>
        <v>122202806925</v>
      </c>
      <c r="J288" s="61">
        <f t="shared" si="16"/>
        <v>24440561385</v>
      </c>
      <c r="K288" s="62">
        <f t="shared" si="17"/>
        <v>2444056138.5</v>
      </c>
      <c r="L288" s="63">
        <f t="shared" si="18"/>
        <v>244405613.84999999</v>
      </c>
      <c r="M288" s="64">
        <f t="shared" si="19"/>
        <v>12220280.692500001</v>
      </c>
      <c r="N288" s="65">
        <f t="shared" si="20"/>
        <v>244405.61384999999</v>
      </c>
      <c r="O288" s="66">
        <f t="shared" si="21"/>
        <v>2444.0561385000001</v>
      </c>
      <c r="P288" s="67">
        <f t="shared" si="22"/>
        <v>24.440561384999999</v>
      </c>
      <c r="Q288" s="15"/>
      <c r="R288" s="15"/>
      <c r="S288" s="59"/>
      <c r="T288" s="15"/>
      <c r="U288" s="15"/>
      <c r="V288" s="59"/>
      <c r="W288" s="15"/>
      <c r="X288" s="15"/>
      <c r="Y288" s="59"/>
      <c r="Z288" s="15"/>
      <c r="AA288" s="15"/>
      <c r="AB288" s="59"/>
      <c r="AC288" s="15"/>
      <c r="AD288" s="15"/>
      <c r="AE288" s="59"/>
      <c r="AF288" s="15"/>
      <c r="AG288" s="15"/>
      <c r="AH288" s="59"/>
      <c r="AI288" s="15"/>
      <c r="AJ288" s="15"/>
      <c r="AK288" s="59"/>
    </row>
    <row r="289" spans="1:37" ht="13.5" x14ac:dyDescent="0.25">
      <c r="A289" s="15">
        <v>287</v>
      </c>
      <c r="B289" s="15">
        <f t="shared" si="23"/>
        <v>6592519540</v>
      </c>
      <c r="C289" s="15">
        <f t="shared" si="24"/>
        <v>128795326465</v>
      </c>
      <c r="D289" s="15" t="e">
        <f t="shared" ca="1" si="25"/>
        <v>#NAME?</v>
      </c>
      <c r="E289" s="15" t="e">
        <f t="shared" ca="1" si="13"/>
        <v>#NAME?</v>
      </c>
      <c r="F289" s="68">
        <f t="shared" si="14"/>
        <v>28817.023714645053</v>
      </c>
      <c r="G289" s="15"/>
      <c r="H289" s="59"/>
      <c r="I289" s="60">
        <f t="shared" si="15"/>
        <v>128795326465</v>
      </c>
      <c r="J289" s="61">
        <f t="shared" si="16"/>
        <v>25759065293</v>
      </c>
      <c r="K289" s="62">
        <f t="shared" si="17"/>
        <v>2575906529.3000002</v>
      </c>
      <c r="L289" s="63">
        <f t="shared" si="18"/>
        <v>257590652.93000001</v>
      </c>
      <c r="M289" s="64">
        <f t="shared" si="19"/>
        <v>12879532.646500001</v>
      </c>
      <c r="N289" s="65">
        <f t="shared" si="20"/>
        <v>257590.65293000001</v>
      </c>
      <c r="O289" s="66">
        <f t="shared" si="21"/>
        <v>2575.9065292999999</v>
      </c>
      <c r="P289" s="67">
        <f t="shared" si="22"/>
        <v>25.759065292999999</v>
      </c>
      <c r="Q289" s="15"/>
      <c r="R289" s="15"/>
      <c r="S289" s="59"/>
      <c r="T289" s="15"/>
      <c r="U289" s="15"/>
      <c r="V289" s="59"/>
      <c r="W289" s="15"/>
      <c r="X289" s="15"/>
      <c r="Y289" s="59"/>
      <c r="Z289" s="15"/>
      <c r="AA289" s="15"/>
      <c r="AB289" s="59"/>
      <c r="AC289" s="15"/>
      <c r="AD289" s="15"/>
      <c r="AE289" s="59"/>
      <c r="AF289" s="15"/>
      <c r="AG289" s="15"/>
      <c r="AH289" s="59"/>
      <c r="AI289" s="15"/>
      <c r="AJ289" s="15"/>
      <c r="AK289" s="59"/>
    </row>
    <row r="290" spans="1:37" ht="13.5" x14ac:dyDescent="0.25">
      <c r="A290" s="15">
        <v>288</v>
      </c>
      <c r="B290" s="15">
        <f t="shared" si="23"/>
        <v>6946264500</v>
      </c>
      <c r="C290" s="15">
        <f t="shared" si="24"/>
        <v>135741590965</v>
      </c>
      <c r="D290" s="15" t="e">
        <f t="shared" ca="1" si="25"/>
        <v>#NAME?</v>
      </c>
      <c r="E290" s="15" t="e">
        <f t="shared" ca="1" si="13"/>
        <v>#NAME?</v>
      </c>
      <c r="F290" s="68">
        <f t="shared" si="14"/>
        <v>29393.364188937951</v>
      </c>
      <c r="G290" s="15"/>
      <c r="H290" s="59"/>
      <c r="I290" s="60">
        <f t="shared" si="15"/>
        <v>135741590965</v>
      </c>
      <c r="J290" s="61">
        <f t="shared" si="16"/>
        <v>27148318193</v>
      </c>
      <c r="K290" s="62">
        <f t="shared" si="17"/>
        <v>2714831819.3000002</v>
      </c>
      <c r="L290" s="63">
        <f t="shared" si="18"/>
        <v>271483181.93000001</v>
      </c>
      <c r="M290" s="64">
        <f t="shared" si="19"/>
        <v>13574159.0965</v>
      </c>
      <c r="N290" s="65">
        <f t="shared" si="20"/>
        <v>271483.18193000002</v>
      </c>
      <c r="O290" s="66">
        <f t="shared" si="21"/>
        <v>2714.8318193</v>
      </c>
      <c r="P290" s="67">
        <f t="shared" si="22"/>
        <v>27.148318193000001</v>
      </c>
      <c r="Q290" s="15"/>
      <c r="R290" s="15"/>
      <c r="S290" s="59"/>
      <c r="T290" s="15"/>
      <c r="U290" s="15"/>
      <c r="V290" s="59"/>
      <c r="W290" s="15"/>
      <c r="X290" s="15"/>
      <c r="Y290" s="59"/>
      <c r="Z290" s="15"/>
      <c r="AA290" s="15"/>
      <c r="AB290" s="59"/>
      <c r="AC290" s="15"/>
      <c r="AD290" s="15"/>
      <c r="AE290" s="59"/>
      <c r="AF290" s="15"/>
      <c r="AG290" s="15"/>
      <c r="AH290" s="59"/>
      <c r="AI290" s="15"/>
      <c r="AJ290" s="15"/>
      <c r="AK290" s="59"/>
    </row>
    <row r="291" spans="1:37" ht="13.5" x14ac:dyDescent="0.25">
      <c r="A291" s="15">
        <v>289</v>
      </c>
      <c r="B291" s="15">
        <f t="shared" si="23"/>
        <v>7318902640</v>
      </c>
      <c r="C291" s="15">
        <f t="shared" si="24"/>
        <v>143060493605</v>
      </c>
      <c r="D291" s="15" t="e">
        <f t="shared" ca="1" si="25"/>
        <v>#NAME?</v>
      </c>
      <c r="E291" s="15" t="e">
        <f t="shared" ca="1" si="13"/>
        <v>#NAME?</v>
      </c>
      <c r="F291" s="68">
        <f t="shared" si="14"/>
        <v>29981.23147271671</v>
      </c>
      <c r="G291" s="15"/>
      <c r="H291" s="59"/>
      <c r="I291" s="60">
        <f t="shared" si="15"/>
        <v>143060493605</v>
      </c>
      <c r="J291" s="61">
        <f t="shared" si="16"/>
        <v>28612098721</v>
      </c>
      <c r="K291" s="62">
        <f t="shared" si="17"/>
        <v>2861209872.0999999</v>
      </c>
      <c r="L291" s="63">
        <f t="shared" si="18"/>
        <v>286120987.20999998</v>
      </c>
      <c r="M291" s="64">
        <f t="shared" si="19"/>
        <v>14306049.3605</v>
      </c>
      <c r="N291" s="65">
        <f t="shared" si="20"/>
        <v>286120.98720999999</v>
      </c>
      <c r="O291" s="66">
        <f t="shared" si="21"/>
        <v>2861.2098721000002</v>
      </c>
      <c r="P291" s="67">
        <f t="shared" si="22"/>
        <v>28.612098720999999</v>
      </c>
      <c r="Q291" s="15"/>
      <c r="R291" s="15"/>
      <c r="S291" s="59"/>
      <c r="T291" s="15"/>
      <c r="U291" s="15"/>
      <c r="V291" s="59"/>
      <c r="W291" s="15"/>
      <c r="X291" s="15"/>
      <c r="Y291" s="59"/>
      <c r="Z291" s="15"/>
      <c r="AA291" s="15"/>
      <c r="AB291" s="59"/>
      <c r="AC291" s="15"/>
      <c r="AD291" s="15"/>
      <c r="AE291" s="59"/>
      <c r="AF291" s="15"/>
      <c r="AG291" s="15"/>
      <c r="AH291" s="59"/>
      <c r="AI291" s="15"/>
      <c r="AJ291" s="15"/>
      <c r="AK291" s="59"/>
    </row>
    <row r="292" spans="1:37" ht="13.5" x14ac:dyDescent="0.25">
      <c r="A292" s="15">
        <v>290</v>
      </c>
      <c r="B292" s="15">
        <f t="shared" si="23"/>
        <v>7711438940</v>
      </c>
      <c r="C292" s="15">
        <f t="shared" si="24"/>
        <v>150771932545</v>
      </c>
      <c r="D292" s="15" t="e">
        <f t="shared" ca="1" si="25"/>
        <v>#NAME?</v>
      </c>
      <c r="E292" s="15" t="e">
        <f t="shared" ca="1" si="13"/>
        <v>#NAME?</v>
      </c>
      <c r="F292" s="68">
        <f t="shared" si="14"/>
        <v>30580.856102171048</v>
      </c>
      <c r="G292" s="15"/>
      <c r="H292" s="59"/>
      <c r="I292" s="60">
        <f t="shared" si="15"/>
        <v>150771932545</v>
      </c>
      <c r="J292" s="61">
        <f t="shared" si="16"/>
        <v>30154386509</v>
      </c>
      <c r="K292" s="62">
        <f t="shared" si="17"/>
        <v>3015438650.9000001</v>
      </c>
      <c r="L292" s="63">
        <f t="shared" si="18"/>
        <v>301543865.08999997</v>
      </c>
      <c r="M292" s="64">
        <f t="shared" si="19"/>
        <v>15077193.2545</v>
      </c>
      <c r="N292" s="65">
        <f t="shared" si="20"/>
        <v>301543.86508999998</v>
      </c>
      <c r="O292" s="66">
        <f t="shared" si="21"/>
        <v>3015.4386509000001</v>
      </c>
      <c r="P292" s="67">
        <f t="shared" si="22"/>
        <v>30.154386508999998</v>
      </c>
      <c r="Q292" s="15"/>
      <c r="R292" s="15"/>
      <c r="S292" s="59"/>
      <c r="T292" s="15"/>
      <c r="U292" s="15"/>
      <c r="V292" s="59"/>
      <c r="W292" s="15"/>
      <c r="X292" s="15"/>
      <c r="Y292" s="59"/>
      <c r="Z292" s="15"/>
      <c r="AA292" s="15"/>
      <c r="AB292" s="59"/>
      <c r="AC292" s="15"/>
      <c r="AD292" s="15"/>
      <c r="AE292" s="59"/>
      <c r="AF292" s="15"/>
      <c r="AG292" s="15"/>
      <c r="AH292" s="59"/>
      <c r="AI292" s="15"/>
      <c r="AJ292" s="15"/>
      <c r="AK292" s="59"/>
    </row>
    <row r="293" spans="1:37" ht="13.5" x14ac:dyDescent="0.25">
      <c r="A293" s="15">
        <v>291</v>
      </c>
      <c r="B293" s="15">
        <f t="shared" si="23"/>
        <v>8124931620</v>
      </c>
      <c r="C293" s="15">
        <f t="shared" si="24"/>
        <v>158896864165</v>
      </c>
      <c r="D293" s="15" t="e">
        <f t="shared" ca="1" si="25"/>
        <v>#NAME?</v>
      </c>
      <c r="E293" s="15" t="e">
        <f t="shared" ca="1" si="13"/>
        <v>#NAME?</v>
      </c>
      <c r="F293" s="68">
        <f t="shared" si="14"/>
        <v>31192.473224214467</v>
      </c>
      <c r="G293" s="15"/>
      <c r="H293" s="59"/>
      <c r="I293" s="60">
        <f t="shared" si="15"/>
        <v>158896864165</v>
      </c>
      <c r="J293" s="61">
        <f t="shared" si="16"/>
        <v>31779372833</v>
      </c>
      <c r="K293" s="62">
        <f t="shared" si="17"/>
        <v>3177937283.3000002</v>
      </c>
      <c r="L293" s="63">
        <f t="shared" si="18"/>
        <v>317793728.32999998</v>
      </c>
      <c r="M293" s="64">
        <f t="shared" si="19"/>
        <v>15889686.4165</v>
      </c>
      <c r="N293" s="65">
        <f t="shared" si="20"/>
        <v>317793.72833000001</v>
      </c>
      <c r="O293" s="66">
        <f t="shared" si="21"/>
        <v>3177.9372833000002</v>
      </c>
      <c r="P293" s="67">
        <f t="shared" si="22"/>
        <v>31.779372833</v>
      </c>
      <c r="Q293" s="15"/>
      <c r="R293" s="15"/>
      <c r="S293" s="59"/>
      <c r="T293" s="15"/>
      <c r="U293" s="15"/>
      <c r="V293" s="59"/>
      <c r="W293" s="15"/>
      <c r="X293" s="15"/>
      <c r="Y293" s="59"/>
      <c r="Z293" s="15"/>
      <c r="AA293" s="15"/>
      <c r="AB293" s="59"/>
      <c r="AC293" s="15"/>
      <c r="AD293" s="15"/>
      <c r="AE293" s="59"/>
      <c r="AF293" s="15"/>
      <c r="AG293" s="15"/>
      <c r="AH293" s="59"/>
      <c r="AI293" s="15"/>
      <c r="AJ293" s="15"/>
      <c r="AK293" s="59"/>
    </row>
    <row r="294" spans="1:37" ht="13.5" x14ac:dyDescent="0.25">
      <c r="A294" s="15">
        <v>292</v>
      </c>
      <c r="B294" s="15">
        <f t="shared" si="23"/>
        <v>8560494960</v>
      </c>
      <c r="C294" s="15">
        <f t="shared" si="24"/>
        <v>167457359125</v>
      </c>
      <c r="D294" s="15" t="e">
        <f t="shared" ca="1" si="25"/>
        <v>#NAME?</v>
      </c>
      <c r="E294" s="15" t="e">
        <f t="shared" ca="1" si="13"/>
        <v>#NAME?</v>
      </c>
      <c r="F294" s="68">
        <f t="shared" si="14"/>
        <v>31816.322688698754</v>
      </c>
      <c r="G294" s="15"/>
      <c r="H294" s="59"/>
      <c r="I294" s="60">
        <f t="shared" si="15"/>
        <v>167457359125</v>
      </c>
      <c r="J294" s="61">
        <f t="shared" si="16"/>
        <v>33491471825</v>
      </c>
      <c r="K294" s="62">
        <f t="shared" si="17"/>
        <v>3349147182.5</v>
      </c>
      <c r="L294" s="63">
        <f t="shared" si="18"/>
        <v>334914718.25</v>
      </c>
      <c r="M294" s="64">
        <f t="shared" si="19"/>
        <v>16745735.9125</v>
      </c>
      <c r="N294" s="65">
        <f t="shared" si="20"/>
        <v>334914.71824999998</v>
      </c>
      <c r="O294" s="66">
        <f t="shared" si="21"/>
        <v>3349.1471824999999</v>
      </c>
      <c r="P294" s="67">
        <f t="shared" si="22"/>
        <v>33.491471824999998</v>
      </c>
      <c r="Q294" s="15"/>
      <c r="R294" s="15"/>
      <c r="S294" s="59"/>
      <c r="T294" s="15"/>
      <c r="U294" s="15"/>
      <c r="V294" s="59"/>
      <c r="W294" s="15"/>
      <c r="X294" s="15"/>
      <c r="Y294" s="59"/>
      <c r="Z294" s="15"/>
      <c r="AA294" s="15"/>
      <c r="AB294" s="59"/>
      <c r="AC294" s="15"/>
      <c r="AD294" s="15"/>
      <c r="AE294" s="59"/>
      <c r="AF294" s="15"/>
      <c r="AG294" s="15"/>
      <c r="AH294" s="59"/>
      <c r="AI294" s="15"/>
      <c r="AJ294" s="15"/>
      <c r="AK294" s="59"/>
    </row>
    <row r="295" spans="1:37" ht="13.5" x14ac:dyDescent="0.25">
      <c r="A295" s="15">
        <v>293</v>
      </c>
      <c r="B295" s="15">
        <f t="shared" si="23"/>
        <v>9019302320</v>
      </c>
      <c r="C295" s="15">
        <f t="shared" si="24"/>
        <v>176476661445</v>
      </c>
      <c r="D295" s="15" t="e">
        <f t="shared" ca="1" si="25"/>
        <v>#NAME?</v>
      </c>
      <c r="E295" s="15" t="e">
        <f t="shared" ca="1" si="13"/>
        <v>#NAME?</v>
      </c>
      <c r="F295" s="68">
        <f t="shared" si="14"/>
        <v>32452.649142472728</v>
      </c>
      <c r="G295" s="15"/>
      <c r="H295" s="59"/>
      <c r="I295" s="60">
        <f t="shared" si="15"/>
        <v>176476661445</v>
      </c>
      <c r="J295" s="61">
        <f t="shared" si="16"/>
        <v>35295332289</v>
      </c>
      <c r="K295" s="62">
        <f t="shared" si="17"/>
        <v>3529533228.9000001</v>
      </c>
      <c r="L295" s="63">
        <f t="shared" si="18"/>
        <v>352953322.88999999</v>
      </c>
      <c r="M295" s="64">
        <f t="shared" si="19"/>
        <v>17647666.144499999</v>
      </c>
      <c r="N295" s="65">
        <f t="shared" si="20"/>
        <v>352953.32289000001</v>
      </c>
      <c r="O295" s="66">
        <f t="shared" si="21"/>
        <v>3529.5332288999998</v>
      </c>
      <c r="P295" s="67">
        <f t="shared" si="22"/>
        <v>35.295332289000001</v>
      </c>
      <c r="Q295" s="15"/>
      <c r="R295" s="15"/>
      <c r="S295" s="59"/>
      <c r="T295" s="15"/>
      <c r="U295" s="15"/>
      <c r="V295" s="59"/>
      <c r="W295" s="15"/>
      <c r="X295" s="15"/>
      <c r="Y295" s="59"/>
      <c r="Z295" s="15"/>
      <c r="AA295" s="15"/>
      <c r="AB295" s="59"/>
      <c r="AC295" s="15"/>
      <c r="AD295" s="15"/>
      <c r="AE295" s="59"/>
      <c r="AF295" s="15"/>
      <c r="AG295" s="15"/>
      <c r="AH295" s="59"/>
      <c r="AI295" s="15"/>
      <c r="AJ295" s="15"/>
      <c r="AK295" s="59"/>
    </row>
    <row r="296" spans="1:37" ht="13.5" x14ac:dyDescent="0.25">
      <c r="A296" s="15">
        <v>294</v>
      </c>
      <c r="B296" s="15">
        <f t="shared" si="23"/>
        <v>9502589160</v>
      </c>
      <c r="C296" s="15">
        <f t="shared" si="24"/>
        <v>185979250605</v>
      </c>
      <c r="D296" s="15" t="e">
        <f t="shared" ca="1" si="25"/>
        <v>#NAME?</v>
      </c>
      <c r="E296" s="15" t="e">
        <f t="shared" ca="1" si="13"/>
        <v>#NAME?</v>
      </c>
      <c r="F296" s="68">
        <f t="shared" si="14"/>
        <v>33101.70212532219</v>
      </c>
      <c r="G296" s="15"/>
      <c r="H296" s="59"/>
      <c r="I296" s="60">
        <f t="shared" si="15"/>
        <v>185979250605</v>
      </c>
      <c r="J296" s="61">
        <f t="shared" si="16"/>
        <v>37195850121</v>
      </c>
      <c r="K296" s="62">
        <f t="shared" si="17"/>
        <v>3719585012.0999999</v>
      </c>
      <c r="L296" s="63">
        <f t="shared" si="18"/>
        <v>371958501.20999998</v>
      </c>
      <c r="M296" s="64">
        <f t="shared" si="19"/>
        <v>18597925.0605</v>
      </c>
      <c r="N296" s="65">
        <f t="shared" si="20"/>
        <v>371958.50121000002</v>
      </c>
      <c r="O296" s="66">
        <f t="shared" si="21"/>
        <v>3719.5850120999999</v>
      </c>
      <c r="P296" s="67">
        <f t="shared" si="22"/>
        <v>37.195850120999999</v>
      </c>
      <c r="Q296" s="15"/>
      <c r="R296" s="15"/>
      <c r="S296" s="59"/>
      <c r="T296" s="15"/>
      <c r="U296" s="15"/>
      <c r="V296" s="59"/>
      <c r="W296" s="15"/>
      <c r="X296" s="15"/>
      <c r="Y296" s="59"/>
      <c r="Z296" s="15"/>
      <c r="AA296" s="15"/>
      <c r="AB296" s="59"/>
      <c r="AC296" s="15"/>
      <c r="AD296" s="15"/>
      <c r="AE296" s="59"/>
      <c r="AF296" s="15"/>
      <c r="AG296" s="15"/>
      <c r="AH296" s="59"/>
      <c r="AI296" s="15"/>
      <c r="AJ296" s="15"/>
      <c r="AK296" s="59"/>
    </row>
    <row r="297" spans="1:37" ht="13.5" x14ac:dyDescent="0.25">
      <c r="A297" s="15">
        <v>295</v>
      </c>
      <c r="B297" s="15">
        <f t="shared" si="23"/>
        <v>10011656440</v>
      </c>
      <c r="C297" s="15">
        <f t="shared" si="24"/>
        <v>195990907045</v>
      </c>
      <c r="D297" s="15" t="e">
        <f t="shared" ca="1" si="25"/>
        <v>#NAME?</v>
      </c>
      <c r="E297" s="15" t="e">
        <f t="shared" ca="1" si="13"/>
        <v>#NAME?</v>
      </c>
      <c r="F297" s="68">
        <f t="shared" si="14"/>
        <v>33763.73616782864</v>
      </c>
      <c r="G297" s="15"/>
      <c r="H297" s="59"/>
      <c r="I297" s="60">
        <f t="shared" si="15"/>
        <v>195990907045</v>
      </c>
      <c r="J297" s="61">
        <f t="shared" si="16"/>
        <v>39198181409</v>
      </c>
      <c r="K297" s="62">
        <f t="shared" si="17"/>
        <v>3919818140.9000001</v>
      </c>
      <c r="L297" s="63">
        <f t="shared" si="18"/>
        <v>391981814.08999997</v>
      </c>
      <c r="M297" s="64">
        <f t="shared" si="19"/>
        <v>19599090.704500001</v>
      </c>
      <c r="N297" s="65">
        <f t="shared" si="20"/>
        <v>391981.81409</v>
      </c>
      <c r="O297" s="66">
        <f t="shared" si="21"/>
        <v>3919.8181408999999</v>
      </c>
      <c r="P297" s="67">
        <f t="shared" si="22"/>
        <v>39.198181409</v>
      </c>
      <c r="Q297" s="15"/>
      <c r="R297" s="15"/>
      <c r="S297" s="59"/>
      <c r="T297" s="15"/>
      <c r="U297" s="15"/>
      <c r="V297" s="59"/>
      <c r="W297" s="15"/>
      <c r="X297" s="15"/>
      <c r="Y297" s="59"/>
      <c r="Z297" s="15"/>
      <c r="AA297" s="15"/>
      <c r="AB297" s="59"/>
      <c r="AC297" s="15"/>
      <c r="AD297" s="15"/>
      <c r="AE297" s="59"/>
      <c r="AF297" s="15"/>
      <c r="AG297" s="15"/>
      <c r="AH297" s="59"/>
      <c r="AI297" s="15"/>
      <c r="AJ297" s="15"/>
      <c r="AK297" s="59"/>
    </row>
    <row r="298" spans="1:37" ht="13.5" x14ac:dyDescent="0.25">
      <c r="A298" s="15">
        <v>296</v>
      </c>
      <c r="B298" s="15">
        <f t="shared" si="23"/>
        <v>10547873960</v>
      </c>
      <c r="C298" s="15">
        <f t="shared" si="24"/>
        <v>206538781005</v>
      </c>
      <c r="D298" s="15" t="e">
        <f t="shared" ca="1" si="25"/>
        <v>#NAME?</v>
      </c>
      <c r="E298" s="15" t="e">
        <f t="shared" ca="1" si="13"/>
        <v>#NAME?</v>
      </c>
      <c r="F298" s="68">
        <f t="shared" si="14"/>
        <v>34439.010891185193</v>
      </c>
      <c r="G298" s="15"/>
      <c r="H298" s="59"/>
      <c r="I298" s="60">
        <f t="shared" si="15"/>
        <v>206538781005</v>
      </c>
      <c r="J298" s="61">
        <f t="shared" si="16"/>
        <v>41307756201</v>
      </c>
      <c r="K298" s="62">
        <f t="shared" si="17"/>
        <v>4130775620.0999999</v>
      </c>
      <c r="L298" s="63">
        <f t="shared" si="18"/>
        <v>413077562.00999999</v>
      </c>
      <c r="M298" s="64">
        <f t="shared" si="19"/>
        <v>20653878.100499999</v>
      </c>
      <c r="N298" s="65">
        <f t="shared" si="20"/>
        <v>413077.56200999999</v>
      </c>
      <c r="O298" s="66">
        <f t="shared" si="21"/>
        <v>4130.7756201000002</v>
      </c>
      <c r="P298" s="67">
        <f t="shared" si="22"/>
        <v>41.307756200999997</v>
      </c>
      <c r="Q298" s="15"/>
      <c r="R298" s="15"/>
      <c r="S298" s="59"/>
      <c r="T298" s="15"/>
      <c r="U298" s="15"/>
      <c r="V298" s="59"/>
      <c r="W298" s="15"/>
      <c r="X298" s="15"/>
      <c r="Y298" s="59"/>
      <c r="Z298" s="15"/>
      <c r="AA298" s="15"/>
      <c r="AB298" s="59"/>
      <c r="AC298" s="15"/>
      <c r="AD298" s="15"/>
      <c r="AE298" s="59"/>
      <c r="AF298" s="15"/>
      <c r="AG298" s="15"/>
      <c r="AH298" s="59"/>
      <c r="AI298" s="15"/>
      <c r="AJ298" s="15"/>
      <c r="AK298" s="59"/>
    </row>
    <row r="299" spans="1:37" ht="13.5" x14ac:dyDescent="0.25">
      <c r="A299" s="15">
        <v>297</v>
      </c>
      <c r="B299" s="15">
        <f t="shared" si="23"/>
        <v>11112684120</v>
      </c>
      <c r="C299" s="15">
        <f t="shared" si="24"/>
        <v>217651465125</v>
      </c>
      <c r="D299" s="15" t="e">
        <f t="shared" ca="1" si="25"/>
        <v>#NAME?</v>
      </c>
      <c r="E299" s="15" t="e">
        <f t="shared" ca="1" si="13"/>
        <v>#NAME?</v>
      </c>
      <c r="F299" s="68">
        <f t="shared" si="14"/>
        <v>35127.791109008911</v>
      </c>
      <c r="G299" s="15"/>
      <c r="H299" s="59"/>
      <c r="I299" s="60">
        <f t="shared" si="15"/>
        <v>217651465125</v>
      </c>
      <c r="J299" s="61">
        <f t="shared" si="16"/>
        <v>43530293025</v>
      </c>
      <c r="K299" s="62">
        <f t="shared" si="17"/>
        <v>4353029302.5</v>
      </c>
      <c r="L299" s="63">
        <f t="shared" si="18"/>
        <v>435302930.25</v>
      </c>
      <c r="M299" s="64">
        <f t="shared" si="19"/>
        <v>21765146.512499999</v>
      </c>
      <c r="N299" s="65">
        <f t="shared" si="20"/>
        <v>435302.93024999998</v>
      </c>
      <c r="O299" s="66">
        <f t="shared" si="21"/>
        <v>4353.0293025000001</v>
      </c>
      <c r="P299" s="67">
        <f t="shared" si="22"/>
        <v>43.530293024999999</v>
      </c>
      <c r="Q299" s="15"/>
      <c r="R299" s="15"/>
      <c r="S299" s="59"/>
      <c r="T299" s="15"/>
      <c r="U299" s="15"/>
      <c r="V299" s="59"/>
      <c r="W299" s="15"/>
      <c r="X299" s="15"/>
      <c r="Y299" s="59"/>
      <c r="Z299" s="15"/>
      <c r="AA299" s="15"/>
      <c r="AB299" s="59"/>
      <c r="AC299" s="15"/>
      <c r="AD299" s="15"/>
      <c r="AE299" s="59"/>
      <c r="AF299" s="15"/>
      <c r="AG299" s="15"/>
      <c r="AH299" s="59"/>
      <c r="AI299" s="15"/>
      <c r="AJ299" s="15"/>
      <c r="AK299" s="59"/>
    </row>
    <row r="300" spans="1:37" ht="13.5" x14ac:dyDescent="0.25">
      <c r="A300" s="15">
        <v>298</v>
      </c>
      <c r="B300" s="15">
        <f t="shared" si="23"/>
        <v>11707605580</v>
      </c>
      <c r="C300" s="15">
        <f t="shared" si="24"/>
        <v>229359070705</v>
      </c>
      <c r="D300" s="15" t="e">
        <f t="shared" ca="1" si="25"/>
        <v>#NAME?</v>
      </c>
      <c r="E300" s="15" t="e">
        <f t="shared" ca="1" si="13"/>
        <v>#NAME?</v>
      </c>
      <c r="F300" s="68">
        <f t="shared" si="14"/>
        <v>35830.346931189088</v>
      </c>
      <c r="G300" s="15"/>
      <c r="H300" s="59"/>
      <c r="I300" s="60">
        <f t="shared" si="15"/>
        <v>229359070705</v>
      </c>
      <c r="J300" s="61">
        <f t="shared" si="16"/>
        <v>45871814141</v>
      </c>
      <c r="K300" s="62">
        <f t="shared" si="17"/>
        <v>4587181414.1000004</v>
      </c>
      <c r="L300" s="63">
        <f t="shared" si="18"/>
        <v>458718141.41000003</v>
      </c>
      <c r="M300" s="64">
        <f t="shared" si="19"/>
        <v>22935907.070500001</v>
      </c>
      <c r="N300" s="65">
        <f t="shared" si="20"/>
        <v>458718.14140999998</v>
      </c>
      <c r="O300" s="66">
        <f t="shared" si="21"/>
        <v>4587.1814141000004</v>
      </c>
      <c r="P300" s="67">
        <f t="shared" si="22"/>
        <v>45.871814141000002</v>
      </c>
      <c r="Q300" s="15"/>
      <c r="R300" s="15"/>
      <c r="S300" s="59"/>
      <c r="T300" s="15"/>
      <c r="U300" s="15"/>
      <c r="V300" s="59"/>
      <c r="W300" s="15"/>
      <c r="X300" s="15"/>
      <c r="Y300" s="59"/>
      <c r="Z300" s="15"/>
      <c r="AA300" s="15"/>
      <c r="AB300" s="59"/>
      <c r="AC300" s="15"/>
      <c r="AD300" s="15"/>
      <c r="AE300" s="59"/>
      <c r="AF300" s="15"/>
      <c r="AG300" s="15"/>
      <c r="AH300" s="59"/>
      <c r="AI300" s="15"/>
      <c r="AJ300" s="15"/>
      <c r="AK300" s="59"/>
    </row>
    <row r="301" spans="1:37" ht="13.5" x14ac:dyDescent="0.25">
      <c r="A301" s="15">
        <v>299</v>
      </c>
      <c r="B301" s="15">
        <f t="shared" si="23"/>
        <v>12334237500</v>
      </c>
      <c r="C301" s="15">
        <f t="shared" si="24"/>
        <v>241693308205</v>
      </c>
      <c r="D301" s="15" t="e">
        <f t="shared" ca="1" si="25"/>
        <v>#NAME?</v>
      </c>
      <c r="E301" s="15" t="e">
        <f t="shared" ca="1" si="13"/>
        <v>#NAME?</v>
      </c>
      <c r="F301" s="68">
        <f t="shared" si="14"/>
        <v>36546.953869812867</v>
      </c>
      <c r="G301" s="15"/>
      <c r="H301" s="59"/>
      <c r="I301" s="60">
        <f t="shared" si="15"/>
        <v>241693308205</v>
      </c>
      <c r="J301" s="61">
        <f t="shared" si="16"/>
        <v>48338661641</v>
      </c>
      <c r="K301" s="62">
        <f t="shared" si="17"/>
        <v>4833866164.1000004</v>
      </c>
      <c r="L301" s="63">
        <f t="shared" si="18"/>
        <v>483386616.41000003</v>
      </c>
      <c r="M301" s="64">
        <f t="shared" si="19"/>
        <v>24169330.820500001</v>
      </c>
      <c r="N301" s="65">
        <f t="shared" si="20"/>
        <v>483386.61641000002</v>
      </c>
      <c r="O301" s="66">
        <f t="shared" si="21"/>
        <v>4833.8661640999999</v>
      </c>
      <c r="P301" s="67">
        <f t="shared" si="22"/>
        <v>48.338661641000002</v>
      </c>
      <c r="Q301" s="15"/>
      <c r="R301" s="15"/>
      <c r="S301" s="59"/>
      <c r="T301" s="15"/>
      <c r="U301" s="15"/>
      <c r="V301" s="59"/>
      <c r="W301" s="15"/>
      <c r="X301" s="15"/>
      <c r="Y301" s="59"/>
      <c r="Z301" s="15"/>
      <c r="AA301" s="15"/>
      <c r="AB301" s="59"/>
      <c r="AC301" s="15"/>
      <c r="AD301" s="15"/>
      <c r="AE301" s="59"/>
      <c r="AF301" s="15"/>
      <c r="AG301" s="15"/>
      <c r="AH301" s="59"/>
      <c r="AI301" s="15"/>
      <c r="AJ301" s="15"/>
      <c r="AK301" s="59"/>
    </row>
    <row r="302" spans="1:37" ht="13.5" x14ac:dyDescent="0.25">
      <c r="A302" s="15">
        <v>300</v>
      </c>
      <c r="B302" s="15">
        <f t="shared" si="23"/>
        <v>12994263580</v>
      </c>
      <c r="C302" s="15">
        <f t="shared" si="24"/>
        <v>254687571785</v>
      </c>
      <c r="D302" s="15" t="e">
        <f t="shared" ca="1" si="25"/>
        <v>#NAME?</v>
      </c>
      <c r="E302" s="15" t="e">
        <f t="shared" ca="1" si="13"/>
        <v>#NAME?</v>
      </c>
      <c r="F302" s="68">
        <f t="shared" si="14"/>
        <v>37277.892947209119</v>
      </c>
      <c r="G302" s="15"/>
      <c r="H302" s="59"/>
      <c r="I302" s="60">
        <f t="shared" si="15"/>
        <v>254687571785</v>
      </c>
      <c r="J302" s="61">
        <f t="shared" si="16"/>
        <v>50937514357</v>
      </c>
      <c r="K302" s="62">
        <f t="shared" si="17"/>
        <v>5093751435.6999998</v>
      </c>
      <c r="L302" s="63">
        <f t="shared" si="18"/>
        <v>509375143.56999999</v>
      </c>
      <c r="M302" s="64">
        <f t="shared" si="19"/>
        <v>25468757.1785</v>
      </c>
      <c r="N302" s="65">
        <f t="shared" si="20"/>
        <v>509375.14357000001</v>
      </c>
      <c r="O302" s="66">
        <f t="shared" si="21"/>
        <v>5093.7514357</v>
      </c>
      <c r="P302" s="67">
        <f t="shared" si="22"/>
        <v>50.937514356999998</v>
      </c>
      <c r="Q302" s="15"/>
      <c r="R302" s="15"/>
      <c r="S302" s="59"/>
      <c r="T302" s="15"/>
      <c r="U302" s="15"/>
      <c r="V302" s="59"/>
      <c r="W302" s="15"/>
      <c r="X302" s="15"/>
      <c r="Y302" s="59"/>
      <c r="Z302" s="15"/>
      <c r="AA302" s="15"/>
      <c r="AB302" s="59"/>
      <c r="AC302" s="15"/>
      <c r="AD302" s="15"/>
      <c r="AE302" s="59"/>
      <c r="AF302" s="15"/>
      <c r="AG302" s="15"/>
      <c r="AH302" s="59"/>
      <c r="AI302" s="15"/>
      <c r="AJ302" s="15"/>
      <c r="AK302" s="59"/>
    </row>
  </sheetData>
  <mergeCells count="10">
    <mergeCell ref="AC2:AE2"/>
    <mergeCell ref="AF2:AH2"/>
    <mergeCell ref="G1:H1"/>
    <mergeCell ref="I1:P1"/>
    <mergeCell ref="Q1:AK1"/>
    <mergeCell ref="Q2:S2"/>
    <mergeCell ref="T2:V2"/>
    <mergeCell ref="W2:Y2"/>
    <mergeCell ref="Z2:AB2"/>
    <mergeCell ref="AI2:AK2"/>
  </mergeCells>
  <phoneticPr fontId="5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X401"/>
  <sheetViews>
    <sheetView workbookViewId="0">
      <pane xSplit="2" ySplit="1" topLeftCell="C2" activePane="bottomRight" state="frozen"/>
      <selection pane="topRight" activeCell="C1" sqref="C1"/>
      <selection pane="bottomLeft" activeCell="A2" sqref="A2"/>
      <selection pane="bottomRight" activeCell="C2" sqref="C2:C9"/>
    </sheetView>
  </sheetViews>
  <sheetFormatPr defaultColWidth="12.6328125" defaultRowHeight="15.75" customHeight="1" x14ac:dyDescent="0.25"/>
  <cols>
    <col min="9" max="9" width="15.453125" customWidth="1"/>
    <col min="10" max="10" width="10.36328125" customWidth="1"/>
    <col min="11" max="12" width="12.90625" customWidth="1"/>
    <col min="13" max="14" width="10.08984375" customWidth="1"/>
    <col min="15" max="15" width="42.6328125" customWidth="1"/>
    <col min="16" max="16" width="27.7265625" customWidth="1"/>
    <col min="17" max="17" width="14.26953125" customWidth="1"/>
    <col min="18" max="20" width="27.7265625" customWidth="1"/>
    <col min="21" max="24" width="9.453125" customWidth="1"/>
  </cols>
  <sheetData>
    <row r="1" spans="1:24" ht="45" x14ac:dyDescent="0.25">
      <c r="A1" s="70" t="s">
        <v>97</v>
      </c>
      <c r="B1" s="71" t="s">
        <v>54</v>
      </c>
      <c r="C1" s="71" t="s">
        <v>98</v>
      </c>
      <c r="D1" s="72" t="s">
        <v>99</v>
      </c>
      <c r="E1" s="72" t="s">
        <v>100</v>
      </c>
      <c r="F1" s="72" t="s">
        <v>49</v>
      </c>
      <c r="G1" s="72" t="s">
        <v>101</v>
      </c>
      <c r="H1" s="72" t="s">
        <v>102</v>
      </c>
      <c r="I1" s="72" t="s">
        <v>103</v>
      </c>
      <c r="J1" s="72" t="s">
        <v>104</v>
      </c>
      <c r="K1" s="72" t="s">
        <v>105</v>
      </c>
      <c r="L1" s="72" t="s">
        <v>106</v>
      </c>
      <c r="M1" s="72" t="s">
        <v>107</v>
      </c>
      <c r="N1" s="72" t="s">
        <v>108</v>
      </c>
      <c r="O1" s="72" t="s">
        <v>109</v>
      </c>
      <c r="P1" s="73" t="s">
        <v>110</v>
      </c>
      <c r="Q1" s="73" t="s">
        <v>111</v>
      </c>
      <c r="R1" s="73" t="s">
        <v>112</v>
      </c>
      <c r="S1" s="193" t="s">
        <v>113</v>
      </c>
      <c r="T1" s="191"/>
      <c r="U1" s="73"/>
      <c r="V1" s="73"/>
      <c r="W1" s="73"/>
      <c r="X1" s="73"/>
    </row>
    <row r="2" spans="1:24" ht="15.75" customHeight="1" x14ac:dyDescent="0.25">
      <c r="A2" s="189" t="s">
        <v>114</v>
      </c>
      <c r="B2" s="15" t="s">
        <v>23</v>
      </c>
      <c r="C2" s="189">
        <v>48</v>
      </c>
      <c r="D2" s="189"/>
      <c r="E2" s="74">
        <v>0</v>
      </c>
      <c r="F2" s="74">
        <v>0</v>
      </c>
      <c r="G2" s="74">
        <v>0</v>
      </c>
      <c r="H2" s="74">
        <v>0</v>
      </c>
      <c r="I2" s="74">
        <v>0</v>
      </c>
      <c r="J2" s="189" t="s">
        <v>115</v>
      </c>
      <c r="K2" s="180"/>
      <c r="L2" s="180"/>
      <c r="M2" s="189" t="s">
        <v>115</v>
      </c>
      <c r="N2" s="189" t="s">
        <v>115</v>
      </c>
      <c r="O2" s="189" t="s">
        <v>116</v>
      </c>
      <c r="P2" s="192" t="s">
        <v>117</v>
      </c>
      <c r="Q2" s="192" t="s">
        <v>118</v>
      </c>
      <c r="R2" s="75"/>
      <c r="S2" s="75">
        <v>1</v>
      </c>
      <c r="T2" s="75"/>
      <c r="U2" s="75">
        <f t="shared" ref="U2:U256" si="0">IF(25*$R$10&lt;F2, 1, 0)</f>
        <v>0</v>
      </c>
      <c r="V2" s="75">
        <f t="shared" ref="V2:V256" si="1">F2/($R$10*25)*U2</f>
        <v>0</v>
      </c>
      <c r="W2" s="75">
        <f t="shared" ref="W2:W256" si="2">IF(U2&gt;0.5, V2, 1)</f>
        <v>1</v>
      </c>
      <c r="X2" s="75"/>
    </row>
    <row r="3" spans="1:24" ht="15.75" customHeight="1" x14ac:dyDescent="0.25">
      <c r="A3" s="180"/>
      <c r="B3" s="15" t="s">
        <v>13</v>
      </c>
      <c r="C3" s="180"/>
      <c r="D3" s="180"/>
      <c r="E3" s="74">
        <v>0</v>
      </c>
      <c r="F3" s="74">
        <v>0</v>
      </c>
      <c r="G3" s="74">
        <v>0</v>
      </c>
      <c r="H3" s="74">
        <v>0</v>
      </c>
      <c r="I3" s="74">
        <v>0</v>
      </c>
      <c r="J3" s="180"/>
      <c r="K3" s="180"/>
      <c r="L3" s="180"/>
      <c r="M3" s="180"/>
      <c r="N3" s="180"/>
      <c r="O3" s="180"/>
      <c r="P3" s="180"/>
      <c r="Q3" s="180"/>
      <c r="R3" s="75"/>
      <c r="S3" s="75">
        <v>2</v>
      </c>
      <c r="T3" s="75"/>
      <c r="U3" s="75">
        <f t="shared" si="0"/>
        <v>0</v>
      </c>
      <c r="V3" s="75">
        <f t="shared" si="1"/>
        <v>0</v>
      </c>
      <c r="W3" s="75">
        <f t="shared" si="2"/>
        <v>1</v>
      </c>
      <c r="X3" s="75"/>
    </row>
    <row r="4" spans="1:24" ht="15.75" customHeight="1" x14ac:dyDescent="0.25">
      <c r="A4" s="180"/>
      <c r="B4" s="15" t="s">
        <v>14</v>
      </c>
      <c r="C4" s="180"/>
      <c r="D4" s="180"/>
      <c r="E4" s="74">
        <v>0</v>
      </c>
      <c r="F4" s="74">
        <v>0</v>
      </c>
      <c r="G4" s="74">
        <v>0</v>
      </c>
      <c r="H4" s="74">
        <v>0</v>
      </c>
      <c r="I4" s="74">
        <v>0</v>
      </c>
      <c r="J4" s="180"/>
      <c r="K4" s="180"/>
      <c r="L4" s="180"/>
      <c r="M4" s="180"/>
      <c r="N4" s="180"/>
      <c r="O4" s="180"/>
      <c r="P4" s="180"/>
      <c r="Q4" s="180"/>
      <c r="R4" s="75"/>
      <c r="S4" s="75">
        <v>3</v>
      </c>
      <c r="T4" s="75"/>
      <c r="U4" s="75">
        <f t="shared" si="0"/>
        <v>0</v>
      </c>
      <c r="V4" s="75">
        <f t="shared" si="1"/>
        <v>0</v>
      </c>
      <c r="W4" s="75">
        <f t="shared" si="2"/>
        <v>1</v>
      </c>
      <c r="X4" s="75"/>
    </row>
    <row r="5" spans="1:24" ht="15.75" customHeight="1" x14ac:dyDescent="0.25">
      <c r="A5" s="180"/>
      <c r="B5" s="15" t="s">
        <v>15</v>
      </c>
      <c r="C5" s="180"/>
      <c r="D5" s="180"/>
      <c r="E5" s="74">
        <v>0</v>
      </c>
      <c r="F5" s="74">
        <v>0</v>
      </c>
      <c r="G5" s="74">
        <v>0</v>
      </c>
      <c r="H5" s="74">
        <v>0</v>
      </c>
      <c r="I5" s="74">
        <v>0</v>
      </c>
      <c r="J5" s="180"/>
      <c r="K5" s="180"/>
      <c r="L5" s="180"/>
      <c r="M5" s="180"/>
      <c r="N5" s="180"/>
      <c r="O5" s="180"/>
      <c r="P5" s="180"/>
      <c r="Q5" s="180"/>
      <c r="R5" s="75"/>
      <c r="S5" s="75">
        <v>4</v>
      </c>
      <c r="T5" s="75"/>
      <c r="U5" s="75">
        <f t="shared" si="0"/>
        <v>0</v>
      </c>
      <c r="V5" s="75">
        <f t="shared" si="1"/>
        <v>0</v>
      </c>
      <c r="W5" s="75">
        <f t="shared" si="2"/>
        <v>1</v>
      </c>
      <c r="X5" s="75"/>
    </row>
    <row r="6" spans="1:24" ht="15.75" customHeight="1" x14ac:dyDescent="0.25">
      <c r="A6" s="180"/>
      <c r="B6" s="15" t="s">
        <v>16</v>
      </c>
      <c r="C6" s="180"/>
      <c r="D6" s="180"/>
      <c r="E6" s="74">
        <v>0</v>
      </c>
      <c r="F6" s="74">
        <v>0</v>
      </c>
      <c r="G6" s="74">
        <v>0</v>
      </c>
      <c r="H6" s="74">
        <v>0</v>
      </c>
      <c r="I6" s="74">
        <v>0</v>
      </c>
      <c r="J6" s="180"/>
      <c r="K6" s="180"/>
      <c r="L6" s="180"/>
      <c r="M6" s="180"/>
      <c r="N6" s="180"/>
      <c r="O6" s="180"/>
      <c r="P6" s="180"/>
      <c r="Q6" s="180"/>
      <c r="R6" s="75"/>
      <c r="S6" s="75">
        <v>5</v>
      </c>
      <c r="T6" s="75"/>
      <c r="U6" s="75">
        <f t="shared" si="0"/>
        <v>0</v>
      </c>
      <c r="V6" s="75">
        <f t="shared" si="1"/>
        <v>0</v>
      </c>
      <c r="W6" s="75">
        <f t="shared" si="2"/>
        <v>1</v>
      </c>
      <c r="X6" s="75"/>
    </row>
    <row r="7" spans="1:24" ht="15.75" customHeight="1" x14ac:dyDescent="0.25">
      <c r="A7" s="180"/>
      <c r="B7" s="15" t="s">
        <v>17</v>
      </c>
      <c r="C7" s="180"/>
      <c r="D7" s="180"/>
      <c r="E7" s="74">
        <v>0</v>
      </c>
      <c r="F7" s="74">
        <v>0</v>
      </c>
      <c r="G7" s="74">
        <v>0</v>
      </c>
      <c r="H7" s="74">
        <v>0</v>
      </c>
      <c r="I7" s="74">
        <v>0</v>
      </c>
      <c r="J7" s="180"/>
      <c r="K7" s="180"/>
      <c r="L7" s="180"/>
      <c r="M7" s="180"/>
      <c r="N7" s="180"/>
      <c r="O7" s="180"/>
      <c r="P7" s="180"/>
      <c r="Q7" s="180"/>
      <c r="R7" s="75"/>
      <c r="S7" s="75">
        <v>6</v>
      </c>
      <c r="T7" s="75"/>
      <c r="U7" s="75">
        <f t="shared" si="0"/>
        <v>0</v>
      </c>
      <c r="V7" s="75">
        <f t="shared" si="1"/>
        <v>0</v>
      </c>
      <c r="W7" s="75">
        <f t="shared" si="2"/>
        <v>1</v>
      </c>
      <c r="X7" s="75"/>
    </row>
    <row r="8" spans="1:24" ht="15.75" customHeight="1" x14ac:dyDescent="0.25">
      <c r="A8" s="180"/>
      <c r="B8" s="15" t="s">
        <v>18</v>
      </c>
      <c r="C8" s="180"/>
      <c r="D8" s="180"/>
      <c r="E8" s="74">
        <v>0</v>
      </c>
      <c r="F8" s="74">
        <v>0</v>
      </c>
      <c r="G8" s="74">
        <v>0</v>
      </c>
      <c r="H8" s="74">
        <v>0</v>
      </c>
      <c r="I8" s="74">
        <v>0</v>
      </c>
      <c r="J8" s="180"/>
      <c r="K8" s="180"/>
      <c r="L8" s="180"/>
      <c r="M8" s="180"/>
      <c r="N8" s="180"/>
      <c r="O8" s="180"/>
      <c r="P8" s="180"/>
      <c r="Q8" s="180"/>
      <c r="R8" s="75" t="s">
        <v>119</v>
      </c>
      <c r="S8" s="75"/>
      <c r="T8" s="75"/>
      <c r="U8" s="75">
        <f t="shared" si="0"/>
        <v>0</v>
      </c>
      <c r="V8" s="75">
        <f t="shared" si="1"/>
        <v>0</v>
      </c>
      <c r="W8" s="75">
        <f t="shared" si="2"/>
        <v>1</v>
      </c>
      <c r="X8" s="75"/>
    </row>
    <row r="9" spans="1:24" ht="15.75" customHeight="1" x14ac:dyDescent="0.25">
      <c r="A9" s="191"/>
      <c r="B9" s="76" t="s">
        <v>19</v>
      </c>
      <c r="C9" s="191"/>
      <c r="D9" s="191"/>
      <c r="E9" s="77">
        <v>0</v>
      </c>
      <c r="F9" s="77">
        <v>0</v>
      </c>
      <c r="G9" s="77">
        <v>0</v>
      </c>
      <c r="H9" s="77">
        <v>0</v>
      </c>
      <c r="I9" s="77">
        <v>0</v>
      </c>
      <c r="J9" s="191"/>
      <c r="K9" s="191"/>
      <c r="L9" s="191"/>
      <c r="M9" s="191"/>
      <c r="N9" s="191"/>
      <c r="O9" s="191"/>
      <c r="P9" s="191"/>
      <c r="Q9" s="191"/>
      <c r="R9" s="78"/>
      <c r="S9" s="78"/>
      <c r="T9" s="78"/>
      <c r="U9" s="78">
        <f t="shared" si="0"/>
        <v>0</v>
      </c>
      <c r="V9" s="78">
        <f t="shared" si="1"/>
        <v>0</v>
      </c>
      <c r="W9" s="78">
        <f t="shared" si="2"/>
        <v>1</v>
      </c>
      <c r="X9" s="78"/>
    </row>
    <row r="10" spans="1:24" ht="15.75" customHeight="1" x14ac:dyDescent="0.25">
      <c r="A10" s="189" t="s">
        <v>120</v>
      </c>
      <c r="B10" s="74" t="s">
        <v>23</v>
      </c>
      <c r="C10" s="189">
        <v>17</v>
      </c>
      <c r="D10" s="189"/>
      <c r="E10" s="79">
        <v>0</v>
      </c>
      <c r="F10" s="79">
        <v>0</v>
      </c>
      <c r="G10" s="79">
        <v>0</v>
      </c>
      <c r="H10" s="79">
        <v>0</v>
      </c>
      <c r="I10" s="79">
        <v>0</v>
      </c>
      <c r="J10" s="189" t="s">
        <v>121</v>
      </c>
      <c r="K10" s="80">
        <v>0.111</v>
      </c>
      <c r="L10" s="189" t="s">
        <v>115</v>
      </c>
      <c r="M10" s="189" t="s">
        <v>115</v>
      </c>
      <c r="N10" s="189" t="s">
        <v>115</v>
      </c>
      <c r="O10" s="189" t="s">
        <v>122</v>
      </c>
      <c r="P10" s="192" t="s">
        <v>123</v>
      </c>
      <c r="Q10" s="192" t="s">
        <v>124</v>
      </c>
      <c r="R10" s="81">
        <v>25</v>
      </c>
      <c r="S10" s="75">
        <v>2</v>
      </c>
      <c r="T10" s="75">
        <v>2</v>
      </c>
      <c r="U10" s="75">
        <f t="shared" si="0"/>
        <v>0</v>
      </c>
      <c r="V10" s="75">
        <f t="shared" si="1"/>
        <v>0</v>
      </c>
      <c r="W10" s="75">
        <f t="shared" si="2"/>
        <v>1</v>
      </c>
      <c r="X10" s="75">
        <v>0.16</v>
      </c>
    </row>
    <row r="11" spans="1:24" ht="15.75" customHeight="1" x14ac:dyDescent="0.25">
      <c r="A11" s="180"/>
      <c r="B11" s="74" t="s">
        <v>13</v>
      </c>
      <c r="C11" s="180"/>
      <c r="D11" s="180"/>
      <c r="E11" s="79">
        <v>0</v>
      </c>
      <c r="F11" s="79">
        <v>0</v>
      </c>
      <c r="G11" s="79">
        <v>0</v>
      </c>
      <c r="H11" s="79">
        <v>0</v>
      </c>
      <c r="I11" s="79">
        <v>0</v>
      </c>
      <c r="J11" s="180"/>
      <c r="K11" s="80">
        <v>0.17599999999999999</v>
      </c>
      <c r="L11" s="180"/>
      <c r="M11" s="180"/>
      <c r="N11" s="180"/>
      <c r="O11" s="180"/>
      <c r="P11" s="180"/>
      <c r="Q11" s="180"/>
      <c r="R11" s="75"/>
      <c r="S11" s="75">
        <v>4</v>
      </c>
      <c r="T11" s="75">
        <v>4</v>
      </c>
      <c r="U11" s="75">
        <f t="shared" si="0"/>
        <v>0</v>
      </c>
      <c r="V11" s="75">
        <f t="shared" si="1"/>
        <v>0</v>
      </c>
      <c r="W11" s="75">
        <f t="shared" si="2"/>
        <v>1</v>
      </c>
      <c r="X11" s="75"/>
    </row>
    <row r="12" spans="1:24" ht="15.75" customHeight="1" x14ac:dyDescent="0.25">
      <c r="A12" s="180"/>
      <c r="B12" s="15" t="s">
        <v>14</v>
      </c>
      <c r="C12" s="180"/>
      <c r="D12" s="180"/>
      <c r="E12" s="74">
        <v>0</v>
      </c>
      <c r="F12" s="74">
        <v>0</v>
      </c>
      <c r="G12" s="74">
        <v>0</v>
      </c>
      <c r="H12" s="74">
        <v>0</v>
      </c>
      <c r="I12" s="74">
        <v>0</v>
      </c>
      <c r="J12" s="180"/>
      <c r="K12" s="82">
        <v>0.25</v>
      </c>
      <c r="L12" s="180"/>
      <c r="M12" s="180"/>
      <c r="N12" s="180"/>
      <c r="O12" s="180"/>
      <c r="P12" s="180"/>
      <c r="Q12" s="180"/>
      <c r="R12" s="75"/>
      <c r="S12" s="75">
        <v>8</v>
      </c>
      <c r="T12" s="75">
        <v>8</v>
      </c>
      <c r="U12" s="75">
        <f t="shared" si="0"/>
        <v>0</v>
      </c>
      <c r="V12" s="75">
        <f t="shared" si="1"/>
        <v>0</v>
      </c>
      <c r="W12" s="75">
        <f t="shared" si="2"/>
        <v>1</v>
      </c>
      <c r="X12" s="75"/>
    </row>
    <row r="13" spans="1:24" ht="15.75" customHeight="1" x14ac:dyDescent="0.25">
      <c r="A13" s="180"/>
      <c r="B13" s="15" t="s">
        <v>15</v>
      </c>
      <c r="C13" s="180"/>
      <c r="D13" s="180"/>
      <c r="E13" s="74">
        <v>0</v>
      </c>
      <c r="F13" s="74">
        <v>0</v>
      </c>
      <c r="G13" s="74">
        <v>0</v>
      </c>
      <c r="H13" s="74">
        <v>0</v>
      </c>
      <c r="I13" s="74">
        <v>0</v>
      </c>
      <c r="J13" s="180"/>
      <c r="K13" s="82">
        <v>0.33300000000000002</v>
      </c>
      <c r="L13" s="180"/>
      <c r="M13" s="180"/>
      <c r="N13" s="180"/>
      <c r="O13" s="180"/>
      <c r="P13" s="180"/>
      <c r="Q13" s="180"/>
      <c r="R13" s="75"/>
      <c r="S13" s="75">
        <v>16</v>
      </c>
      <c r="T13" s="75">
        <v>16</v>
      </c>
      <c r="U13" s="75">
        <f t="shared" si="0"/>
        <v>0</v>
      </c>
      <c r="V13" s="75">
        <f t="shared" si="1"/>
        <v>0</v>
      </c>
      <c r="W13" s="75">
        <f t="shared" si="2"/>
        <v>1</v>
      </c>
      <c r="X13" s="75"/>
    </row>
    <row r="14" spans="1:24" ht="15.75" customHeight="1" x14ac:dyDescent="0.25">
      <c r="A14" s="180"/>
      <c r="B14" s="15" t="s">
        <v>16</v>
      </c>
      <c r="C14" s="180"/>
      <c r="D14" s="180"/>
      <c r="E14" s="74">
        <v>0</v>
      </c>
      <c r="F14" s="74">
        <v>0</v>
      </c>
      <c r="G14" s="74">
        <v>0</v>
      </c>
      <c r="H14" s="74">
        <v>0</v>
      </c>
      <c r="I14" s="74">
        <v>0</v>
      </c>
      <c r="J14" s="180"/>
      <c r="K14" s="82">
        <v>0.42899999999999999</v>
      </c>
      <c r="L14" s="180"/>
      <c r="M14" s="180"/>
      <c r="N14" s="180"/>
      <c r="O14" s="180"/>
      <c r="P14" s="180"/>
      <c r="Q14" s="180"/>
      <c r="R14" s="75"/>
      <c r="S14" s="75">
        <v>48</v>
      </c>
      <c r="T14" s="75">
        <v>48</v>
      </c>
      <c r="U14" s="75">
        <f t="shared" si="0"/>
        <v>0</v>
      </c>
      <c r="V14" s="75">
        <f t="shared" si="1"/>
        <v>0</v>
      </c>
      <c r="W14" s="75">
        <f t="shared" si="2"/>
        <v>1</v>
      </c>
      <c r="X14" s="75"/>
    </row>
    <row r="15" spans="1:24" ht="15.75" customHeight="1" x14ac:dyDescent="0.25">
      <c r="A15" s="180"/>
      <c r="B15" s="15" t="s">
        <v>17</v>
      </c>
      <c r="C15" s="180"/>
      <c r="D15" s="180"/>
      <c r="E15" s="74">
        <v>0</v>
      </c>
      <c r="F15" s="74">
        <v>0</v>
      </c>
      <c r="G15" s="74">
        <v>0</v>
      </c>
      <c r="H15" s="74">
        <v>0</v>
      </c>
      <c r="I15" s="74">
        <v>0</v>
      </c>
      <c r="J15" s="180"/>
      <c r="K15" s="82">
        <v>1</v>
      </c>
      <c r="L15" s="180"/>
      <c r="M15" s="180"/>
      <c r="N15" s="180"/>
      <c r="O15" s="180"/>
      <c r="P15" s="180"/>
      <c r="Q15" s="180"/>
      <c r="R15" s="75"/>
      <c r="S15" s="75">
        <v>96</v>
      </c>
      <c r="T15" s="75">
        <v>96</v>
      </c>
      <c r="U15" s="75">
        <f t="shared" si="0"/>
        <v>0</v>
      </c>
      <c r="V15" s="75">
        <f t="shared" si="1"/>
        <v>0</v>
      </c>
      <c r="W15" s="75">
        <f t="shared" si="2"/>
        <v>1</v>
      </c>
      <c r="X15" s="75"/>
    </row>
    <row r="16" spans="1:24" ht="15.75" customHeight="1" x14ac:dyDescent="0.25">
      <c r="A16" s="180"/>
      <c r="B16" s="15" t="s">
        <v>18</v>
      </c>
      <c r="C16" s="180"/>
      <c r="D16" s="180"/>
      <c r="E16" s="74">
        <v>0</v>
      </c>
      <c r="F16" s="74">
        <v>0</v>
      </c>
      <c r="G16" s="74">
        <v>0</v>
      </c>
      <c r="H16" s="74">
        <v>0</v>
      </c>
      <c r="I16" s="74">
        <v>0</v>
      </c>
      <c r="J16" s="180"/>
      <c r="K16" s="82">
        <v>1.857</v>
      </c>
      <c r="L16" s="180"/>
      <c r="M16" s="180"/>
      <c r="N16" s="180"/>
      <c r="O16" s="180"/>
      <c r="P16" s="180"/>
      <c r="Q16" s="180"/>
      <c r="R16" s="75" t="s">
        <v>125</v>
      </c>
      <c r="S16" s="75">
        <v>192</v>
      </c>
      <c r="T16" s="75">
        <v>192</v>
      </c>
      <c r="U16" s="75">
        <f t="shared" si="0"/>
        <v>0</v>
      </c>
      <c r="V16" s="75">
        <f t="shared" si="1"/>
        <v>0</v>
      </c>
      <c r="W16" s="75">
        <f t="shared" si="2"/>
        <v>1</v>
      </c>
      <c r="X16" s="75"/>
    </row>
    <row r="17" spans="1:24" ht="15.75" customHeight="1" x14ac:dyDescent="0.25">
      <c r="A17" s="191"/>
      <c r="B17" s="76" t="s">
        <v>19</v>
      </c>
      <c r="C17" s="191"/>
      <c r="D17" s="191"/>
      <c r="E17" s="77">
        <v>0</v>
      </c>
      <c r="F17" s="77">
        <v>0</v>
      </c>
      <c r="G17" s="77">
        <v>0</v>
      </c>
      <c r="H17" s="77">
        <v>0</v>
      </c>
      <c r="I17" s="77">
        <v>0</v>
      </c>
      <c r="J17" s="191"/>
      <c r="K17" s="83">
        <v>4</v>
      </c>
      <c r="L17" s="191"/>
      <c r="M17" s="191"/>
      <c r="N17" s="191"/>
      <c r="O17" s="191"/>
      <c r="P17" s="191"/>
      <c r="Q17" s="191"/>
      <c r="R17" s="78"/>
      <c r="S17" s="78"/>
      <c r="T17" s="78"/>
      <c r="U17" s="78">
        <f t="shared" si="0"/>
        <v>0</v>
      </c>
      <c r="V17" s="78">
        <f t="shared" si="1"/>
        <v>0</v>
      </c>
      <c r="W17" s="78">
        <f t="shared" si="2"/>
        <v>1</v>
      </c>
      <c r="X17" s="78"/>
    </row>
    <row r="18" spans="1:24" ht="15.75" customHeight="1" x14ac:dyDescent="0.3">
      <c r="A18" s="189" t="s">
        <v>126</v>
      </c>
      <c r="B18" s="15" t="s">
        <v>23</v>
      </c>
      <c r="C18" s="189">
        <v>1</v>
      </c>
      <c r="D18" s="189"/>
      <c r="E18" s="15">
        <v>10</v>
      </c>
      <c r="F18" s="69">
        <v>10</v>
      </c>
      <c r="G18" s="4">
        <f t="shared" ref="G18:G25" si="3">2.5*$R$19</f>
        <v>2.5</v>
      </c>
      <c r="H18" s="4" t="s">
        <v>115</v>
      </c>
      <c r="I18" s="15">
        <f t="shared" ref="I18:I81" si="4">ROUND((MIN(CEILING(F18/$R$10,1), 25)*E18)*(W18/(G18+V18+$X$10)), 3)</f>
        <v>3.7589999999999999</v>
      </c>
      <c r="J18" s="189" t="s">
        <v>115</v>
      </c>
      <c r="K18" s="180"/>
      <c r="L18" s="180"/>
      <c r="M18" s="189" t="s">
        <v>127</v>
      </c>
      <c r="N18" s="189" t="s">
        <v>128</v>
      </c>
      <c r="O18" s="189" t="s">
        <v>129</v>
      </c>
      <c r="P18" s="192" t="s">
        <v>130</v>
      </c>
      <c r="Q18" s="192" t="s">
        <v>131</v>
      </c>
      <c r="R18" s="81">
        <v>0</v>
      </c>
      <c r="S18" s="75">
        <v>2</v>
      </c>
      <c r="T18" s="75">
        <v>2</v>
      </c>
      <c r="U18" s="75">
        <f t="shared" si="0"/>
        <v>0</v>
      </c>
      <c r="V18" s="75">
        <f t="shared" si="1"/>
        <v>0</v>
      </c>
      <c r="W18" s="75">
        <f t="shared" si="2"/>
        <v>1</v>
      </c>
      <c r="X18" s="75"/>
    </row>
    <row r="19" spans="1:24" ht="15.75" customHeight="1" x14ac:dyDescent="0.3">
      <c r="A19" s="180"/>
      <c r="B19" s="15" t="s">
        <v>13</v>
      </c>
      <c r="C19" s="180"/>
      <c r="D19" s="180"/>
      <c r="E19" s="75">
        <f t="shared" ref="E19:F19" si="5">ROUND($E$18*S10,0)</f>
        <v>20</v>
      </c>
      <c r="F19" s="75">
        <f t="shared" si="5"/>
        <v>20</v>
      </c>
      <c r="G19" s="4">
        <f t="shared" si="3"/>
        <v>2.5</v>
      </c>
      <c r="H19" s="4" t="s">
        <v>115</v>
      </c>
      <c r="I19" s="15">
        <f t="shared" si="4"/>
        <v>7.5190000000000001</v>
      </c>
      <c r="J19" s="180"/>
      <c r="K19" s="180"/>
      <c r="L19" s="180"/>
      <c r="M19" s="180"/>
      <c r="N19" s="180"/>
      <c r="O19" s="180"/>
      <c r="P19" s="180"/>
      <c r="Q19" s="180"/>
      <c r="R19" s="75">
        <f>1-R18*0.07</f>
        <v>1</v>
      </c>
      <c r="S19" s="75">
        <v>4</v>
      </c>
      <c r="T19" s="75">
        <v>4</v>
      </c>
      <c r="U19" s="75">
        <f t="shared" si="0"/>
        <v>0</v>
      </c>
      <c r="V19" s="75">
        <f t="shared" si="1"/>
        <v>0</v>
      </c>
      <c r="W19" s="75">
        <f t="shared" si="2"/>
        <v>1</v>
      </c>
      <c r="X19" s="75"/>
    </row>
    <row r="20" spans="1:24" ht="15.75" customHeight="1" x14ac:dyDescent="0.3">
      <c r="A20" s="180"/>
      <c r="B20" s="15" t="s">
        <v>14</v>
      </c>
      <c r="C20" s="180"/>
      <c r="D20" s="180"/>
      <c r="E20" s="75">
        <f t="shared" ref="E20:F20" si="6">ROUND($E$18*S11,0)</f>
        <v>40</v>
      </c>
      <c r="F20" s="75">
        <f t="shared" si="6"/>
        <v>40</v>
      </c>
      <c r="G20" s="4">
        <f t="shared" si="3"/>
        <v>2.5</v>
      </c>
      <c r="H20" s="4" t="s">
        <v>115</v>
      </c>
      <c r="I20" s="15">
        <f t="shared" si="4"/>
        <v>30.074999999999999</v>
      </c>
      <c r="J20" s="180"/>
      <c r="K20" s="180"/>
      <c r="L20" s="180"/>
      <c r="M20" s="180"/>
      <c r="N20" s="180"/>
      <c r="O20" s="180"/>
      <c r="P20" s="180"/>
      <c r="Q20" s="180"/>
      <c r="R20" s="75"/>
      <c r="S20" s="75">
        <v>8</v>
      </c>
      <c r="T20" s="75">
        <v>8</v>
      </c>
      <c r="U20" s="75">
        <f t="shared" si="0"/>
        <v>0</v>
      </c>
      <c r="V20" s="75">
        <f t="shared" si="1"/>
        <v>0</v>
      </c>
      <c r="W20" s="75">
        <f t="shared" si="2"/>
        <v>1</v>
      </c>
      <c r="X20" s="75"/>
    </row>
    <row r="21" spans="1:24" ht="15.75" customHeight="1" x14ac:dyDescent="0.3">
      <c r="A21" s="180"/>
      <c r="B21" s="15" t="s">
        <v>15</v>
      </c>
      <c r="C21" s="180"/>
      <c r="D21" s="180"/>
      <c r="E21" s="75">
        <f t="shared" ref="E21:F21" si="7">ROUND($E$18*S12,0)</f>
        <v>80</v>
      </c>
      <c r="F21" s="75">
        <f t="shared" si="7"/>
        <v>80</v>
      </c>
      <c r="G21" s="4">
        <f t="shared" si="3"/>
        <v>2.5</v>
      </c>
      <c r="H21" s="4" t="s">
        <v>115</v>
      </c>
      <c r="I21" s="15">
        <f t="shared" si="4"/>
        <v>120.301</v>
      </c>
      <c r="J21" s="180"/>
      <c r="K21" s="180"/>
      <c r="L21" s="180"/>
      <c r="M21" s="180"/>
      <c r="N21" s="180"/>
      <c r="O21" s="180"/>
      <c r="P21" s="180"/>
      <c r="Q21" s="180"/>
      <c r="R21" s="75"/>
      <c r="S21" s="75">
        <v>16</v>
      </c>
      <c r="T21" s="75">
        <v>16</v>
      </c>
      <c r="U21" s="75">
        <f t="shared" si="0"/>
        <v>0</v>
      </c>
      <c r="V21" s="75">
        <f t="shared" si="1"/>
        <v>0</v>
      </c>
      <c r="W21" s="75">
        <f t="shared" si="2"/>
        <v>1</v>
      </c>
      <c r="X21" s="75"/>
    </row>
    <row r="22" spans="1:24" ht="15.75" customHeight="1" x14ac:dyDescent="0.3">
      <c r="A22" s="180"/>
      <c r="B22" s="15" t="s">
        <v>16</v>
      </c>
      <c r="C22" s="180"/>
      <c r="D22" s="180"/>
      <c r="E22" s="75">
        <f t="shared" ref="E22:F22" si="8">ROUND($E$18*S13,0)</f>
        <v>160</v>
      </c>
      <c r="F22" s="75">
        <f t="shared" si="8"/>
        <v>160</v>
      </c>
      <c r="G22" s="4">
        <f t="shared" si="3"/>
        <v>2.5</v>
      </c>
      <c r="H22" s="4" t="s">
        <v>115</v>
      </c>
      <c r="I22" s="15">
        <f t="shared" si="4"/>
        <v>421.053</v>
      </c>
      <c r="J22" s="180"/>
      <c r="K22" s="180"/>
      <c r="L22" s="180"/>
      <c r="M22" s="180"/>
      <c r="N22" s="180"/>
      <c r="O22" s="180"/>
      <c r="P22" s="180"/>
      <c r="Q22" s="180"/>
      <c r="R22" s="75"/>
      <c r="S22" s="75">
        <v>48</v>
      </c>
      <c r="T22" s="75">
        <v>48</v>
      </c>
      <c r="U22" s="75">
        <f t="shared" si="0"/>
        <v>0</v>
      </c>
      <c r="V22" s="75">
        <f t="shared" si="1"/>
        <v>0</v>
      </c>
      <c r="W22" s="75">
        <f t="shared" si="2"/>
        <v>1</v>
      </c>
      <c r="X22" s="75"/>
    </row>
    <row r="23" spans="1:24" ht="15.75" customHeight="1" x14ac:dyDescent="0.3">
      <c r="A23" s="180"/>
      <c r="B23" s="15" t="s">
        <v>17</v>
      </c>
      <c r="C23" s="180"/>
      <c r="D23" s="180"/>
      <c r="E23" s="75">
        <f t="shared" ref="E23:F23" si="9">ROUND($E$18*S14,0)</f>
        <v>480</v>
      </c>
      <c r="F23" s="75">
        <f t="shared" si="9"/>
        <v>480</v>
      </c>
      <c r="G23" s="4">
        <f t="shared" si="3"/>
        <v>2.5</v>
      </c>
      <c r="H23" s="4" t="s">
        <v>115</v>
      </c>
      <c r="I23" s="15">
        <f t="shared" si="4"/>
        <v>3609.0230000000001</v>
      </c>
      <c r="J23" s="180"/>
      <c r="K23" s="180"/>
      <c r="L23" s="180"/>
      <c r="M23" s="180"/>
      <c r="N23" s="180"/>
      <c r="O23" s="180"/>
      <c r="P23" s="180"/>
      <c r="Q23" s="180"/>
      <c r="R23" s="75"/>
      <c r="S23" s="75">
        <v>96</v>
      </c>
      <c r="T23" s="75">
        <v>96</v>
      </c>
      <c r="U23" s="75">
        <f t="shared" si="0"/>
        <v>0</v>
      </c>
      <c r="V23" s="75">
        <f t="shared" si="1"/>
        <v>0</v>
      </c>
      <c r="W23" s="75">
        <f t="shared" si="2"/>
        <v>1</v>
      </c>
      <c r="X23" s="75"/>
    </row>
    <row r="24" spans="1:24" ht="15.75" customHeight="1" x14ac:dyDescent="0.3">
      <c r="A24" s="180"/>
      <c r="B24" s="15" t="s">
        <v>18</v>
      </c>
      <c r="C24" s="180"/>
      <c r="D24" s="180"/>
      <c r="E24" s="75">
        <f t="shared" ref="E24:F24" si="10">ROUND($E$18*S15,0)</f>
        <v>960</v>
      </c>
      <c r="F24" s="75">
        <f t="shared" si="10"/>
        <v>960</v>
      </c>
      <c r="G24" s="4">
        <f t="shared" si="3"/>
        <v>2.5</v>
      </c>
      <c r="H24" s="4" t="s">
        <v>115</v>
      </c>
      <c r="I24" s="15">
        <f t="shared" si="4"/>
        <v>8785.51</v>
      </c>
      <c r="J24" s="180"/>
      <c r="K24" s="180"/>
      <c r="L24" s="180"/>
      <c r="M24" s="180"/>
      <c r="N24" s="180"/>
      <c r="O24" s="180"/>
      <c r="P24" s="180"/>
      <c r="Q24" s="180"/>
      <c r="R24" s="75" t="s">
        <v>132</v>
      </c>
      <c r="S24" s="75">
        <v>192</v>
      </c>
      <c r="T24" s="75">
        <v>192</v>
      </c>
      <c r="U24" s="75">
        <f t="shared" si="0"/>
        <v>1</v>
      </c>
      <c r="V24" s="75">
        <f t="shared" si="1"/>
        <v>1.536</v>
      </c>
      <c r="W24" s="75">
        <f t="shared" si="2"/>
        <v>1.536</v>
      </c>
      <c r="X24" s="75"/>
    </row>
    <row r="25" spans="1:24" ht="15.75" customHeight="1" x14ac:dyDescent="0.3">
      <c r="A25" s="191"/>
      <c r="B25" s="76" t="s">
        <v>19</v>
      </c>
      <c r="C25" s="191"/>
      <c r="D25" s="191"/>
      <c r="E25" s="78">
        <f t="shared" ref="E25:F25" si="11">ROUND($E$18*S16,0)</f>
        <v>1920</v>
      </c>
      <c r="F25" s="78">
        <f t="shared" si="11"/>
        <v>1920</v>
      </c>
      <c r="G25" s="84">
        <f t="shared" si="3"/>
        <v>2.5</v>
      </c>
      <c r="H25" s="84" t="s">
        <v>115</v>
      </c>
      <c r="I25" s="76">
        <f t="shared" si="4"/>
        <v>25725.052</v>
      </c>
      <c r="J25" s="191"/>
      <c r="K25" s="191"/>
      <c r="L25" s="191"/>
      <c r="M25" s="191"/>
      <c r="N25" s="191"/>
      <c r="O25" s="191"/>
      <c r="P25" s="191"/>
      <c r="Q25" s="191"/>
      <c r="R25" s="78"/>
      <c r="S25" s="78"/>
      <c r="T25" s="78"/>
      <c r="U25" s="78">
        <f t="shared" si="0"/>
        <v>1</v>
      </c>
      <c r="V25" s="78">
        <f t="shared" si="1"/>
        <v>3.0720000000000001</v>
      </c>
      <c r="W25" s="78">
        <f t="shared" si="2"/>
        <v>3.0720000000000001</v>
      </c>
      <c r="X25" s="78"/>
    </row>
    <row r="26" spans="1:24" ht="15.75" customHeight="1" x14ac:dyDescent="0.3">
      <c r="A26" s="189" t="s">
        <v>133</v>
      </c>
      <c r="B26" s="74" t="s">
        <v>23</v>
      </c>
      <c r="C26" s="189">
        <v>50</v>
      </c>
      <c r="D26" s="189" t="s">
        <v>134</v>
      </c>
      <c r="E26" s="85">
        <v>5</v>
      </c>
      <c r="F26" s="86">
        <v>15</v>
      </c>
      <c r="G26" s="87">
        <f t="shared" ref="G26:G33" si="12">1*$R$19</f>
        <v>1</v>
      </c>
      <c r="H26" s="87" t="s">
        <v>115</v>
      </c>
      <c r="I26" s="85">
        <f t="shared" si="4"/>
        <v>4.3099999999999996</v>
      </c>
      <c r="J26" s="189" t="s">
        <v>135</v>
      </c>
      <c r="K26" s="88">
        <v>0.4</v>
      </c>
      <c r="L26" s="189" t="s">
        <v>115</v>
      </c>
      <c r="M26" s="189" t="s">
        <v>127</v>
      </c>
      <c r="N26" s="189" t="s">
        <v>128</v>
      </c>
      <c r="O26" s="189" t="s">
        <v>136</v>
      </c>
      <c r="P26" s="192" t="s">
        <v>137</v>
      </c>
      <c r="Q26" s="192" t="s">
        <v>137</v>
      </c>
      <c r="R26" s="81">
        <v>0</v>
      </c>
      <c r="S26" s="75">
        <v>2</v>
      </c>
      <c r="T26" s="75">
        <v>2</v>
      </c>
      <c r="U26" s="75">
        <f t="shared" si="0"/>
        <v>0</v>
      </c>
      <c r="V26" s="75">
        <f t="shared" si="1"/>
        <v>0</v>
      </c>
      <c r="W26" s="75">
        <f t="shared" si="2"/>
        <v>1</v>
      </c>
      <c r="X26" s="75"/>
    </row>
    <row r="27" spans="1:24" ht="15.75" customHeight="1" x14ac:dyDescent="0.3">
      <c r="A27" s="180"/>
      <c r="B27" s="74" t="s">
        <v>13</v>
      </c>
      <c r="C27" s="180"/>
      <c r="D27" s="180"/>
      <c r="E27" s="89">
        <f t="shared" ref="E27:E33" si="13">ROUND($E$26*S18,0)</f>
        <v>10</v>
      </c>
      <c r="F27" s="89">
        <f t="shared" ref="F27:F33" si="14">ROUND($F$26*T18,0)</f>
        <v>30</v>
      </c>
      <c r="G27" s="87">
        <f t="shared" si="12"/>
        <v>1</v>
      </c>
      <c r="H27" s="87" t="s">
        <v>115</v>
      </c>
      <c r="I27" s="85">
        <f t="shared" si="4"/>
        <v>17.241</v>
      </c>
      <c r="J27" s="180"/>
      <c r="K27" s="88">
        <v>0.4</v>
      </c>
      <c r="L27" s="180"/>
      <c r="M27" s="180"/>
      <c r="N27" s="180"/>
      <c r="O27" s="180"/>
      <c r="P27" s="180"/>
      <c r="Q27" s="180"/>
      <c r="R27" s="75">
        <f>1-R26*0.07</f>
        <v>1</v>
      </c>
      <c r="S27" s="75">
        <v>4</v>
      </c>
      <c r="T27" s="75">
        <v>4</v>
      </c>
      <c r="U27" s="75">
        <f t="shared" si="0"/>
        <v>0</v>
      </c>
      <c r="V27" s="75">
        <f t="shared" si="1"/>
        <v>0</v>
      </c>
      <c r="W27" s="75">
        <f t="shared" si="2"/>
        <v>1</v>
      </c>
      <c r="X27" s="75"/>
    </row>
    <row r="28" spans="1:24" ht="15.75" customHeight="1" x14ac:dyDescent="0.3">
      <c r="A28" s="180"/>
      <c r="B28" s="74" t="s">
        <v>14</v>
      </c>
      <c r="C28" s="180"/>
      <c r="D28" s="180"/>
      <c r="E28" s="89">
        <f t="shared" si="13"/>
        <v>20</v>
      </c>
      <c r="F28" s="89">
        <f t="shared" si="14"/>
        <v>60</v>
      </c>
      <c r="G28" s="87">
        <f t="shared" si="12"/>
        <v>1</v>
      </c>
      <c r="H28" s="87" t="s">
        <v>115</v>
      </c>
      <c r="I28" s="85">
        <f t="shared" si="4"/>
        <v>51.723999999999997</v>
      </c>
      <c r="J28" s="180"/>
      <c r="K28" s="88">
        <v>0.4</v>
      </c>
      <c r="L28" s="180"/>
      <c r="M28" s="180"/>
      <c r="N28" s="180"/>
      <c r="O28" s="180"/>
      <c r="P28" s="180"/>
      <c r="Q28" s="180"/>
      <c r="R28" s="75"/>
      <c r="S28" s="75">
        <v>8</v>
      </c>
      <c r="T28" s="75">
        <v>8</v>
      </c>
      <c r="U28" s="75">
        <f t="shared" si="0"/>
        <v>0</v>
      </c>
      <c r="V28" s="75">
        <f t="shared" si="1"/>
        <v>0</v>
      </c>
      <c r="W28" s="75">
        <f t="shared" si="2"/>
        <v>1</v>
      </c>
      <c r="X28" s="75"/>
    </row>
    <row r="29" spans="1:24" ht="15.75" customHeight="1" x14ac:dyDescent="0.3">
      <c r="A29" s="180"/>
      <c r="B29" s="74" t="s">
        <v>15</v>
      </c>
      <c r="C29" s="180"/>
      <c r="D29" s="180"/>
      <c r="E29" s="89">
        <f t="shared" si="13"/>
        <v>40</v>
      </c>
      <c r="F29" s="89">
        <f t="shared" si="14"/>
        <v>120</v>
      </c>
      <c r="G29" s="87">
        <f t="shared" si="12"/>
        <v>1</v>
      </c>
      <c r="H29" s="87" t="s">
        <v>115</v>
      </c>
      <c r="I29" s="85">
        <f t="shared" si="4"/>
        <v>172.41399999999999</v>
      </c>
      <c r="J29" s="180"/>
      <c r="K29" s="88">
        <v>0.4</v>
      </c>
      <c r="L29" s="180"/>
      <c r="M29" s="180"/>
      <c r="N29" s="180"/>
      <c r="O29" s="180"/>
      <c r="P29" s="180"/>
      <c r="Q29" s="180"/>
      <c r="R29" s="75"/>
      <c r="S29" s="75">
        <v>16</v>
      </c>
      <c r="T29" s="75">
        <v>16</v>
      </c>
      <c r="U29" s="75">
        <f t="shared" si="0"/>
        <v>0</v>
      </c>
      <c r="V29" s="75">
        <f t="shared" si="1"/>
        <v>0</v>
      </c>
      <c r="W29" s="75">
        <f t="shared" si="2"/>
        <v>1</v>
      </c>
      <c r="X29" s="75"/>
    </row>
    <row r="30" spans="1:24" ht="15.75" customHeight="1" x14ac:dyDescent="0.3">
      <c r="A30" s="180"/>
      <c r="B30" s="74" t="s">
        <v>16</v>
      </c>
      <c r="C30" s="180"/>
      <c r="D30" s="180"/>
      <c r="E30" s="89">
        <f t="shared" si="13"/>
        <v>80</v>
      </c>
      <c r="F30" s="89">
        <f t="shared" si="14"/>
        <v>240</v>
      </c>
      <c r="G30" s="87">
        <f t="shared" si="12"/>
        <v>1</v>
      </c>
      <c r="H30" s="87" t="s">
        <v>115</v>
      </c>
      <c r="I30" s="85">
        <f t="shared" si="4"/>
        <v>689.65499999999997</v>
      </c>
      <c r="J30" s="180"/>
      <c r="K30" s="88">
        <v>0.4</v>
      </c>
      <c r="L30" s="180"/>
      <c r="M30" s="180"/>
      <c r="N30" s="180"/>
      <c r="O30" s="180"/>
      <c r="P30" s="180"/>
      <c r="Q30" s="180"/>
      <c r="R30" s="75"/>
      <c r="S30" s="75">
        <v>48</v>
      </c>
      <c r="T30" s="75">
        <v>48</v>
      </c>
      <c r="U30" s="75">
        <f t="shared" si="0"/>
        <v>0</v>
      </c>
      <c r="V30" s="75">
        <f t="shared" si="1"/>
        <v>0</v>
      </c>
      <c r="W30" s="75">
        <f t="shared" si="2"/>
        <v>1</v>
      </c>
      <c r="X30" s="75"/>
    </row>
    <row r="31" spans="1:24" ht="15.75" customHeight="1" x14ac:dyDescent="0.3">
      <c r="A31" s="180"/>
      <c r="B31" s="15" t="s">
        <v>17</v>
      </c>
      <c r="C31" s="180"/>
      <c r="D31" s="180"/>
      <c r="E31" s="75">
        <f t="shared" si="13"/>
        <v>240</v>
      </c>
      <c r="F31" s="75">
        <f t="shared" si="14"/>
        <v>720</v>
      </c>
      <c r="G31" s="4">
        <f t="shared" si="12"/>
        <v>1</v>
      </c>
      <c r="H31" s="4" t="s">
        <v>115</v>
      </c>
      <c r="I31" s="15">
        <f t="shared" si="4"/>
        <v>2989.6190000000001</v>
      </c>
      <c r="J31" s="180"/>
      <c r="K31" s="90">
        <v>0.4</v>
      </c>
      <c r="L31" s="180"/>
      <c r="M31" s="180"/>
      <c r="N31" s="180"/>
      <c r="O31" s="180"/>
      <c r="P31" s="180"/>
      <c r="Q31" s="180"/>
      <c r="R31" s="75"/>
      <c r="S31" s="75">
        <v>96</v>
      </c>
      <c r="T31" s="75">
        <v>96</v>
      </c>
      <c r="U31" s="75">
        <f t="shared" si="0"/>
        <v>1</v>
      </c>
      <c r="V31" s="75">
        <f t="shared" si="1"/>
        <v>1.1519999999999999</v>
      </c>
      <c r="W31" s="75">
        <f t="shared" si="2"/>
        <v>1.1519999999999999</v>
      </c>
      <c r="X31" s="75"/>
    </row>
    <row r="32" spans="1:24" ht="15.75" customHeight="1" x14ac:dyDescent="0.3">
      <c r="A32" s="180"/>
      <c r="B32" s="15" t="s">
        <v>18</v>
      </c>
      <c r="C32" s="180"/>
      <c r="D32" s="180"/>
      <c r="E32" s="75">
        <f t="shared" si="13"/>
        <v>480</v>
      </c>
      <c r="F32" s="75">
        <f t="shared" si="14"/>
        <v>1440</v>
      </c>
      <c r="G32" s="4">
        <f t="shared" si="12"/>
        <v>1</v>
      </c>
      <c r="H32" s="4" t="s">
        <v>115</v>
      </c>
      <c r="I32" s="15">
        <f t="shared" si="4"/>
        <v>7981.5240000000003</v>
      </c>
      <c r="J32" s="180"/>
      <c r="K32" s="90">
        <v>0.4</v>
      </c>
      <c r="L32" s="180"/>
      <c r="M32" s="180"/>
      <c r="N32" s="180"/>
      <c r="O32" s="180"/>
      <c r="P32" s="180"/>
      <c r="Q32" s="180"/>
      <c r="R32" s="75"/>
      <c r="S32" s="75">
        <v>192</v>
      </c>
      <c r="T32" s="75">
        <v>192</v>
      </c>
      <c r="U32" s="75">
        <f t="shared" si="0"/>
        <v>1</v>
      </c>
      <c r="V32" s="75">
        <f t="shared" si="1"/>
        <v>2.3039999999999998</v>
      </c>
      <c r="W32" s="75">
        <f t="shared" si="2"/>
        <v>2.3039999999999998</v>
      </c>
      <c r="X32" s="75"/>
    </row>
    <row r="33" spans="1:24" ht="15.75" customHeight="1" x14ac:dyDescent="0.3">
      <c r="A33" s="191"/>
      <c r="B33" s="76" t="s">
        <v>19</v>
      </c>
      <c r="C33" s="191"/>
      <c r="D33" s="191"/>
      <c r="E33" s="78">
        <f t="shared" si="13"/>
        <v>960</v>
      </c>
      <c r="F33" s="78">
        <f t="shared" si="14"/>
        <v>2880</v>
      </c>
      <c r="G33" s="84">
        <f t="shared" si="12"/>
        <v>1</v>
      </c>
      <c r="H33" s="84" t="s">
        <v>115</v>
      </c>
      <c r="I33" s="76">
        <f t="shared" si="4"/>
        <v>19173.37</v>
      </c>
      <c r="J33" s="191"/>
      <c r="K33" s="91">
        <v>0.4</v>
      </c>
      <c r="L33" s="191"/>
      <c r="M33" s="191"/>
      <c r="N33" s="191"/>
      <c r="O33" s="191"/>
      <c r="P33" s="191"/>
      <c r="Q33" s="191"/>
      <c r="R33" s="78"/>
      <c r="S33" s="78"/>
      <c r="T33" s="78"/>
      <c r="U33" s="78">
        <f t="shared" si="0"/>
        <v>1</v>
      </c>
      <c r="V33" s="78">
        <f t="shared" si="1"/>
        <v>4.6079999999999997</v>
      </c>
      <c r="W33" s="78">
        <f t="shared" si="2"/>
        <v>4.6079999999999997</v>
      </c>
      <c r="X33" s="78"/>
    </row>
    <row r="34" spans="1:24" ht="15.75" customHeight="1" x14ac:dyDescent="0.25">
      <c r="A34" s="189" t="s">
        <v>117</v>
      </c>
      <c r="B34" s="15" t="s">
        <v>23</v>
      </c>
      <c r="C34" s="189">
        <v>13</v>
      </c>
      <c r="D34" s="189"/>
      <c r="E34" s="15">
        <v>0</v>
      </c>
      <c r="F34" s="15">
        <v>1</v>
      </c>
      <c r="G34" s="15">
        <f>5.5*$R$19</f>
        <v>5.5</v>
      </c>
      <c r="H34" s="15">
        <v>0.5</v>
      </c>
      <c r="I34" s="15">
        <f t="shared" si="4"/>
        <v>0</v>
      </c>
      <c r="J34" s="189" t="s">
        <v>115</v>
      </c>
      <c r="K34" s="180"/>
      <c r="L34" s="180"/>
      <c r="M34" s="189" t="s">
        <v>138</v>
      </c>
      <c r="N34" s="189" t="s">
        <v>139</v>
      </c>
      <c r="O34" s="189" t="s">
        <v>140</v>
      </c>
      <c r="P34" s="192" t="s">
        <v>117</v>
      </c>
      <c r="Q34" s="192" t="s">
        <v>118</v>
      </c>
      <c r="R34" s="75"/>
      <c r="S34" s="75"/>
      <c r="T34" s="75"/>
      <c r="U34" s="75">
        <f t="shared" si="0"/>
        <v>0</v>
      </c>
      <c r="V34" s="75">
        <f t="shared" si="1"/>
        <v>0</v>
      </c>
      <c r="W34" s="75">
        <f t="shared" si="2"/>
        <v>1</v>
      </c>
      <c r="X34" s="75"/>
    </row>
    <row r="35" spans="1:24" ht="15.75" customHeight="1" x14ac:dyDescent="0.25">
      <c r="A35" s="180"/>
      <c r="B35" s="15" t="s">
        <v>13</v>
      </c>
      <c r="C35" s="180"/>
      <c r="D35" s="180"/>
      <c r="E35" s="15">
        <v>0</v>
      </c>
      <c r="F35" s="15">
        <v>1</v>
      </c>
      <c r="G35" s="15">
        <f>4.5*$R$19</f>
        <v>4.5</v>
      </c>
      <c r="H35" s="15">
        <v>0.5</v>
      </c>
      <c r="I35" s="15">
        <f t="shared" si="4"/>
        <v>0</v>
      </c>
      <c r="J35" s="180"/>
      <c r="K35" s="180"/>
      <c r="L35" s="180"/>
      <c r="M35" s="180"/>
      <c r="N35" s="180"/>
      <c r="O35" s="180"/>
      <c r="P35" s="180"/>
      <c r="Q35" s="180"/>
      <c r="R35" s="75"/>
      <c r="S35" s="75"/>
      <c r="T35" s="75"/>
      <c r="U35" s="75">
        <f t="shared" si="0"/>
        <v>0</v>
      </c>
      <c r="V35" s="75">
        <f t="shared" si="1"/>
        <v>0</v>
      </c>
      <c r="W35" s="75">
        <f t="shared" si="2"/>
        <v>1</v>
      </c>
      <c r="X35" s="75"/>
    </row>
    <row r="36" spans="1:24" ht="15.75" customHeight="1" x14ac:dyDescent="0.25">
      <c r="A36" s="180"/>
      <c r="B36" s="15" t="s">
        <v>14</v>
      </c>
      <c r="C36" s="180"/>
      <c r="D36" s="180"/>
      <c r="E36" s="15">
        <v>0</v>
      </c>
      <c r="F36" s="15">
        <v>1</v>
      </c>
      <c r="G36" s="15">
        <f>3.5*$R$19</f>
        <v>3.5</v>
      </c>
      <c r="H36" s="15">
        <v>0.5</v>
      </c>
      <c r="I36" s="15">
        <f t="shared" si="4"/>
        <v>0</v>
      </c>
      <c r="J36" s="180"/>
      <c r="K36" s="180"/>
      <c r="L36" s="180"/>
      <c r="M36" s="180"/>
      <c r="N36" s="180"/>
      <c r="O36" s="180"/>
      <c r="P36" s="180"/>
      <c r="Q36" s="180"/>
      <c r="R36" s="75"/>
      <c r="S36" s="75"/>
      <c r="T36" s="75"/>
      <c r="U36" s="75">
        <f t="shared" si="0"/>
        <v>0</v>
      </c>
      <c r="V36" s="75">
        <f t="shared" si="1"/>
        <v>0</v>
      </c>
      <c r="W36" s="75">
        <f t="shared" si="2"/>
        <v>1</v>
      </c>
      <c r="X36" s="75"/>
    </row>
    <row r="37" spans="1:24" ht="15.75" customHeight="1" x14ac:dyDescent="0.25">
      <c r="A37" s="180"/>
      <c r="B37" s="15" t="s">
        <v>15</v>
      </c>
      <c r="C37" s="180"/>
      <c r="D37" s="180"/>
      <c r="E37" s="15">
        <v>0</v>
      </c>
      <c r="F37" s="15">
        <v>1</v>
      </c>
      <c r="G37" s="15">
        <f>2.5*$R$19</f>
        <v>2.5</v>
      </c>
      <c r="H37" s="15">
        <v>0.5</v>
      </c>
      <c r="I37" s="15">
        <f t="shared" si="4"/>
        <v>0</v>
      </c>
      <c r="J37" s="180"/>
      <c r="K37" s="180"/>
      <c r="L37" s="180"/>
      <c r="M37" s="180"/>
      <c r="N37" s="180"/>
      <c r="O37" s="180"/>
      <c r="P37" s="180"/>
      <c r="Q37" s="180"/>
      <c r="R37" s="75"/>
      <c r="S37" s="75"/>
      <c r="T37" s="75"/>
      <c r="U37" s="75">
        <f t="shared" si="0"/>
        <v>0</v>
      </c>
      <c r="V37" s="75">
        <f t="shared" si="1"/>
        <v>0</v>
      </c>
      <c r="W37" s="75">
        <f t="shared" si="2"/>
        <v>1</v>
      </c>
      <c r="X37" s="75"/>
    </row>
    <row r="38" spans="1:24" ht="15.75" customHeight="1" x14ac:dyDescent="0.25">
      <c r="A38" s="180"/>
      <c r="B38" s="15" t="s">
        <v>16</v>
      </c>
      <c r="C38" s="180"/>
      <c r="D38" s="180"/>
      <c r="E38" s="15">
        <v>0</v>
      </c>
      <c r="F38" s="15">
        <v>1</v>
      </c>
      <c r="G38" s="15">
        <f>1.5*$R$19</f>
        <v>1.5</v>
      </c>
      <c r="H38" s="15">
        <v>0.5</v>
      </c>
      <c r="I38" s="15">
        <f t="shared" si="4"/>
        <v>0</v>
      </c>
      <c r="J38" s="180"/>
      <c r="K38" s="180"/>
      <c r="L38" s="180"/>
      <c r="M38" s="180"/>
      <c r="N38" s="180"/>
      <c r="O38" s="180"/>
      <c r="P38" s="180"/>
      <c r="Q38" s="180"/>
      <c r="R38" s="75"/>
      <c r="S38" s="75"/>
      <c r="T38" s="75"/>
      <c r="U38" s="75">
        <f t="shared" si="0"/>
        <v>0</v>
      </c>
      <c r="V38" s="75">
        <f t="shared" si="1"/>
        <v>0</v>
      </c>
      <c r="W38" s="75">
        <f t="shared" si="2"/>
        <v>1</v>
      </c>
      <c r="X38" s="75"/>
    </row>
    <row r="39" spans="1:24" ht="15.75" customHeight="1" x14ac:dyDescent="0.25">
      <c r="A39" s="180"/>
      <c r="B39" s="15" t="s">
        <v>17</v>
      </c>
      <c r="C39" s="180"/>
      <c r="D39" s="180"/>
      <c r="E39" s="15">
        <v>0</v>
      </c>
      <c r="F39" s="15">
        <v>1</v>
      </c>
      <c r="G39" s="15">
        <f>0.8*$R$19</f>
        <v>0.8</v>
      </c>
      <c r="H39" s="15">
        <v>0.5</v>
      </c>
      <c r="I39" s="15">
        <f t="shared" si="4"/>
        <v>0</v>
      </c>
      <c r="J39" s="180"/>
      <c r="K39" s="180"/>
      <c r="L39" s="180"/>
      <c r="M39" s="180"/>
      <c r="N39" s="180"/>
      <c r="O39" s="180"/>
      <c r="P39" s="180"/>
      <c r="Q39" s="180"/>
      <c r="R39" s="75"/>
      <c r="S39" s="75"/>
      <c r="T39" s="75"/>
      <c r="U39" s="75">
        <f t="shared" si="0"/>
        <v>0</v>
      </c>
      <c r="V39" s="75">
        <f t="shared" si="1"/>
        <v>0</v>
      </c>
      <c r="W39" s="75">
        <f t="shared" si="2"/>
        <v>1</v>
      </c>
      <c r="X39" s="75"/>
    </row>
    <row r="40" spans="1:24" ht="15.75" customHeight="1" x14ac:dyDescent="0.25">
      <c r="A40" s="180"/>
      <c r="B40" s="15" t="s">
        <v>18</v>
      </c>
      <c r="C40" s="180"/>
      <c r="D40" s="180"/>
      <c r="E40" s="15">
        <v>0</v>
      </c>
      <c r="F40" s="15">
        <v>1</v>
      </c>
      <c r="G40" s="15">
        <f>0.5*$R$19</f>
        <v>0.5</v>
      </c>
      <c r="H40" s="15">
        <v>0.1</v>
      </c>
      <c r="I40" s="15">
        <f t="shared" si="4"/>
        <v>0</v>
      </c>
      <c r="J40" s="180"/>
      <c r="K40" s="180"/>
      <c r="L40" s="180"/>
      <c r="M40" s="180"/>
      <c r="N40" s="180"/>
      <c r="O40" s="180"/>
      <c r="P40" s="180"/>
      <c r="Q40" s="180"/>
      <c r="R40" s="75"/>
      <c r="S40" s="75"/>
      <c r="T40" s="75"/>
      <c r="U40" s="75">
        <f t="shared" si="0"/>
        <v>0</v>
      </c>
      <c r="V40" s="75">
        <f t="shared" si="1"/>
        <v>0</v>
      </c>
      <c r="W40" s="75">
        <f t="shared" si="2"/>
        <v>1</v>
      </c>
      <c r="X40" s="75"/>
    </row>
    <row r="41" spans="1:24" ht="15.75" customHeight="1" x14ac:dyDescent="0.25">
      <c r="A41" s="191"/>
      <c r="B41" s="76" t="s">
        <v>19</v>
      </c>
      <c r="C41" s="191"/>
      <c r="D41" s="191"/>
      <c r="E41" s="76">
        <v>0</v>
      </c>
      <c r="F41" s="76">
        <v>1</v>
      </c>
      <c r="G41" s="76">
        <f>0.2*$R$19</f>
        <v>0.2</v>
      </c>
      <c r="H41" s="76">
        <v>0.1</v>
      </c>
      <c r="I41" s="76">
        <f t="shared" si="4"/>
        <v>0</v>
      </c>
      <c r="J41" s="191"/>
      <c r="K41" s="191"/>
      <c r="L41" s="191"/>
      <c r="M41" s="191"/>
      <c r="N41" s="191"/>
      <c r="O41" s="191"/>
      <c r="P41" s="191"/>
      <c r="Q41" s="191"/>
      <c r="R41" s="78"/>
      <c r="S41" s="78"/>
      <c r="T41" s="78"/>
      <c r="U41" s="78">
        <f t="shared" si="0"/>
        <v>0</v>
      </c>
      <c r="V41" s="78">
        <f t="shared" si="1"/>
        <v>0</v>
      </c>
      <c r="W41" s="78">
        <f t="shared" si="2"/>
        <v>1</v>
      </c>
      <c r="X41" s="78"/>
    </row>
    <row r="42" spans="1:24" ht="13.5" x14ac:dyDescent="0.25">
      <c r="A42" s="189" t="s">
        <v>141</v>
      </c>
      <c r="B42" s="15" t="s">
        <v>23</v>
      </c>
      <c r="C42" s="189">
        <v>11</v>
      </c>
      <c r="D42" s="189"/>
      <c r="E42" s="15">
        <v>5</v>
      </c>
      <c r="F42" s="15">
        <v>15</v>
      </c>
      <c r="G42" s="15">
        <f t="shared" ref="G42:G49" si="15">1*$R$19</f>
        <v>1</v>
      </c>
      <c r="H42" s="15" t="s">
        <v>115</v>
      </c>
      <c r="I42" s="15">
        <f t="shared" si="4"/>
        <v>4.3099999999999996</v>
      </c>
      <c r="J42" s="189" t="s">
        <v>142</v>
      </c>
      <c r="K42" s="15">
        <v>25</v>
      </c>
      <c r="L42" s="189" t="s">
        <v>115</v>
      </c>
      <c r="M42" s="189" t="s">
        <v>138</v>
      </c>
      <c r="N42" s="189" t="s">
        <v>128</v>
      </c>
      <c r="O42" s="189" t="s">
        <v>143</v>
      </c>
      <c r="P42" s="192" t="s">
        <v>141</v>
      </c>
      <c r="Q42" s="192" t="s">
        <v>144</v>
      </c>
      <c r="R42" s="75"/>
      <c r="S42" s="75"/>
      <c r="T42" s="75"/>
      <c r="U42" s="75">
        <f t="shared" si="0"/>
        <v>0</v>
      </c>
      <c r="V42" s="75">
        <f t="shared" si="1"/>
        <v>0</v>
      </c>
      <c r="W42" s="75">
        <f t="shared" si="2"/>
        <v>1</v>
      </c>
      <c r="X42" s="75"/>
    </row>
    <row r="43" spans="1:24" ht="13.5" x14ac:dyDescent="0.25">
      <c r="A43" s="180"/>
      <c r="B43" s="15" t="s">
        <v>13</v>
      </c>
      <c r="C43" s="180"/>
      <c r="D43" s="180"/>
      <c r="E43" s="15">
        <f t="shared" ref="E43:E49" si="16">ROUND($E$42*S18,0)</f>
        <v>10</v>
      </c>
      <c r="F43" s="15">
        <f t="shared" ref="F43:F49" si="17">ROUND($F$42*T18,0)</f>
        <v>30</v>
      </c>
      <c r="G43" s="15">
        <f t="shared" si="15"/>
        <v>1</v>
      </c>
      <c r="H43" s="15" t="s">
        <v>115</v>
      </c>
      <c r="I43" s="15">
        <f t="shared" si="4"/>
        <v>17.241</v>
      </c>
      <c r="J43" s="180"/>
      <c r="K43" s="15">
        <f t="shared" ref="K43:K49" si="18">$K$42*S10</f>
        <v>50</v>
      </c>
      <c r="L43" s="180"/>
      <c r="M43" s="180"/>
      <c r="N43" s="180"/>
      <c r="O43" s="180"/>
      <c r="P43" s="180"/>
      <c r="Q43" s="180"/>
      <c r="R43" s="75"/>
      <c r="S43" s="75"/>
      <c r="T43" s="75"/>
      <c r="U43" s="75">
        <f t="shared" si="0"/>
        <v>0</v>
      </c>
      <c r="V43" s="75">
        <f t="shared" si="1"/>
        <v>0</v>
      </c>
      <c r="W43" s="75">
        <f t="shared" si="2"/>
        <v>1</v>
      </c>
      <c r="X43" s="75"/>
    </row>
    <row r="44" spans="1:24" ht="13.5" x14ac:dyDescent="0.25">
      <c r="A44" s="180"/>
      <c r="B44" s="15" t="s">
        <v>14</v>
      </c>
      <c r="C44" s="180"/>
      <c r="D44" s="180"/>
      <c r="E44" s="15">
        <f t="shared" si="16"/>
        <v>20</v>
      </c>
      <c r="F44" s="15">
        <f t="shared" si="17"/>
        <v>60</v>
      </c>
      <c r="G44" s="15">
        <f t="shared" si="15"/>
        <v>1</v>
      </c>
      <c r="H44" s="15" t="s">
        <v>115</v>
      </c>
      <c r="I44" s="15">
        <f t="shared" si="4"/>
        <v>51.723999999999997</v>
      </c>
      <c r="J44" s="180"/>
      <c r="K44" s="15">
        <f t="shared" si="18"/>
        <v>100</v>
      </c>
      <c r="L44" s="180"/>
      <c r="M44" s="180"/>
      <c r="N44" s="180"/>
      <c r="O44" s="180"/>
      <c r="P44" s="180"/>
      <c r="Q44" s="180"/>
      <c r="R44" s="75"/>
      <c r="S44" s="75"/>
      <c r="T44" s="75"/>
      <c r="U44" s="75">
        <f t="shared" si="0"/>
        <v>0</v>
      </c>
      <c r="V44" s="75">
        <f t="shared" si="1"/>
        <v>0</v>
      </c>
      <c r="W44" s="75">
        <f t="shared" si="2"/>
        <v>1</v>
      </c>
      <c r="X44" s="75"/>
    </row>
    <row r="45" spans="1:24" ht="13.5" x14ac:dyDescent="0.25">
      <c r="A45" s="180"/>
      <c r="B45" s="15" t="s">
        <v>15</v>
      </c>
      <c r="C45" s="180"/>
      <c r="D45" s="180"/>
      <c r="E45" s="15">
        <f t="shared" si="16"/>
        <v>40</v>
      </c>
      <c r="F45" s="15">
        <f t="shared" si="17"/>
        <v>120</v>
      </c>
      <c r="G45" s="15">
        <f t="shared" si="15"/>
        <v>1</v>
      </c>
      <c r="H45" s="15" t="s">
        <v>115</v>
      </c>
      <c r="I45" s="15">
        <f t="shared" si="4"/>
        <v>172.41399999999999</v>
      </c>
      <c r="J45" s="180"/>
      <c r="K45" s="15">
        <f t="shared" si="18"/>
        <v>200</v>
      </c>
      <c r="L45" s="180"/>
      <c r="M45" s="180"/>
      <c r="N45" s="180"/>
      <c r="O45" s="180"/>
      <c r="P45" s="180"/>
      <c r="Q45" s="180"/>
      <c r="R45" s="75"/>
      <c r="S45" s="75"/>
      <c r="T45" s="75"/>
      <c r="U45" s="75">
        <f t="shared" si="0"/>
        <v>0</v>
      </c>
      <c r="V45" s="75">
        <f t="shared" si="1"/>
        <v>0</v>
      </c>
      <c r="W45" s="75">
        <f t="shared" si="2"/>
        <v>1</v>
      </c>
      <c r="X45" s="75"/>
    </row>
    <row r="46" spans="1:24" ht="13.5" x14ac:dyDescent="0.25">
      <c r="A46" s="180"/>
      <c r="B46" s="15" t="s">
        <v>16</v>
      </c>
      <c r="C46" s="180"/>
      <c r="D46" s="180"/>
      <c r="E46" s="15">
        <f t="shared" si="16"/>
        <v>80</v>
      </c>
      <c r="F46" s="15">
        <f t="shared" si="17"/>
        <v>240</v>
      </c>
      <c r="G46" s="15">
        <f t="shared" si="15"/>
        <v>1</v>
      </c>
      <c r="H46" s="15" t="s">
        <v>115</v>
      </c>
      <c r="I46" s="15">
        <f t="shared" si="4"/>
        <v>689.65499999999997</v>
      </c>
      <c r="J46" s="180"/>
      <c r="K46" s="15">
        <f t="shared" si="18"/>
        <v>400</v>
      </c>
      <c r="L46" s="180"/>
      <c r="M46" s="180"/>
      <c r="N46" s="180"/>
      <c r="O46" s="180"/>
      <c r="P46" s="180"/>
      <c r="Q46" s="180"/>
      <c r="R46" s="75"/>
      <c r="S46" s="75"/>
      <c r="T46" s="75"/>
      <c r="U46" s="75">
        <f t="shared" si="0"/>
        <v>0</v>
      </c>
      <c r="V46" s="75">
        <f t="shared" si="1"/>
        <v>0</v>
      </c>
      <c r="W46" s="75">
        <f t="shared" si="2"/>
        <v>1</v>
      </c>
      <c r="X46" s="75"/>
    </row>
    <row r="47" spans="1:24" ht="13.5" x14ac:dyDescent="0.25">
      <c r="A47" s="180"/>
      <c r="B47" s="15" t="s">
        <v>17</v>
      </c>
      <c r="C47" s="180"/>
      <c r="D47" s="180"/>
      <c r="E47" s="15">
        <f t="shared" si="16"/>
        <v>240</v>
      </c>
      <c r="F47" s="15">
        <f t="shared" si="17"/>
        <v>720</v>
      </c>
      <c r="G47" s="15">
        <f t="shared" si="15"/>
        <v>1</v>
      </c>
      <c r="H47" s="15" t="s">
        <v>115</v>
      </c>
      <c r="I47" s="15">
        <f t="shared" si="4"/>
        <v>2989.6190000000001</v>
      </c>
      <c r="J47" s="180"/>
      <c r="K47" s="15">
        <f t="shared" si="18"/>
        <v>1200</v>
      </c>
      <c r="L47" s="180"/>
      <c r="M47" s="180"/>
      <c r="N47" s="180"/>
      <c r="O47" s="180"/>
      <c r="P47" s="180"/>
      <c r="Q47" s="180"/>
      <c r="R47" s="75"/>
      <c r="S47" s="75"/>
      <c r="T47" s="75"/>
      <c r="U47" s="75">
        <f t="shared" si="0"/>
        <v>1</v>
      </c>
      <c r="V47" s="75">
        <f t="shared" si="1"/>
        <v>1.1519999999999999</v>
      </c>
      <c r="W47" s="75">
        <f t="shared" si="2"/>
        <v>1.1519999999999999</v>
      </c>
      <c r="X47" s="75"/>
    </row>
    <row r="48" spans="1:24" ht="13.5" x14ac:dyDescent="0.25">
      <c r="A48" s="180"/>
      <c r="B48" s="15" t="s">
        <v>18</v>
      </c>
      <c r="C48" s="180"/>
      <c r="D48" s="180"/>
      <c r="E48" s="15">
        <f t="shared" si="16"/>
        <v>480</v>
      </c>
      <c r="F48" s="15">
        <f t="shared" si="17"/>
        <v>1440</v>
      </c>
      <c r="G48" s="15">
        <f t="shared" si="15"/>
        <v>1</v>
      </c>
      <c r="H48" s="15" t="s">
        <v>115</v>
      </c>
      <c r="I48" s="15">
        <f t="shared" si="4"/>
        <v>7981.5240000000003</v>
      </c>
      <c r="J48" s="180"/>
      <c r="K48" s="15">
        <f t="shared" si="18"/>
        <v>2400</v>
      </c>
      <c r="L48" s="180"/>
      <c r="M48" s="180"/>
      <c r="N48" s="180"/>
      <c r="O48" s="180"/>
      <c r="P48" s="180"/>
      <c r="Q48" s="180"/>
      <c r="R48" s="75"/>
      <c r="S48" s="75"/>
      <c r="T48" s="75"/>
      <c r="U48" s="75">
        <f t="shared" si="0"/>
        <v>1</v>
      </c>
      <c r="V48" s="75">
        <f t="shared" si="1"/>
        <v>2.3039999999999998</v>
      </c>
      <c r="W48" s="75">
        <f t="shared" si="2"/>
        <v>2.3039999999999998</v>
      </c>
      <c r="X48" s="75"/>
    </row>
    <row r="49" spans="1:24" ht="13.5" x14ac:dyDescent="0.25">
      <c r="A49" s="191"/>
      <c r="B49" s="76" t="s">
        <v>19</v>
      </c>
      <c r="C49" s="191"/>
      <c r="D49" s="191"/>
      <c r="E49" s="76">
        <f t="shared" si="16"/>
        <v>960</v>
      </c>
      <c r="F49" s="76">
        <f t="shared" si="17"/>
        <v>2880</v>
      </c>
      <c r="G49" s="76">
        <f t="shared" si="15"/>
        <v>1</v>
      </c>
      <c r="H49" s="76" t="s">
        <v>115</v>
      </c>
      <c r="I49" s="76">
        <f t="shared" si="4"/>
        <v>19173.37</v>
      </c>
      <c r="J49" s="191"/>
      <c r="K49" s="76">
        <f t="shared" si="18"/>
        <v>4800</v>
      </c>
      <c r="L49" s="191"/>
      <c r="M49" s="191"/>
      <c r="N49" s="191"/>
      <c r="O49" s="191"/>
      <c r="P49" s="191"/>
      <c r="Q49" s="191"/>
      <c r="R49" s="78"/>
      <c r="S49" s="78"/>
      <c r="T49" s="78"/>
      <c r="U49" s="78">
        <f t="shared" si="0"/>
        <v>1</v>
      </c>
      <c r="V49" s="78">
        <f t="shared" si="1"/>
        <v>4.6079999999999997</v>
      </c>
      <c r="W49" s="78">
        <f t="shared" si="2"/>
        <v>4.6079999999999997</v>
      </c>
      <c r="X49" s="78"/>
    </row>
    <row r="50" spans="1:24" ht="15.75" customHeight="1" x14ac:dyDescent="0.25">
      <c r="A50" s="189" t="s">
        <v>145</v>
      </c>
      <c r="B50" s="15" t="s">
        <v>23</v>
      </c>
      <c r="C50" s="189">
        <v>35</v>
      </c>
      <c r="D50" s="189"/>
      <c r="E50" s="15">
        <v>10</v>
      </c>
      <c r="F50" s="15">
        <v>10</v>
      </c>
      <c r="G50" s="15">
        <f t="shared" ref="G50:G57" si="19">3.5*$R$19</f>
        <v>3.5</v>
      </c>
      <c r="H50" s="15" t="s">
        <v>115</v>
      </c>
      <c r="I50" s="15">
        <f t="shared" si="4"/>
        <v>2.7320000000000002</v>
      </c>
      <c r="J50" s="189" t="s">
        <v>146</v>
      </c>
      <c r="K50" s="15">
        <v>100</v>
      </c>
      <c r="L50" s="189" t="s">
        <v>115</v>
      </c>
      <c r="M50" s="189" t="s">
        <v>127</v>
      </c>
      <c r="N50" s="189" t="s">
        <v>128</v>
      </c>
      <c r="O50" s="189" t="s">
        <v>147</v>
      </c>
      <c r="P50" s="192" t="s">
        <v>148</v>
      </c>
      <c r="Q50" s="192" t="s">
        <v>118</v>
      </c>
      <c r="R50" s="75"/>
      <c r="S50" s="75"/>
      <c r="T50" s="75"/>
      <c r="U50" s="75">
        <f t="shared" si="0"/>
        <v>0</v>
      </c>
      <c r="V50" s="75">
        <f t="shared" si="1"/>
        <v>0</v>
      </c>
      <c r="W50" s="75">
        <f t="shared" si="2"/>
        <v>1</v>
      </c>
      <c r="X50" s="75"/>
    </row>
    <row r="51" spans="1:24" ht="15.75" customHeight="1" x14ac:dyDescent="0.25">
      <c r="A51" s="180"/>
      <c r="B51" s="15" t="s">
        <v>13</v>
      </c>
      <c r="C51" s="180"/>
      <c r="D51" s="180"/>
      <c r="E51" s="75">
        <f t="shared" ref="E51:E57" si="20">ROUND($E$50*S10,0)</f>
        <v>20</v>
      </c>
      <c r="F51" s="75">
        <f t="shared" ref="F51:F57" si="21">ROUND($F$50*T10,0)</f>
        <v>20</v>
      </c>
      <c r="G51" s="15">
        <f t="shared" si="19"/>
        <v>3.5</v>
      </c>
      <c r="H51" s="15" t="s">
        <v>115</v>
      </c>
      <c r="I51" s="15">
        <f t="shared" si="4"/>
        <v>5.4640000000000004</v>
      </c>
      <c r="J51" s="180"/>
      <c r="K51" s="15">
        <f t="shared" ref="K51:K57" si="22">$K$50*S10</f>
        <v>200</v>
      </c>
      <c r="L51" s="180"/>
      <c r="M51" s="180"/>
      <c r="N51" s="180"/>
      <c r="O51" s="180"/>
      <c r="P51" s="180"/>
      <c r="Q51" s="180"/>
      <c r="R51" s="75"/>
      <c r="S51" s="75"/>
      <c r="T51" s="75"/>
      <c r="U51" s="75">
        <f t="shared" si="0"/>
        <v>0</v>
      </c>
      <c r="V51" s="75">
        <f t="shared" si="1"/>
        <v>0</v>
      </c>
      <c r="W51" s="75">
        <f t="shared" si="2"/>
        <v>1</v>
      </c>
      <c r="X51" s="75"/>
    </row>
    <row r="52" spans="1:24" ht="15.75" customHeight="1" x14ac:dyDescent="0.25">
      <c r="A52" s="180"/>
      <c r="B52" s="15" t="s">
        <v>14</v>
      </c>
      <c r="C52" s="180"/>
      <c r="D52" s="180"/>
      <c r="E52" s="75">
        <f t="shared" si="20"/>
        <v>40</v>
      </c>
      <c r="F52" s="75">
        <f t="shared" si="21"/>
        <v>40</v>
      </c>
      <c r="G52" s="15">
        <f t="shared" si="19"/>
        <v>3.5</v>
      </c>
      <c r="H52" s="15" t="s">
        <v>115</v>
      </c>
      <c r="I52" s="15">
        <f t="shared" si="4"/>
        <v>21.858000000000001</v>
      </c>
      <c r="J52" s="180"/>
      <c r="K52" s="15">
        <f t="shared" si="22"/>
        <v>400</v>
      </c>
      <c r="L52" s="180"/>
      <c r="M52" s="180"/>
      <c r="N52" s="180"/>
      <c r="O52" s="180"/>
      <c r="P52" s="180"/>
      <c r="Q52" s="180"/>
      <c r="R52" s="75"/>
      <c r="S52" s="75"/>
      <c r="T52" s="75"/>
      <c r="U52" s="75">
        <f t="shared" si="0"/>
        <v>0</v>
      </c>
      <c r="V52" s="75">
        <f t="shared" si="1"/>
        <v>0</v>
      </c>
      <c r="W52" s="75">
        <f t="shared" si="2"/>
        <v>1</v>
      </c>
      <c r="X52" s="75"/>
    </row>
    <row r="53" spans="1:24" ht="15.75" customHeight="1" x14ac:dyDescent="0.25">
      <c r="A53" s="180"/>
      <c r="B53" s="15" t="s">
        <v>15</v>
      </c>
      <c r="C53" s="180"/>
      <c r="D53" s="180"/>
      <c r="E53" s="75">
        <f t="shared" si="20"/>
        <v>80</v>
      </c>
      <c r="F53" s="75">
        <f t="shared" si="21"/>
        <v>80</v>
      </c>
      <c r="G53" s="15">
        <f t="shared" si="19"/>
        <v>3.5</v>
      </c>
      <c r="H53" s="15" t="s">
        <v>115</v>
      </c>
      <c r="I53" s="15">
        <f t="shared" si="4"/>
        <v>87.432000000000002</v>
      </c>
      <c r="J53" s="180"/>
      <c r="K53" s="15">
        <f t="shared" si="22"/>
        <v>800</v>
      </c>
      <c r="L53" s="180"/>
      <c r="M53" s="180"/>
      <c r="N53" s="180"/>
      <c r="O53" s="180"/>
      <c r="P53" s="180"/>
      <c r="Q53" s="180"/>
      <c r="R53" s="75"/>
      <c r="S53" s="75"/>
      <c r="T53" s="75"/>
      <c r="U53" s="75">
        <f t="shared" si="0"/>
        <v>0</v>
      </c>
      <c r="V53" s="75">
        <f t="shared" si="1"/>
        <v>0</v>
      </c>
      <c r="W53" s="75">
        <f t="shared" si="2"/>
        <v>1</v>
      </c>
      <c r="X53" s="75"/>
    </row>
    <row r="54" spans="1:24" ht="15.75" customHeight="1" x14ac:dyDescent="0.25">
      <c r="A54" s="180"/>
      <c r="B54" s="15" t="s">
        <v>16</v>
      </c>
      <c r="C54" s="180"/>
      <c r="D54" s="180"/>
      <c r="E54" s="75">
        <f t="shared" si="20"/>
        <v>160</v>
      </c>
      <c r="F54" s="75">
        <f t="shared" si="21"/>
        <v>160</v>
      </c>
      <c r="G54" s="15">
        <f t="shared" si="19"/>
        <v>3.5</v>
      </c>
      <c r="H54" s="15" t="s">
        <v>115</v>
      </c>
      <c r="I54" s="15">
        <f t="shared" si="4"/>
        <v>306.01100000000002</v>
      </c>
      <c r="J54" s="180"/>
      <c r="K54" s="15">
        <f t="shared" si="22"/>
        <v>1600</v>
      </c>
      <c r="L54" s="180"/>
      <c r="M54" s="180"/>
      <c r="N54" s="180"/>
      <c r="O54" s="180"/>
      <c r="P54" s="180"/>
      <c r="Q54" s="180"/>
      <c r="R54" s="75"/>
      <c r="S54" s="75"/>
      <c r="T54" s="75"/>
      <c r="U54" s="75">
        <f t="shared" si="0"/>
        <v>0</v>
      </c>
      <c r="V54" s="75">
        <f t="shared" si="1"/>
        <v>0</v>
      </c>
      <c r="W54" s="75">
        <f t="shared" si="2"/>
        <v>1</v>
      </c>
      <c r="X54" s="75"/>
    </row>
    <row r="55" spans="1:24" ht="15.75" customHeight="1" x14ac:dyDescent="0.25">
      <c r="A55" s="180"/>
      <c r="B55" s="15" t="s">
        <v>17</v>
      </c>
      <c r="C55" s="180"/>
      <c r="D55" s="180"/>
      <c r="E55" s="75">
        <f t="shared" si="20"/>
        <v>480</v>
      </c>
      <c r="F55" s="75">
        <f t="shared" si="21"/>
        <v>480</v>
      </c>
      <c r="G55" s="15">
        <f t="shared" si="19"/>
        <v>3.5</v>
      </c>
      <c r="H55" s="15" t="s">
        <v>115</v>
      </c>
      <c r="I55" s="15">
        <f t="shared" si="4"/>
        <v>2622.951</v>
      </c>
      <c r="J55" s="180"/>
      <c r="K55" s="15">
        <f t="shared" si="22"/>
        <v>4800</v>
      </c>
      <c r="L55" s="180"/>
      <c r="M55" s="180"/>
      <c r="N55" s="180"/>
      <c r="O55" s="180"/>
      <c r="P55" s="180"/>
      <c r="Q55" s="180"/>
      <c r="R55" s="75"/>
      <c r="S55" s="75"/>
      <c r="T55" s="75"/>
      <c r="U55" s="75">
        <f t="shared" si="0"/>
        <v>0</v>
      </c>
      <c r="V55" s="75">
        <f t="shared" si="1"/>
        <v>0</v>
      </c>
      <c r="W55" s="75">
        <f t="shared" si="2"/>
        <v>1</v>
      </c>
      <c r="X55" s="75"/>
    </row>
    <row r="56" spans="1:24" ht="15.75" customHeight="1" x14ac:dyDescent="0.25">
      <c r="A56" s="180"/>
      <c r="B56" s="15" t="s">
        <v>18</v>
      </c>
      <c r="C56" s="180"/>
      <c r="D56" s="180"/>
      <c r="E56" s="75">
        <f t="shared" si="20"/>
        <v>960</v>
      </c>
      <c r="F56" s="75">
        <f t="shared" si="21"/>
        <v>960</v>
      </c>
      <c r="G56" s="15">
        <f t="shared" si="19"/>
        <v>3.5</v>
      </c>
      <c r="H56" s="15" t="s">
        <v>115</v>
      </c>
      <c r="I56" s="15">
        <f t="shared" si="4"/>
        <v>7094.6880000000001</v>
      </c>
      <c r="J56" s="180"/>
      <c r="K56" s="15">
        <f t="shared" si="22"/>
        <v>9600</v>
      </c>
      <c r="L56" s="180"/>
      <c r="M56" s="180"/>
      <c r="N56" s="180"/>
      <c r="O56" s="180"/>
      <c r="P56" s="180"/>
      <c r="Q56" s="180"/>
      <c r="R56" s="75"/>
      <c r="S56" s="75"/>
      <c r="T56" s="75"/>
      <c r="U56" s="75">
        <f t="shared" si="0"/>
        <v>1</v>
      </c>
      <c r="V56" s="75">
        <f t="shared" si="1"/>
        <v>1.536</v>
      </c>
      <c r="W56" s="75">
        <f t="shared" si="2"/>
        <v>1.536</v>
      </c>
      <c r="X56" s="75"/>
    </row>
    <row r="57" spans="1:24" ht="15.75" customHeight="1" x14ac:dyDescent="0.25">
      <c r="A57" s="191"/>
      <c r="B57" s="76" t="s">
        <v>19</v>
      </c>
      <c r="C57" s="191"/>
      <c r="D57" s="191"/>
      <c r="E57" s="78">
        <f t="shared" si="20"/>
        <v>1920</v>
      </c>
      <c r="F57" s="78">
        <f t="shared" si="21"/>
        <v>1920</v>
      </c>
      <c r="G57" s="76">
        <f t="shared" si="19"/>
        <v>3.5</v>
      </c>
      <c r="H57" s="76" t="s">
        <v>115</v>
      </c>
      <c r="I57" s="76">
        <f t="shared" si="4"/>
        <v>21903.742999999999</v>
      </c>
      <c r="J57" s="191"/>
      <c r="K57" s="76">
        <f t="shared" si="22"/>
        <v>19200</v>
      </c>
      <c r="L57" s="191"/>
      <c r="M57" s="191"/>
      <c r="N57" s="191"/>
      <c r="O57" s="191"/>
      <c r="P57" s="191"/>
      <c r="Q57" s="191"/>
      <c r="R57" s="78"/>
      <c r="S57" s="78"/>
      <c r="T57" s="78"/>
      <c r="U57" s="78">
        <f t="shared" si="0"/>
        <v>1</v>
      </c>
      <c r="V57" s="78">
        <f t="shared" si="1"/>
        <v>3.0720000000000001</v>
      </c>
      <c r="W57" s="78">
        <f t="shared" si="2"/>
        <v>3.0720000000000001</v>
      </c>
      <c r="X57" s="78"/>
    </row>
    <row r="58" spans="1:24" ht="13.5" x14ac:dyDescent="0.25">
      <c r="A58" s="189" t="s">
        <v>149</v>
      </c>
      <c r="B58" s="15" t="s">
        <v>23</v>
      </c>
      <c r="C58" s="189">
        <v>46</v>
      </c>
      <c r="D58" s="189"/>
      <c r="E58" s="15">
        <v>10</v>
      </c>
      <c r="F58" s="92">
        <v>10</v>
      </c>
      <c r="G58" s="15">
        <f t="shared" ref="G58:G65" si="23">2.5*$R$19</f>
        <v>2.5</v>
      </c>
      <c r="H58" s="15" t="s">
        <v>115</v>
      </c>
      <c r="I58" s="15">
        <f t="shared" si="4"/>
        <v>3.7589999999999999</v>
      </c>
      <c r="J58" s="189" t="s">
        <v>150</v>
      </c>
      <c r="K58" s="15">
        <v>0.1</v>
      </c>
      <c r="L58" s="189" t="s">
        <v>115</v>
      </c>
      <c r="M58" s="189" t="s">
        <v>138</v>
      </c>
      <c r="N58" s="189" t="s">
        <v>128</v>
      </c>
      <c r="O58" s="189" t="s">
        <v>151</v>
      </c>
      <c r="P58" s="192" t="s">
        <v>152</v>
      </c>
      <c r="Q58" s="192" t="s">
        <v>124</v>
      </c>
      <c r="R58" s="75"/>
      <c r="S58" s="75"/>
      <c r="T58" s="75"/>
      <c r="U58" s="75">
        <f t="shared" si="0"/>
        <v>0</v>
      </c>
      <c r="V58" s="75">
        <f t="shared" si="1"/>
        <v>0</v>
      </c>
      <c r="W58" s="75">
        <f t="shared" si="2"/>
        <v>1</v>
      </c>
      <c r="X58" s="75"/>
    </row>
    <row r="59" spans="1:24" ht="13.5" x14ac:dyDescent="0.25">
      <c r="A59" s="180"/>
      <c r="B59" s="15" t="s">
        <v>13</v>
      </c>
      <c r="C59" s="180"/>
      <c r="D59" s="180"/>
      <c r="E59" s="75">
        <f t="shared" ref="E59:E65" si="24">ROUND($E$58*S18,0)</f>
        <v>20</v>
      </c>
      <c r="F59" s="93">
        <f t="shared" ref="F59:F65" si="25">ROUND($F$58*T18,0)</f>
        <v>20</v>
      </c>
      <c r="G59" s="15">
        <f t="shared" si="23"/>
        <v>2.5</v>
      </c>
      <c r="H59" s="15" t="s">
        <v>115</v>
      </c>
      <c r="I59" s="15">
        <f t="shared" si="4"/>
        <v>7.5190000000000001</v>
      </c>
      <c r="J59" s="180"/>
      <c r="K59" s="15">
        <v>0.2</v>
      </c>
      <c r="L59" s="180"/>
      <c r="M59" s="180"/>
      <c r="N59" s="180"/>
      <c r="O59" s="180"/>
      <c r="P59" s="180"/>
      <c r="Q59" s="180"/>
      <c r="R59" s="75"/>
      <c r="S59" s="75"/>
      <c r="T59" s="75"/>
      <c r="U59" s="75">
        <f t="shared" si="0"/>
        <v>0</v>
      </c>
      <c r="V59" s="75">
        <f t="shared" si="1"/>
        <v>0</v>
      </c>
      <c r="W59" s="75">
        <f t="shared" si="2"/>
        <v>1</v>
      </c>
      <c r="X59" s="75"/>
    </row>
    <row r="60" spans="1:24" ht="13.5" x14ac:dyDescent="0.25">
      <c r="A60" s="180"/>
      <c r="B60" s="15" t="s">
        <v>14</v>
      </c>
      <c r="C60" s="180"/>
      <c r="D60" s="180"/>
      <c r="E60" s="75">
        <f t="shared" si="24"/>
        <v>40</v>
      </c>
      <c r="F60" s="93">
        <f t="shared" si="25"/>
        <v>40</v>
      </c>
      <c r="G60" s="15">
        <f t="shared" si="23"/>
        <v>2.5</v>
      </c>
      <c r="H60" s="15" t="s">
        <v>115</v>
      </c>
      <c r="I60" s="15">
        <f t="shared" si="4"/>
        <v>30.074999999999999</v>
      </c>
      <c r="J60" s="180"/>
      <c r="K60" s="15">
        <v>0.3</v>
      </c>
      <c r="L60" s="180"/>
      <c r="M60" s="180"/>
      <c r="N60" s="180"/>
      <c r="O60" s="180"/>
      <c r="P60" s="180"/>
      <c r="Q60" s="180"/>
      <c r="R60" s="75"/>
      <c r="S60" s="75"/>
      <c r="T60" s="75"/>
      <c r="U60" s="75">
        <f t="shared" si="0"/>
        <v>0</v>
      </c>
      <c r="V60" s="75">
        <f t="shared" si="1"/>
        <v>0</v>
      </c>
      <c r="W60" s="75">
        <f t="shared" si="2"/>
        <v>1</v>
      </c>
      <c r="X60" s="75"/>
    </row>
    <row r="61" spans="1:24" ht="13.5" x14ac:dyDescent="0.25">
      <c r="A61" s="180"/>
      <c r="B61" s="15" t="s">
        <v>15</v>
      </c>
      <c r="C61" s="180"/>
      <c r="D61" s="180"/>
      <c r="E61" s="75">
        <f t="shared" si="24"/>
        <v>80</v>
      </c>
      <c r="F61" s="93">
        <f t="shared" si="25"/>
        <v>80</v>
      </c>
      <c r="G61" s="15">
        <f t="shared" si="23"/>
        <v>2.5</v>
      </c>
      <c r="H61" s="15" t="s">
        <v>115</v>
      </c>
      <c r="I61" s="15">
        <f t="shared" si="4"/>
        <v>120.301</v>
      </c>
      <c r="J61" s="180"/>
      <c r="K61" s="15">
        <v>0.4</v>
      </c>
      <c r="L61" s="180"/>
      <c r="M61" s="180"/>
      <c r="N61" s="180"/>
      <c r="O61" s="180"/>
      <c r="P61" s="180"/>
      <c r="Q61" s="180"/>
      <c r="R61" s="75"/>
      <c r="S61" s="75"/>
      <c r="T61" s="75"/>
      <c r="U61" s="75">
        <f t="shared" si="0"/>
        <v>0</v>
      </c>
      <c r="V61" s="75">
        <f t="shared" si="1"/>
        <v>0</v>
      </c>
      <c r="W61" s="75">
        <f t="shared" si="2"/>
        <v>1</v>
      </c>
      <c r="X61" s="75"/>
    </row>
    <row r="62" spans="1:24" ht="13.5" x14ac:dyDescent="0.25">
      <c r="A62" s="180"/>
      <c r="B62" s="15" t="s">
        <v>16</v>
      </c>
      <c r="C62" s="180"/>
      <c r="D62" s="180"/>
      <c r="E62" s="75">
        <f t="shared" si="24"/>
        <v>160</v>
      </c>
      <c r="F62" s="93">
        <f t="shared" si="25"/>
        <v>160</v>
      </c>
      <c r="G62" s="15">
        <f t="shared" si="23"/>
        <v>2.5</v>
      </c>
      <c r="H62" s="15" t="s">
        <v>115</v>
      </c>
      <c r="I62" s="15">
        <f t="shared" si="4"/>
        <v>421.053</v>
      </c>
      <c r="J62" s="180"/>
      <c r="K62" s="15">
        <v>0.5</v>
      </c>
      <c r="L62" s="180"/>
      <c r="M62" s="180"/>
      <c r="N62" s="180"/>
      <c r="O62" s="180"/>
      <c r="P62" s="180"/>
      <c r="Q62" s="180"/>
      <c r="R62" s="75"/>
      <c r="S62" s="75"/>
      <c r="T62" s="75"/>
      <c r="U62" s="75">
        <f t="shared" si="0"/>
        <v>0</v>
      </c>
      <c r="V62" s="75">
        <f t="shared" si="1"/>
        <v>0</v>
      </c>
      <c r="W62" s="75">
        <f t="shared" si="2"/>
        <v>1</v>
      </c>
      <c r="X62" s="75"/>
    </row>
    <row r="63" spans="1:24" ht="13.5" x14ac:dyDescent="0.25">
      <c r="A63" s="180"/>
      <c r="B63" s="15" t="s">
        <v>17</v>
      </c>
      <c r="C63" s="180"/>
      <c r="D63" s="180"/>
      <c r="E63" s="75">
        <f t="shared" si="24"/>
        <v>480</v>
      </c>
      <c r="F63" s="93">
        <f t="shared" si="25"/>
        <v>480</v>
      </c>
      <c r="G63" s="15">
        <f t="shared" si="23"/>
        <v>2.5</v>
      </c>
      <c r="H63" s="15" t="s">
        <v>115</v>
      </c>
      <c r="I63" s="15">
        <f t="shared" si="4"/>
        <v>3609.0230000000001</v>
      </c>
      <c r="J63" s="180"/>
      <c r="K63" s="15">
        <v>0.6</v>
      </c>
      <c r="L63" s="180"/>
      <c r="M63" s="180"/>
      <c r="N63" s="180"/>
      <c r="O63" s="180"/>
      <c r="P63" s="180"/>
      <c r="Q63" s="180"/>
      <c r="R63" s="75"/>
      <c r="S63" s="75"/>
      <c r="T63" s="75"/>
      <c r="U63" s="75">
        <f t="shared" si="0"/>
        <v>0</v>
      </c>
      <c r="V63" s="75">
        <f t="shared" si="1"/>
        <v>0</v>
      </c>
      <c r="W63" s="75">
        <f t="shared" si="2"/>
        <v>1</v>
      </c>
      <c r="X63" s="75"/>
    </row>
    <row r="64" spans="1:24" ht="13.5" x14ac:dyDescent="0.25">
      <c r="A64" s="180"/>
      <c r="B64" s="15" t="s">
        <v>18</v>
      </c>
      <c r="C64" s="180"/>
      <c r="D64" s="180"/>
      <c r="E64" s="75">
        <f t="shared" si="24"/>
        <v>960</v>
      </c>
      <c r="F64" s="93">
        <f t="shared" si="25"/>
        <v>960</v>
      </c>
      <c r="G64" s="15">
        <f t="shared" si="23"/>
        <v>2.5</v>
      </c>
      <c r="H64" s="15" t="s">
        <v>115</v>
      </c>
      <c r="I64" s="15">
        <f t="shared" si="4"/>
        <v>8785.51</v>
      </c>
      <c r="J64" s="180"/>
      <c r="K64" s="15">
        <v>0.7</v>
      </c>
      <c r="L64" s="180"/>
      <c r="M64" s="180"/>
      <c r="N64" s="180"/>
      <c r="O64" s="180"/>
      <c r="P64" s="180"/>
      <c r="Q64" s="180"/>
      <c r="R64" s="75"/>
      <c r="S64" s="75"/>
      <c r="T64" s="75"/>
      <c r="U64" s="75">
        <f t="shared" si="0"/>
        <v>1</v>
      </c>
      <c r="V64" s="75">
        <f t="shared" si="1"/>
        <v>1.536</v>
      </c>
      <c r="W64" s="75">
        <f t="shared" si="2"/>
        <v>1.536</v>
      </c>
      <c r="X64" s="75"/>
    </row>
    <row r="65" spans="1:24" ht="13.5" x14ac:dyDescent="0.25">
      <c r="A65" s="191"/>
      <c r="B65" s="76" t="s">
        <v>19</v>
      </c>
      <c r="C65" s="191"/>
      <c r="D65" s="191"/>
      <c r="E65" s="78">
        <f t="shared" si="24"/>
        <v>1920</v>
      </c>
      <c r="F65" s="94">
        <f t="shared" si="25"/>
        <v>1920</v>
      </c>
      <c r="G65" s="76">
        <f t="shared" si="23"/>
        <v>2.5</v>
      </c>
      <c r="H65" s="76" t="s">
        <v>115</v>
      </c>
      <c r="I65" s="76">
        <f t="shared" si="4"/>
        <v>25725.052</v>
      </c>
      <c r="J65" s="191"/>
      <c r="K65" s="76">
        <v>0.8</v>
      </c>
      <c r="L65" s="191"/>
      <c r="M65" s="191"/>
      <c r="N65" s="191"/>
      <c r="O65" s="191"/>
      <c r="P65" s="191"/>
      <c r="Q65" s="191"/>
      <c r="R65" s="78"/>
      <c r="S65" s="78"/>
      <c r="T65" s="78"/>
      <c r="U65" s="78">
        <f t="shared" si="0"/>
        <v>1</v>
      </c>
      <c r="V65" s="78">
        <f t="shared" si="1"/>
        <v>3.0720000000000001</v>
      </c>
      <c r="W65" s="78">
        <f t="shared" si="2"/>
        <v>3.0720000000000001</v>
      </c>
      <c r="X65" s="78"/>
    </row>
    <row r="66" spans="1:24" ht="13.5" x14ac:dyDescent="0.25">
      <c r="A66" s="189" t="s">
        <v>153</v>
      </c>
      <c r="B66" s="15" t="s">
        <v>23</v>
      </c>
      <c r="C66" s="189">
        <v>25</v>
      </c>
      <c r="D66" s="189"/>
      <c r="E66" s="15">
        <v>5</v>
      </c>
      <c r="F66" s="92">
        <v>300</v>
      </c>
      <c r="G66" s="15">
        <f t="shared" ref="G66:G73" si="26">10*$R$19</f>
        <v>10</v>
      </c>
      <c r="H66" s="15" t="s">
        <v>115</v>
      </c>
      <c r="I66" s="15">
        <f t="shared" si="4"/>
        <v>5.9059999999999997</v>
      </c>
      <c r="J66" s="189" t="s">
        <v>115</v>
      </c>
      <c r="K66" s="180"/>
      <c r="L66" s="180"/>
      <c r="M66" s="189" t="s">
        <v>127</v>
      </c>
      <c r="N66" s="189" t="s">
        <v>128</v>
      </c>
      <c r="O66" s="189" t="s">
        <v>115</v>
      </c>
      <c r="P66" s="192" t="s">
        <v>154</v>
      </c>
      <c r="Q66" s="192" t="s">
        <v>124</v>
      </c>
      <c r="R66" s="75"/>
      <c r="S66" s="75"/>
      <c r="T66" s="75"/>
      <c r="U66" s="75">
        <f t="shared" si="0"/>
        <v>0</v>
      </c>
      <c r="V66" s="75">
        <f t="shared" si="1"/>
        <v>0</v>
      </c>
      <c r="W66" s="75">
        <f t="shared" si="2"/>
        <v>1</v>
      </c>
      <c r="X66" s="75"/>
    </row>
    <row r="67" spans="1:24" ht="13.5" x14ac:dyDescent="0.25">
      <c r="A67" s="180"/>
      <c r="B67" s="15" t="s">
        <v>13</v>
      </c>
      <c r="C67" s="180"/>
      <c r="D67" s="180"/>
      <c r="E67" s="75">
        <f t="shared" ref="E67:E73" si="27">ROUND($E$66*S18,0)</f>
        <v>10</v>
      </c>
      <c r="F67" s="93">
        <f t="shared" ref="F67:F73" si="28">ROUND($F$66*T18,0)</f>
        <v>600</v>
      </c>
      <c r="G67" s="15">
        <f t="shared" si="26"/>
        <v>10</v>
      </c>
      <c r="H67" s="15" t="s">
        <v>115</v>
      </c>
      <c r="I67" s="15">
        <f t="shared" si="4"/>
        <v>23.622</v>
      </c>
      <c r="J67" s="180"/>
      <c r="K67" s="180"/>
      <c r="L67" s="180"/>
      <c r="M67" s="180"/>
      <c r="N67" s="180"/>
      <c r="O67" s="180"/>
      <c r="P67" s="180"/>
      <c r="Q67" s="180"/>
      <c r="R67" s="75"/>
      <c r="S67" s="75"/>
      <c r="T67" s="75"/>
      <c r="U67" s="75">
        <f t="shared" si="0"/>
        <v>0</v>
      </c>
      <c r="V67" s="75">
        <f t="shared" si="1"/>
        <v>0</v>
      </c>
      <c r="W67" s="75">
        <f t="shared" si="2"/>
        <v>1</v>
      </c>
      <c r="X67" s="75"/>
    </row>
    <row r="68" spans="1:24" ht="13.5" x14ac:dyDescent="0.25">
      <c r="A68" s="180"/>
      <c r="B68" s="15" t="s">
        <v>14</v>
      </c>
      <c r="C68" s="180"/>
      <c r="D68" s="180"/>
      <c r="E68" s="75">
        <f t="shared" si="27"/>
        <v>20</v>
      </c>
      <c r="F68" s="93">
        <f t="shared" si="28"/>
        <v>1200</v>
      </c>
      <c r="G68" s="15">
        <f t="shared" si="26"/>
        <v>10</v>
      </c>
      <c r="H68" s="15" t="s">
        <v>115</v>
      </c>
      <c r="I68" s="15">
        <f t="shared" si="4"/>
        <v>79.47</v>
      </c>
      <c r="J68" s="180"/>
      <c r="K68" s="180"/>
      <c r="L68" s="180"/>
      <c r="M68" s="180"/>
      <c r="N68" s="180"/>
      <c r="O68" s="180"/>
      <c r="P68" s="180"/>
      <c r="Q68" s="180"/>
      <c r="R68" s="75"/>
      <c r="S68" s="75"/>
      <c r="T68" s="75"/>
      <c r="U68" s="75">
        <f t="shared" si="0"/>
        <v>1</v>
      </c>
      <c r="V68" s="75">
        <f t="shared" si="1"/>
        <v>1.92</v>
      </c>
      <c r="W68" s="75">
        <f t="shared" si="2"/>
        <v>1.92</v>
      </c>
      <c r="X68" s="75"/>
    </row>
    <row r="69" spans="1:24" ht="13.5" x14ac:dyDescent="0.25">
      <c r="A69" s="180"/>
      <c r="B69" s="15" t="s">
        <v>15</v>
      </c>
      <c r="C69" s="180"/>
      <c r="D69" s="180"/>
      <c r="E69" s="75">
        <f t="shared" si="27"/>
        <v>40</v>
      </c>
      <c r="F69" s="93">
        <f t="shared" si="28"/>
        <v>2400</v>
      </c>
      <c r="G69" s="15">
        <f t="shared" si="26"/>
        <v>10</v>
      </c>
      <c r="H69" s="15" t="s">
        <v>115</v>
      </c>
      <c r="I69" s="15">
        <f t="shared" si="4"/>
        <v>274.286</v>
      </c>
      <c r="J69" s="180"/>
      <c r="K69" s="180"/>
      <c r="L69" s="180"/>
      <c r="M69" s="180"/>
      <c r="N69" s="180"/>
      <c r="O69" s="180"/>
      <c r="P69" s="180"/>
      <c r="Q69" s="180"/>
      <c r="R69" s="75"/>
      <c r="S69" s="75"/>
      <c r="T69" s="75"/>
      <c r="U69" s="75">
        <f t="shared" si="0"/>
        <v>1</v>
      </c>
      <c r="V69" s="75">
        <f t="shared" si="1"/>
        <v>3.84</v>
      </c>
      <c r="W69" s="75">
        <f t="shared" si="2"/>
        <v>3.84</v>
      </c>
      <c r="X69" s="75"/>
    </row>
    <row r="70" spans="1:24" ht="13.5" x14ac:dyDescent="0.25">
      <c r="A70" s="180"/>
      <c r="B70" s="15" t="s">
        <v>16</v>
      </c>
      <c r="C70" s="180"/>
      <c r="D70" s="180"/>
      <c r="E70" s="75">
        <f t="shared" si="27"/>
        <v>80</v>
      </c>
      <c r="F70" s="93">
        <f t="shared" si="28"/>
        <v>4800</v>
      </c>
      <c r="G70" s="15">
        <f t="shared" si="26"/>
        <v>10</v>
      </c>
      <c r="H70" s="15" t="s">
        <v>115</v>
      </c>
      <c r="I70" s="15">
        <f t="shared" si="4"/>
        <v>860.98699999999997</v>
      </c>
      <c r="J70" s="180"/>
      <c r="K70" s="180"/>
      <c r="L70" s="180"/>
      <c r="M70" s="180"/>
      <c r="N70" s="180"/>
      <c r="O70" s="180"/>
      <c r="P70" s="180"/>
      <c r="Q70" s="180"/>
      <c r="R70" s="75"/>
      <c r="S70" s="75"/>
      <c r="T70" s="75"/>
      <c r="U70" s="75">
        <f t="shared" si="0"/>
        <v>1</v>
      </c>
      <c r="V70" s="75">
        <f t="shared" si="1"/>
        <v>7.68</v>
      </c>
      <c r="W70" s="75">
        <f t="shared" si="2"/>
        <v>7.68</v>
      </c>
      <c r="X70" s="75"/>
    </row>
    <row r="71" spans="1:24" ht="13.5" x14ac:dyDescent="0.25">
      <c r="A71" s="180"/>
      <c r="B71" s="15" t="s">
        <v>17</v>
      </c>
      <c r="C71" s="180"/>
      <c r="D71" s="180"/>
      <c r="E71" s="75">
        <f t="shared" si="27"/>
        <v>240</v>
      </c>
      <c r="F71" s="93">
        <f t="shared" si="28"/>
        <v>14400</v>
      </c>
      <c r="G71" s="15">
        <f t="shared" si="26"/>
        <v>10</v>
      </c>
      <c r="H71" s="15" t="s">
        <v>115</v>
      </c>
      <c r="I71" s="15">
        <f t="shared" si="4"/>
        <v>4163.8549999999996</v>
      </c>
      <c r="J71" s="180"/>
      <c r="K71" s="180"/>
      <c r="L71" s="180"/>
      <c r="M71" s="180"/>
      <c r="N71" s="180"/>
      <c r="O71" s="180"/>
      <c r="P71" s="180"/>
      <c r="Q71" s="180"/>
      <c r="R71" s="75"/>
      <c r="S71" s="75"/>
      <c r="T71" s="75"/>
      <c r="U71" s="75">
        <f t="shared" si="0"/>
        <v>1</v>
      </c>
      <c r="V71" s="75">
        <f t="shared" si="1"/>
        <v>23.04</v>
      </c>
      <c r="W71" s="75">
        <f t="shared" si="2"/>
        <v>23.04</v>
      </c>
      <c r="X71" s="75"/>
    </row>
    <row r="72" spans="1:24" ht="13.5" x14ac:dyDescent="0.25">
      <c r="A72" s="180"/>
      <c r="B72" s="15" t="s">
        <v>18</v>
      </c>
      <c r="C72" s="180"/>
      <c r="D72" s="180"/>
      <c r="E72" s="75">
        <f t="shared" si="27"/>
        <v>480</v>
      </c>
      <c r="F72" s="93">
        <f t="shared" si="28"/>
        <v>28800</v>
      </c>
      <c r="G72" s="15">
        <f t="shared" si="26"/>
        <v>10</v>
      </c>
      <c r="H72" s="15" t="s">
        <v>115</v>
      </c>
      <c r="I72" s="15">
        <f t="shared" si="4"/>
        <v>9832.1479999999992</v>
      </c>
      <c r="J72" s="180"/>
      <c r="K72" s="180"/>
      <c r="L72" s="180"/>
      <c r="M72" s="180"/>
      <c r="N72" s="180"/>
      <c r="O72" s="180"/>
      <c r="P72" s="180"/>
      <c r="Q72" s="180"/>
      <c r="R72" s="75"/>
      <c r="S72" s="75"/>
      <c r="T72" s="75"/>
      <c r="U72" s="75">
        <f t="shared" si="0"/>
        <v>1</v>
      </c>
      <c r="V72" s="75">
        <f t="shared" si="1"/>
        <v>46.08</v>
      </c>
      <c r="W72" s="75">
        <f t="shared" si="2"/>
        <v>46.08</v>
      </c>
      <c r="X72" s="75"/>
    </row>
    <row r="73" spans="1:24" ht="13.5" x14ac:dyDescent="0.25">
      <c r="A73" s="191"/>
      <c r="B73" s="76" t="s">
        <v>19</v>
      </c>
      <c r="C73" s="191"/>
      <c r="D73" s="191"/>
      <c r="E73" s="78">
        <f t="shared" si="27"/>
        <v>960</v>
      </c>
      <c r="F73" s="94">
        <f t="shared" si="28"/>
        <v>57600</v>
      </c>
      <c r="G73" s="76">
        <f t="shared" si="26"/>
        <v>10</v>
      </c>
      <c r="H73" s="76" t="s">
        <v>115</v>
      </c>
      <c r="I73" s="76">
        <f t="shared" si="4"/>
        <v>21616.887999999999</v>
      </c>
      <c r="J73" s="191"/>
      <c r="K73" s="191"/>
      <c r="L73" s="191"/>
      <c r="M73" s="191"/>
      <c r="N73" s="191"/>
      <c r="O73" s="191"/>
      <c r="P73" s="191"/>
      <c r="Q73" s="191"/>
      <c r="R73" s="78"/>
      <c r="S73" s="78"/>
      <c r="T73" s="78"/>
      <c r="U73" s="78">
        <f t="shared" si="0"/>
        <v>1</v>
      </c>
      <c r="V73" s="78">
        <f t="shared" si="1"/>
        <v>92.16</v>
      </c>
      <c r="W73" s="78">
        <f t="shared" si="2"/>
        <v>92.16</v>
      </c>
      <c r="X73" s="78"/>
    </row>
    <row r="74" spans="1:24" ht="15.75" customHeight="1" x14ac:dyDescent="0.25">
      <c r="A74" s="189" t="s">
        <v>155</v>
      </c>
      <c r="B74" s="15" t="s">
        <v>23</v>
      </c>
      <c r="C74" s="189">
        <v>37</v>
      </c>
      <c r="D74" s="189"/>
      <c r="E74" s="74">
        <v>0</v>
      </c>
      <c r="F74" s="74">
        <v>0</v>
      </c>
      <c r="G74" s="74">
        <v>0</v>
      </c>
      <c r="H74" s="74">
        <v>0</v>
      </c>
      <c r="I74" s="74">
        <f t="shared" si="4"/>
        <v>0</v>
      </c>
      <c r="J74" s="189" t="s">
        <v>156</v>
      </c>
      <c r="K74" s="15">
        <v>30</v>
      </c>
      <c r="L74" s="189" t="s">
        <v>115</v>
      </c>
      <c r="M74" s="189" t="s">
        <v>115</v>
      </c>
      <c r="N74" s="189" t="s">
        <v>115</v>
      </c>
      <c r="O74" s="189" t="s">
        <v>157</v>
      </c>
      <c r="P74" s="192" t="s">
        <v>158</v>
      </c>
      <c r="Q74" s="192" t="s">
        <v>159</v>
      </c>
      <c r="R74" s="75"/>
      <c r="S74" s="75"/>
      <c r="T74" s="75"/>
      <c r="U74" s="75">
        <f t="shared" si="0"/>
        <v>0</v>
      </c>
      <c r="V74" s="75">
        <f t="shared" si="1"/>
        <v>0</v>
      </c>
      <c r="W74" s="75">
        <f t="shared" si="2"/>
        <v>1</v>
      </c>
      <c r="X74" s="75"/>
    </row>
    <row r="75" spans="1:24" ht="15.75" customHeight="1" x14ac:dyDescent="0.25">
      <c r="A75" s="180"/>
      <c r="B75" s="15" t="s">
        <v>13</v>
      </c>
      <c r="C75" s="180"/>
      <c r="D75" s="180"/>
      <c r="E75" s="74">
        <v>0</v>
      </c>
      <c r="F75" s="74">
        <v>0</v>
      </c>
      <c r="G75" s="74">
        <v>0</v>
      </c>
      <c r="H75" s="74">
        <v>0</v>
      </c>
      <c r="I75" s="74">
        <f t="shared" si="4"/>
        <v>0</v>
      </c>
      <c r="J75" s="180"/>
      <c r="K75" s="75">
        <f t="shared" ref="K75:K81" si="29">ROUND($K$74*S10,0)</f>
        <v>60</v>
      </c>
      <c r="L75" s="180"/>
      <c r="M75" s="180"/>
      <c r="N75" s="180"/>
      <c r="O75" s="180"/>
      <c r="P75" s="180"/>
      <c r="Q75" s="180"/>
      <c r="R75" s="75"/>
      <c r="S75" s="75"/>
      <c r="T75" s="75"/>
      <c r="U75" s="75">
        <f t="shared" si="0"/>
        <v>0</v>
      </c>
      <c r="V75" s="75">
        <f t="shared" si="1"/>
        <v>0</v>
      </c>
      <c r="W75" s="75">
        <f t="shared" si="2"/>
        <v>1</v>
      </c>
      <c r="X75" s="75"/>
    </row>
    <row r="76" spans="1:24" ht="15.75" customHeight="1" x14ac:dyDescent="0.25">
      <c r="A76" s="180"/>
      <c r="B76" s="15" t="s">
        <v>14</v>
      </c>
      <c r="C76" s="180"/>
      <c r="D76" s="180"/>
      <c r="E76" s="74">
        <v>0</v>
      </c>
      <c r="F76" s="74">
        <v>0</v>
      </c>
      <c r="G76" s="74">
        <v>0</v>
      </c>
      <c r="H76" s="74">
        <v>0</v>
      </c>
      <c r="I76" s="74">
        <f t="shared" si="4"/>
        <v>0</v>
      </c>
      <c r="J76" s="180"/>
      <c r="K76" s="75">
        <f t="shared" si="29"/>
        <v>120</v>
      </c>
      <c r="L76" s="180"/>
      <c r="M76" s="180"/>
      <c r="N76" s="180"/>
      <c r="O76" s="180"/>
      <c r="P76" s="180"/>
      <c r="Q76" s="180"/>
      <c r="R76" s="75"/>
      <c r="S76" s="75"/>
      <c r="T76" s="75"/>
      <c r="U76" s="75">
        <f t="shared" si="0"/>
        <v>0</v>
      </c>
      <c r="V76" s="75">
        <f t="shared" si="1"/>
        <v>0</v>
      </c>
      <c r="W76" s="75">
        <f t="shared" si="2"/>
        <v>1</v>
      </c>
      <c r="X76" s="75"/>
    </row>
    <row r="77" spans="1:24" ht="15.75" customHeight="1" x14ac:dyDescent="0.25">
      <c r="A77" s="180"/>
      <c r="B77" s="15" t="s">
        <v>15</v>
      </c>
      <c r="C77" s="180"/>
      <c r="D77" s="180"/>
      <c r="E77" s="74">
        <v>0</v>
      </c>
      <c r="F77" s="74">
        <v>0</v>
      </c>
      <c r="G77" s="74">
        <v>0</v>
      </c>
      <c r="H77" s="74">
        <v>0</v>
      </c>
      <c r="I77" s="74">
        <f t="shared" si="4"/>
        <v>0</v>
      </c>
      <c r="J77" s="180"/>
      <c r="K77" s="75">
        <f t="shared" si="29"/>
        <v>240</v>
      </c>
      <c r="L77" s="180"/>
      <c r="M77" s="180"/>
      <c r="N77" s="180"/>
      <c r="O77" s="180"/>
      <c r="P77" s="180"/>
      <c r="Q77" s="180"/>
      <c r="R77" s="75"/>
      <c r="S77" s="75"/>
      <c r="T77" s="75"/>
      <c r="U77" s="75">
        <f t="shared" si="0"/>
        <v>0</v>
      </c>
      <c r="V77" s="75">
        <f t="shared" si="1"/>
        <v>0</v>
      </c>
      <c r="W77" s="75">
        <f t="shared" si="2"/>
        <v>1</v>
      </c>
      <c r="X77" s="75"/>
    </row>
    <row r="78" spans="1:24" ht="15.75" customHeight="1" x14ac:dyDescent="0.25">
      <c r="A78" s="180"/>
      <c r="B78" s="15" t="s">
        <v>16</v>
      </c>
      <c r="C78" s="180"/>
      <c r="D78" s="180"/>
      <c r="E78" s="74">
        <v>0</v>
      </c>
      <c r="F78" s="74">
        <v>0</v>
      </c>
      <c r="G78" s="74">
        <v>0</v>
      </c>
      <c r="H78" s="74">
        <v>0</v>
      </c>
      <c r="I78" s="74">
        <f t="shared" si="4"/>
        <v>0</v>
      </c>
      <c r="J78" s="180"/>
      <c r="K78" s="75">
        <f t="shared" si="29"/>
        <v>480</v>
      </c>
      <c r="L78" s="180"/>
      <c r="M78" s="180"/>
      <c r="N78" s="180"/>
      <c r="O78" s="180"/>
      <c r="P78" s="180"/>
      <c r="Q78" s="180"/>
      <c r="R78" s="75"/>
      <c r="S78" s="75"/>
      <c r="T78" s="75"/>
      <c r="U78" s="75">
        <f t="shared" si="0"/>
        <v>0</v>
      </c>
      <c r="V78" s="75">
        <f t="shared" si="1"/>
        <v>0</v>
      </c>
      <c r="W78" s="75">
        <f t="shared" si="2"/>
        <v>1</v>
      </c>
      <c r="X78" s="75"/>
    </row>
    <row r="79" spans="1:24" ht="15.75" customHeight="1" x14ac:dyDescent="0.25">
      <c r="A79" s="180"/>
      <c r="B79" s="15" t="s">
        <v>17</v>
      </c>
      <c r="C79" s="180"/>
      <c r="D79" s="180"/>
      <c r="E79" s="74">
        <v>0</v>
      </c>
      <c r="F79" s="74">
        <v>0</v>
      </c>
      <c r="G79" s="74">
        <v>0</v>
      </c>
      <c r="H79" s="74">
        <v>0</v>
      </c>
      <c r="I79" s="74">
        <f t="shared" si="4"/>
        <v>0</v>
      </c>
      <c r="J79" s="180"/>
      <c r="K79" s="75">
        <f t="shared" si="29"/>
        <v>1440</v>
      </c>
      <c r="L79" s="180"/>
      <c r="M79" s="180"/>
      <c r="N79" s="180"/>
      <c r="O79" s="180"/>
      <c r="P79" s="180"/>
      <c r="Q79" s="180"/>
      <c r="R79" s="75"/>
      <c r="S79" s="75"/>
      <c r="T79" s="75"/>
      <c r="U79" s="75">
        <f t="shared" si="0"/>
        <v>0</v>
      </c>
      <c r="V79" s="75">
        <f t="shared" si="1"/>
        <v>0</v>
      </c>
      <c r="W79" s="75">
        <f t="shared" si="2"/>
        <v>1</v>
      </c>
      <c r="X79" s="75"/>
    </row>
    <row r="80" spans="1:24" ht="15.75" customHeight="1" x14ac:dyDescent="0.25">
      <c r="A80" s="180"/>
      <c r="B80" s="15" t="s">
        <v>18</v>
      </c>
      <c r="C80" s="180"/>
      <c r="D80" s="180"/>
      <c r="E80" s="74">
        <v>0</v>
      </c>
      <c r="F80" s="74">
        <v>0</v>
      </c>
      <c r="G80" s="74">
        <v>0</v>
      </c>
      <c r="H80" s="74">
        <v>0</v>
      </c>
      <c r="I80" s="74">
        <f t="shared" si="4"/>
        <v>0</v>
      </c>
      <c r="J80" s="180"/>
      <c r="K80" s="75">
        <f t="shared" si="29"/>
        <v>2880</v>
      </c>
      <c r="L80" s="180"/>
      <c r="M80" s="180"/>
      <c r="N80" s="180"/>
      <c r="O80" s="180"/>
      <c r="P80" s="180"/>
      <c r="Q80" s="180"/>
      <c r="R80" s="75"/>
      <c r="S80" s="75"/>
      <c r="T80" s="75"/>
      <c r="U80" s="75">
        <f t="shared" si="0"/>
        <v>0</v>
      </c>
      <c r="V80" s="75">
        <f t="shared" si="1"/>
        <v>0</v>
      </c>
      <c r="W80" s="75">
        <f t="shared" si="2"/>
        <v>1</v>
      </c>
      <c r="X80" s="75"/>
    </row>
    <row r="81" spans="1:24" ht="15.75" customHeight="1" x14ac:dyDescent="0.25">
      <c r="A81" s="191"/>
      <c r="B81" s="76" t="s">
        <v>19</v>
      </c>
      <c r="C81" s="191"/>
      <c r="D81" s="191"/>
      <c r="E81" s="77">
        <v>0</v>
      </c>
      <c r="F81" s="77">
        <v>0</v>
      </c>
      <c r="G81" s="77">
        <v>0</v>
      </c>
      <c r="H81" s="77">
        <v>0</v>
      </c>
      <c r="I81" s="77">
        <f t="shared" si="4"/>
        <v>0</v>
      </c>
      <c r="J81" s="191"/>
      <c r="K81" s="78">
        <f t="shared" si="29"/>
        <v>5760</v>
      </c>
      <c r="L81" s="191"/>
      <c r="M81" s="191"/>
      <c r="N81" s="191"/>
      <c r="O81" s="191"/>
      <c r="P81" s="191"/>
      <c r="Q81" s="191"/>
      <c r="R81" s="78"/>
      <c r="S81" s="78"/>
      <c r="T81" s="78"/>
      <c r="U81" s="78">
        <f t="shared" si="0"/>
        <v>0</v>
      </c>
      <c r="V81" s="78">
        <f t="shared" si="1"/>
        <v>0</v>
      </c>
      <c r="W81" s="78">
        <f t="shared" si="2"/>
        <v>1</v>
      </c>
      <c r="X81" s="78"/>
    </row>
    <row r="82" spans="1:24" ht="15.75" customHeight="1" x14ac:dyDescent="0.25">
      <c r="A82" s="189" t="s">
        <v>160</v>
      </c>
      <c r="B82" s="74" t="s">
        <v>161</v>
      </c>
      <c r="C82" s="189">
        <v>38</v>
      </c>
      <c r="D82" s="189"/>
      <c r="E82" s="95">
        <f t="shared" ref="E82:F82" si="30">5/3</f>
        <v>1.6666666666666667</v>
      </c>
      <c r="F82" s="95">
        <f t="shared" si="30"/>
        <v>1.6666666666666667</v>
      </c>
      <c r="G82" s="85">
        <f t="shared" ref="G82:G86" si="31">3.5*$R$19</f>
        <v>3.5</v>
      </c>
      <c r="H82" s="85">
        <v>1</v>
      </c>
      <c r="I82" s="85">
        <f t="shared" ref="I82:I89" si="32">ROUND((MIN(CEILING(F82/$R$10,1), 25)*E82)*(W82/(G82+V82+$X$10))*3, 3)</f>
        <v>1.3660000000000001</v>
      </c>
      <c r="J82" s="189" t="s">
        <v>162</v>
      </c>
      <c r="K82" s="96">
        <f>$S$82*R27</f>
        <v>1.6666666666666667</v>
      </c>
      <c r="L82" s="189" t="s">
        <v>115</v>
      </c>
      <c r="M82" s="189" t="s">
        <v>138</v>
      </c>
      <c r="N82" s="189" t="s">
        <v>128</v>
      </c>
      <c r="O82" s="189" t="s">
        <v>163</v>
      </c>
      <c r="P82" s="192" t="s">
        <v>164</v>
      </c>
      <c r="Q82" s="192" t="s">
        <v>165</v>
      </c>
      <c r="R82" s="75"/>
      <c r="S82" s="97">
        <f>5/3</f>
        <v>1.6666666666666667</v>
      </c>
      <c r="T82" s="75"/>
      <c r="U82" s="75">
        <f t="shared" si="0"/>
        <v>0</v>
      </c>
      <c r="V82" s="75">
        <f t="shared" si="1"/>
        <v>0</v>
      </c>
      <c r="W82" s="75">
        <f t="shared" si="2"/>
        <v>1</v>
      </c>
      <c r="X82" s="75"/>
    </row>
    <row r="83" spans="1:24" ht="15.75" customHeight="1" x14ac:dyDescent="0.25">
      <c r="A83" s="180"/>
      <c r="B83" s="15" t="s">
        <v>166</v>
      </c>
      <c r="C83" s="180"/>
      <c r="D83" s="180"/>
      <c r="E83" s="98">
        <f t="shared" ref="E83:E89" si="33">ROUND($E$82*S18, 1)</f>
        <v>3.3</v>
      </c>
      <c r="F83" s="98">
        <f t="shared" ref="F83:F89" si="34">ROUND($F$82*T18, 1)</f>
        <v>3.3</v>
      </c>
      <c r="G83" s="15">
        <f t="shared" si="31"/>
        <v>3.5</v>
      </c>
      <c r="H83" s="15">
        <v>1</v>
      </c>
      <c r="I83" s="15">
        <f t="shared" si="32"/>
        <v>2.7050000000000001</v>
      </c>
      <c r="J83" s="180"/>
      <c r="K83" s="15">
        <f t="shared" ref="K83:K86" si="35">ROUND($S$82*S10*$R$27, 0)</f>
        <v>3</v>
      </c>
      <c r="L83" s="180"/>
      <c r="M83" s="180"/>
      <c r="N83" s="180"/>
      <c r="O83" s="180"/>
      <c r="P83" s="180"/>
      <c r="Q83" s="180"/>
      <c r="R83" s="75"/>
      <c r="S83" s="75"/>
      <c r="T83" s="75"/>
      <c r="U83" s="75">
        <f t="shared" si="0"/>
        <v>0</v>
      </c>
      <c r="V83" s="75">
        <f t="shared" si="1"/>
        <v>0</v>
      </c>
      <c r="W83" s="75">
        <f t="shared" si="2"/>
        <v>1</v>
      </c>
      <c r="X83" s="75"/>
    </row>
    <row r="84" spans="1:24" ht="15.75" customHeight="1" x14ac:dyDescent="0.25">
      <c r="A84" s="180"/>
      <c r="B84" s="15" t="s">
        <v>167</v>
      </c>
      <c r="C84" s="180"/>
      <c r="D84" s="180"/>
      <c r="E84" s="98">
        <f t="shared" si="33"/>
        <v>6.7</v>
      </c>
      <c r="F84" s="98">
        <f t="shared" si="34"/>
        <v>6.7</v>
      </c>
      <c r="G84" s="15">
        <f t="shared" si="31"/>
        <v>3.5</v>
      </c>
      <c r="H84" s="15">
        <v>1</v>
      </c>
      <c r="I84" s="15">
        <f t="shared" si="32"/>
        <v>5.492</v>
      </c>
      <c r="J84" s="180"/>
      <c r="K84" s="15">
        <f t="shared" si="35"/>
        <v>7</v>
      </c>
      <c r="L84" s="180"/>
      <c r="M84" s="180"/>
      <c r="N84" s="180"/>
      <c r="O84" s="180"/>
      <c r="P84" s="180"/>
      <c r="Q84" s="180"/>
      <c r="R84" s="75"/>
      <c r="S84" s="75"/>
      <c r="T84" s="75"/>
      <c r="U84" s="75">
        <f t="shared" si="0"/>
        <v>0</v>
      </c>
      <c r="V84" s="75">
        <f t="shared" si="1"/>
        <v>0</v>
      </c>
      <c r="W84" s="75">
        <f t="shared" si="2"/>
        <v>1</v>
      </c>
      <c r="X84" s="75"/>
    </row>
    <row r="85" spans="1:24" ht="15.75" customHeight="1" x14ac:dyDescent="0.25">
      <c r="A85" s="180"/>
      <c r="B85" s="15" t="s">
        <v>168</v>
      </c>
      <c r="C85" s="180"/>
      <c r="D85" s="180"/>
      <c r="E85" s="98">
        <f t="shared" si="33"/>
        <v>13.3</v>
      </c>
      <c r="F85" s="98">
        <f t="shared" si="34"/>
        <v>13.3</v>
      </c>
      <c r="G85" s="15">
        <f t="shared" si="31"/>
        <v>3.5</v>
      </c>
      <c r="H85" s="15">
        <v>1</v>
      </c>
      <c r="I85" s="15">
        <f t="shared" si="32"/>
        <v>10.901999999999999</v>
      </c>
      <c r="J85" s="180"/>
      <c r="K85" s="15">
        <f t="shared" si="35"/>
        <v>13</v>
      </c>
      <c r="L85" s="180"/>
      <c r="M85" s="180"/>
      <c r="N85" s="180"/>
      <c r="O85" s="180"/>
      <c r="P85" s="180"/>
      <c r="Q85" s="180"/>
      <c r="R85" s="75"/>
      <c r="S85" s="75"/>
      <c r="T85" s="75"/>
      <c r="U85" s="75">
        <f t="shared" si="0"/>
        <v>0</v>
      </c>
      <c r="V85" s="75">
        <f t="shared" si="1"/>
        <v>0</v>
      </c>
      <c r="W85" s="75">
        <f t="shared" si="2"/>
        <v>1</v>
      </c>
      <c r="X85" s="75"/>
    </row>
    <row r="86" spans="1:24" ht="15.75" customHeight="1" x14ac:dyDescent="0.25">
      <c r="A86" s="180"/>
      <c r="B86" s="15" t="s">
        <v>169</v>
      </c>
      <c r="C86" s="180"/>
      <c r="D86" s="180"/>
      <c r="E86" s="98">
        <f t="shared" si="33"/>
        <v>26.7</v>
      </c>
      <c r="F86" s="98">
        <f t="shared" si="34"/>
        <v>26.7</v>
      </c>
      <c r="G86" s="15">
        <f t="shared" si="31"/>
        <v>3.5</v>
      </c>
      <c r="H86" s="15">
        <v>1</v>
      </c>
      <c r="I86" s="15">
        <f t="shared" si="32"/>
        <v>43.77</v>
      </c>
      <c r="J86" s="180"/>
      <c r="K86" s="15">
        <f t="shared" si="35"/>
        <v>27</v>
      </c>
      <c r="L86" s="180"/>
      <c r="M86" s="180"/>
      <c r="N86" s="180"/>
      <c r="O86" s="180"/>
      <c r="P86" s="180"/>
      <c r="Q86" s="180"/>
      <c r="R86" s="75"/>
      <c r="S86" s="75"/>
      <c r="T86" s="75"/>
      <c r="U86" s="75">
        <f t="shared" si="0"/>
        <v>0</v>
      </c>
      <c r="V86" s="75">
        <f t="shared" si="1"/>
        <v>0</v>
      </c>
      <c r="W86" s="75">
        <f t="shared" si="2"/>
        <v>1</v>
      </c>
      <c r="X86" s="75"/>
    </row>
    <row r="87" spans="1:24" ht="15.75" customHeight="1" x14ac:dyDescent="0.25">
      <c r="A87" s="180"/>
      <c r="B87" s="15" t="s">
        <v>170</v>
      </c>
      <c r="C87" s="180"/>
      <c r="D87" s="180"/>
      <c r="E87" s="93">
        <f t="shared" si="33"/>
        <v>80</v>
      </c>
      <c r="F87" s="93">
        <f t="shared" si="34"/>
        <v>80</v>
      </c>
      <c r="G87" s="15">
        <f t="shared" ref="G87:G89" si="36">1.5*$R$19</f>
        <v>1.5</v>
      </c>
      <c r="H87" s="15">
        <v>1</v>
      </c>
      <c r="I87" s="15">
        <f t="shared" si="32"/>
        <v>578.31299999999999</v>
      </c>
      <c r="J87" s="180"/>
      <c r="K87" s="15">
        <f t="shared" ref="K87:K89" si="37">ROUND($S$82*S14*$R$27*1.4, 0)</f>
        <v>112</v>
      </c>
      <c r="L87" s="180"/>
      <c r="M87" s="180"/>
      <c r="N87" s="180"/>
      <c r="O87" s="180"/>
      <c r="P87" s="180"/>
      <c r="Q87" s="180"/>
      <c r="R87" s="75"/>
      <c r="S87" s="75"/>
      <c r="T87" s="75"/>
      <c r="U87" s="75">
        <f t="shared" si="0"/>
        <v>0</v>
      </c>
      <c r="V87" s="75">
        <f t="shared" si="1"/>
        <v>0</v>
      </c>
      <c r="W87" s="75">
        <f t="shared" si="2"/>
        <v>1</v>
      </c>
      <c r="X87" s="75"/>
    </row>
    <row r="88" spans="1:24" ht="15.75" customHeight="1" x14ac:dyDescent="0.25">
      <c r="A88" s="180"/>
      <c r="B88" s="15" t="s">
        <v>171</v>
      </c>
      <c r="C88" s="180"/>
      <c r="D88" s="180"/>
      <c r="E88" s="93">
        <f t="shared" si="33"/>
        <v>160</v>
      </c>
      <c r="F88" s="93">
        <f t="shared" si="34"/>
        <v>160</v>
      </c>
      <c r="G88" s="15">
        <f t="shared" si="36"/>
        <v>1.5</v>
      </c>
      <c r="H88" s="15">
        <v>1</v>
      </c>
      <c r="I88" s="15">
        <f t="shared" si="32"/>
        <v>2024.096</v>
      </c>
      <c r="J88" s="180"/>
      <c r="K88" s="15">
        <f t="shared" si="37"/>
        <v>224</v>
      </c>
      <c r="L88" s="180"/>
      <c r="M88" s="180"/>
      <c r="N88" s="180"/>
      <c r="O88" s="180"/>
      <c r="P88" s="180"/>
      <c r="Q88" s="180"/>
      <c r="R88" s="75"/>
      <c r="S88" s="75"/>
      <c r="T88" s="75"/>
      <c r="U88" s="75">
        <f t="shared" si="0"/>
        <v>0</v>
      </c>
      <c r="V88" s="75">
        <f t="shared" si="1"/>
        <v>0</v>
      </c>
      <c r="W88" s="75">
        <f t="shared" si="2"/>
        <v>1</v>
      </c>
      <c r="X88" s="75"/>
    </row>
    <row r="89" spans="1:24" ht="15.75" customHeight="1" x14ac:dyDescent="0.25">
      <c r="A89" s="191"/>
      <c r="B89" s="76" t="s">
        <v>172</v>
      </c>
      <c r="C89" s="191"/>
      <c r="D89" s="191"/>
      <c r="E89" s="94">
        <f t="shared" si="33"/>
        <v>320</v>
      </c>
      <c r="F89" s="94">
        <f t="shared" si="34"/>
        <v>320</v>
      </c>
      <c r="G89" s="76">
        <f t="shared" si="36"/>
        <v>1.5</v>
      </c>
      <c r="H89" s="76">
        <v>1</v>
      </c>
      <c r="I89" s="76">
        <f t="shared" si="32"/>
        <v>7518.0720000000001</v>
      </c>
      <c r="J89" s="191"/>
      <c r="K89" s="76">
        <f t="shared" si="37"/>
        <v>448</v>
      </c>
      <c r="L89" s="191"/>
      <c r="M89" s="191"/>
      <c r="N89" s="191"/>
      <c r="O89" s="191"/>
      <c r="P89" s="191"/>
      <c r="Q89" s="191"/>
      <c r="R89" s="78"/>
      <c r="S89" s="78"/>
      <c r="T89" s="78"/>
      <c r="U89" s="78">
        <f t="shared" si="0"/>
        <v>0</v>
      </c>
      <c r="V89" s="78">
        <f t="shared" si="1"/>
        <v>0</v>
      </c>
      <c r="W89" s="78">
        <f t="shared" si="2"/>
        <v>1</v>
      </c>
      <c r="X89" s="78"/>
    </row>
    <row r="90" spans="1:24" ht="16.5" customHeight="1" x14ac:dyDescent="0.25">
      <c r="A90" s="189" t="s">
        <v>173</v>
      </c>
      <c r="B90" s="74" t="s">
        <v>23</v>
      </c>
      <c r="C90" s="189">
        <v>15</v>
      </c>
      <c r="D90" s="189"/>
      <c r="E90" s="85">
        <v>5</v>
      </c>
      <c r="F90" s="85">
        <v>10</v>
      </c>
      <c r="G90" s="85">
        <f t="shared" ref="G90:G97" si="38">1*$R$19</f>
        <v>1</v>
      </c>
      <c r="H90" s="85">
        <v>0.5</v>
      </c>
      <c r="I90" s="85">
        <f t="shared" ref="I90:I94" si="39">ROUND((MIN(CEILING(F90/$R$10,1), 25)*E90)*(W90/(G90+V90+$X$10)), 3)</f>
        <v>4.3099999999999996</v>
      </c>
      <c r="J90" s="189" t="s">
        <v>174</v>
      </c>
      <c r="K90" s="85">
        <v>0</v>
      </c>
      <c r="L90" s="189" t="s">
        <v>115</v>
      </c>
      <c r="M90" s="189" t="s">
        <v>175</v>
      </c>
      <c r="N90" s="189" t="s">
        <v>128</v>
      </c>
      <c r="O90" s="189" t="s">
        <v>176</v>
      </c>
      <c r="P90" s="192" t="s">
        <v>173</v>
      </c>
      <c r="Q90" s="192" t="s">
        <v>177</v>
      </c>
      <c r="R90" s="75"/>
      <c r="S90" s="75"/>
      <c r="T90" s="75"/>
      <c r="U90" s="75">
        <f t="shared" si="0"/>
        <v>0</v>
      </c>
      <c r="V90" s="75">
        <f t="shared" si="1"/>
        <v>0</v>
      </c>
      <c r="W90" s="75">
        <f t="shared" si="2"/>
        <v>1</v>
      </c>
      <c r="X90" s="75"/>
    </row>
    <row r="91" spans="1:24" ht="16.5" customHeight="1" x14ac:dyDescent="0.25">
      <c r="A91" s="180"/>
      <c r="B91" s="15" t="s">
        <v>13</v>
      </c>
      <c r="C91" s="180"/>
      <c r="D91" s="180"/>
      <c r="E91" s="75">
        <f t="shared" ref="E91:E94" si="40">ROUND($E$90*S10,0)</f>
        <v>10</v>
      </c>
      <c r="F91" s="75">
        <f t="shared" ref="F91:F94" si="41">ROUND($F$90*T10,0)</f>
        <v>20</v>
      </c>
      <c r="G91" s="15">
        <f t="shared" si="38"/>
        <v>1</v>
      </c>
      <c r="H91" s="15">
        <v>0.5</v>
      </c>
      <c r="I91" s="15">
        <f t="shared" si="39"/>
        <v>8.6210000000000004</v>
      </c>
      <c r="J91" s="180"/>
      <c r="K91" s="15">
        <v>4</v>
      </c>
      <c r="L91" s="180"/>
      <c r="M91" s="180"/>
      <c r="N91" s="180"/>
      <c r="O91" s="180"/>
      <c r="P91" s="180"/>
      <c r="Q91" s="180"/>
      <c r="R91" s="75"/>
      <c r="S91" s="75"/>
      <c r="T91" s="75"/>
      <c r="U91" s="75">
        <f t="shared" si="0"/>
        <v>0</v>
      </c>
      <c r="V91" s="75">
        <f t="shared" si="1"/>
        <v>0</v>
      </c>
      <c r="W91" s="75">
        <f t="shared" si="2"/>
        <v>1</v>
      </c>
      <c r="X91" s="75"/>
    </row>
    <row r="92" spans="1:24" ht="16.5" customHeight="1" x14ac:dyDescent="0.25">
      <c r="A92" s="180"/>
      <c r="B92" s="15" t="s">
        <v>14</v>
      </c>
      <c r="C92" s="180"/>
      <c r="D92" s="180"/>
      <c r="E92" s="75">
        <f t="shared" si="40"/>
        <v>20</v>
      </c>
      <c r="F92" s="75">
        <f t="shared" si="41"/>
        <v>40</v>
      </c>
      <c r="G92" s="15">
        <f t="shared" si="38"/>
        <v>1</v>
      </c>
      <c r="H92" s="15">
        <v>0.5</v>
      </c>
      <c r="I92" s="15">
        <f t="shared" si="39"/>
        <v>34.482999999999997</v>
      </c>
      <c r="J92" s="180"/>
      <c r="K92" s="15">
        <v>8</v>
      </c>
      <c r="L92" s="180"/>
      <c r="M92" s="180"/>
      <c r="N92" s="180"/>
      <c r="O92" s="180"/>
      <c r="P92" s="180"/>
      <c r="Q92" s="180"/>
      <c r="R92" s="75"/>
      <c r="S92" s="75"/>
      <c r="T92" s="75"/>
      <c r="U92" s="75">
        <f t="shared" si="0"/>
        <v>0</v>
      </c>
      <c r="V92" s="75">
        <f t="shared" si="1"/>
        <v>0</v>
      </c>
      <c r="W92" s="75">
        <f t="shared" si="2"/>
        <v>1</v>
      </c>
      <c r="X92" s="75"/>
    </row>
    <row r="93" spans="1:24" ht="16.5" customHeight="1" x14ac:dyDescent="0.25">
      <c r="A93" s="180"/>
      <c r="B93" s="15" t="s">
        <v>15</v>
      </c>
      <c r="C93" s="180"/>
      <c r="D93" s="180"/>
      <c r="E93" s="75">
        <f t="shared" si="40"/>
        <v>40</v>
      </c>
      <c r="F93" s="75">
        <f t="shared" si="41"/>
        <v>80</v>
      </c>
      <c r="G93" s="15">
        <f t="shared" si="38"/>
        <v>1</v>
      </c>
      <c r="H93" s="15">
        <v>0.5</v>
      </c>
      <c r="I93" s="15">
        <f t="shared" si="39"/>
        <v>137.93100000000001</v>
      </c>
      <c r="J93" s="180"/>
      <c r="K93" s="15">
        <v>12</v>
      </c>
      <c r="L93" s="180"/>
      <c r="M93" s="180"/>
      <c r="N93" s="180"/>
      <c r="O93" s="180"/>
      <c r="P93" s="180"/>
      <c r="Q93" s="180"/>
      <c r="R93" s="75"/>
      <c r="S93" s="75"/>
      <c r="T93" s="75"/>
      <c r="U93" s="75">
        <f t="shared" si="0"/>
        <v>0</v>
      </c>
      <c r="V93" s="75">
        <f t="shared" si="1"/>
        <v>0</v>
      </c>
      <c r="W93" s="75">
        <f t="shared" si="2"/>
        <v>1</v>
      </c>
      <c r="X93" s="75"/>
    </row>
    <row r="94" spans="1:24" ht="16.5" customHeight="1" x14ac:dyDescent="0.25">
      <c r="A94" s="180"/>
      <c r="B94" s="15" t="s">
        <v>16</v>
      </c>
      <c r="C94" s="180"/>
      <c r="D94" s="180"/>
      <c r="E94" s="75">
        <f t="shared" si="40"/>
        <v>80</v>
      </c>
      <c r="F94" s="75">
        <f t="shared" si="41"/>
        <v>160</v>
      </c>
      <c r="G94" s="15">
        <f t="shared" si="38"/>
        <v>1</v>
      </c>
      <c r="H94" s="15">
        <v>0.5</v>
      </c>
      <c r="I94" s="15">
        <f t="shared" si="39"/>
        <v>482.75900000000001</v>
      </c>
      <c r="J94" s="180"/>
      <c r="K94" s="15">
        <v>16</v>
      </c>
      <c r="L94" s="180"/>
      <c r="M94" s="180"/>
      <c r="N94" s="180"/>
      <c r="O94" s="180"/>
      <c r="P94" s="180"/>
      <c r="Q94" s="180"/>
      <c r="R94" s="75"/>
      <c r="S94" s="75"/>
      <c r="T94" s="75"/>
      <c r="U94" s="75">
        <f t="shared" si="0"/>
        <v>0</v>
      </c>
      <c r="V94" s="75">
        <f t="shared" si="1"/>
        <v>0</v>
      </c>
      <c r="W94" s="75">
        <f t="shared" si="2"/>
        <v>1</v>
      </c>
      <c r="X94" s="75"/>
    </row>
    <row r="95" spans="1:24" ht="16.5" customHeight="1" x14ac:dyDescent="0.25">
      <c r="A95" s="180"/>
      <c r="B95" s="15" t="s">
        <v>178</v>
      </c>
      <c r="C95" s="180"/>
      <c r="D95" s="180"/>
      <c r="E95" s="93">
        <f t="shared" ref="E95:E97" si="42">$E$90*S14/2</f>
        <v>120</v>
      </c>
      <c r="F95" s="93">
        <f t="shared" ref="F95:F97" si="43">$F$90*T14/2</f>
        <v>240</v>
      </c>
      <c r="G95" s="15">
        <f t="shared" si="38"/>
        <v>1</v>
      </c>
      <c r="H95" s="15">
        <v>0.5</v>
      </c>
      <c r="I95" s="15">
        <f t="shared" ref="I95:I97" si="44">ROUND((MIN(CEILING(F95/$R$10,1), 25)*E95)*(W95/(G95+V95+$X$10))*2, 3)</f>
        <v>2068.9659999999999</v>
      </c>
      <c r="J95" s="180"/>
      <c r="K95" s="15">
        <v>20</v>
      </c>
      <c r="L95" s="180"/>
      <c r="M95" s="180"/>
      <c r="N95" s="180"/>
      <c r="O95" s="180"/>
      <c r="P95" s="180"/>
      <c r="Q95" s="180"/>
      <c r="R95" s="75"/>
      <c r="S95" s="75"/>
      <c r="T95" s="75"/>
      <c r="U95" s="75">
        <f t="shared" si="0"/>
        <v>0</v>
      </c>
      <c r="V95" s="75">
        <f t="shared" si="1"/>
        <v>0</v>
      </c>
      <c r="W95" s="75">
        <f t="shared" si="2"/>
        <v>1</v>
      </c>
      <c r="X95" s="75"/>
    </row>
    <row r="96" spans="1:24" ht="16.5" customHeight="1" x14ac:dyDescent="0.25">
      <c r="A96" s="180"/>
      <c r="B96" s="15" t="s">
        <v>179</v>
      </c>
      <c r="C96" s="180"/>
      <c r="D96" s="180"/>
      <c r="E96" s="93">
        <f t="shared" si="42"/>
        <v>240</v>
      </c>
      <c r="F96" s="93">
        <f t="shared" si="43"/>
        <v>480</v>
      </c>
      <c r="G96" s="15">
        <f t="shared" si="38"/>
        <v>1</v>
      </c>
      <c r="H96" s="15">
        <v>0.5</v>
      </c>
      <c r="I96" s="15">
        <f t="shared" si="44"/>
        <v>8275.8619999999992</v>
      </c>
      <c r="J96" s="180"/>
      <c r="K96" s="15">
        <v>24</v>
      </c>
      <c r="L96" s="180"/>
      <c r="M96" s="180"/>
      <c r="N96" s="180"/>
      <c r="O96" s="180"/>
      <c r="P96" s="180"/>
      <c r="Q96" s="180"/>
      <c r="R96" s="75"/>
      <c r="S96" s="75"/>
      <c r="T96" s="75"/>
      <c r="U96" s="75">
        <f t="shared" si="0"/>
        <v>0</v>
      </c>
      <c r="V96" s="75">
        <f t="shared" si="1"/>
        <v>0</v>
      </c>
      <c r="W96" s="75">
        <f t="shared" si="2"/>
        <v>1</v>
      </c>
      <c r="X96" s="75"/>
    </row>
    <row r="97" spans="1:24" ht="16.5" customHeight="1" x14ac:dyDescent="0.25">
      <c r="A97" s="191"/>
      <c r="B97" s="76" t="s">
        <v>180</v>
      </c>
      <c r="C97" s="191"/>
      <c r="D97" s="191"/>
      <c r="E97" s="94">
        <f t="shared" si="42"/>
        <v>480</v>
      </c>
      <c r="F97" s="94">
        <f t="shared" si="43"/>
        <v>960</v>
      </c>
      <c r="G97" s="76">
        <f t="shared" si="38"/>
        <v>1</v>
      </c>
      <c r="H97" s="76">
        <v>0.5</v>
      </c>
      <c r="I97" s="76">
        <f t="shared" si="44"/>
        <v>13673.591</v>
      </c>
      <c r="J97" s="191"/>
      <c r="K97" s="76">
        <v>28</v>
      </c>
      <c r="L97" s="191"/>
      <c r="M97" s="191"/>
      <c r="N97" s="191"/>
      <c r="O97" s="191"/>
      <c r="P97" s="191"/>
      <c r="Q97" s="191"/>
      <c r="R97" s="78"/>
      <c r="S97" s="78"/>
      <c r="T97" s="78"/>
      <c r="U97" s="78">
        <f t="shared" si="0"/>
        <v>1</v>
      </c>
      <c r="V97" s="78">
        <f t="shared" si="1"/>
        <v>1.536</v>
      </c>
      <c r="W97" s="78">
        <f t="shared" si="2"/>
        <v>1.536</v>
      </c>
      <c r="X97" s="78"/>
    </row>
    <row r="98" spans="1:24" ht="26.25" customHeight="1" x14ac:dyDescent="0.25">
      <c r="A98" s="189" t="s">
        <v>181</v>
      </c>
      <c r="B98" s="15" t="s">
        <v>23</v>
      </c>
      <c r="C98" s="189">
        <v>16</v>
      </c>
      <c r="D98" s="189"/>
      <c r="E98" s="15">
        <v>1</v>
      </c>
      <c r="F98" s="15">
        <v>25</v>
      </c>
      <c r="G98" s="15">
        <f t="shared" ref="G98:G105" si="45">4*$R$19</f>
        <v>4</v>
      </c>
      <c r="H98" s="15">
        <v>4</v>
      </c>
      <c r="I98" s="15">
        <f t="shared" ref="I98:I121" si="46">ROUND((MIN(CEILING(F98/$R$10,1), 25)*E98)*(W98/(G98+V98+$X$10)), 3)</f>
        <v>0.24</v>
      </c>
      <c r="J98" s="189" t="s">
        <v>182</v>
      </c>
      <c r="K98" s="15" t="s">
        <v>183</v>
      </c>
      <c r="L98" s="189" t="s">
        <v>115</v>
      </c>
      <c r="M98" s="189" t="s">
        <v>138</v>
      </c>
      <c r="N98" s="189" t="s">
        <v>138</v>
      </c>
      <c r="O98" s="189" t="s">
        <v>184</v>
      </c>
      <c r="P98" s="192" t="s">
        <v>185</v>
      </c>
      <c r="Q98" s="192" t="s">
        <v>186</v>
      </c>
      <c r="R98" s="75"/>
      <c r="S98" s="75"/>
      <c r="T98" s="75"/>
      <c r="U98" s="75">
        <f t="shared" si="0"/>
        <v>0</v>
      </c>
      <c r="V98" s="75">
        <f t="shared" si="1"/>
        <v>0</v>
      </c>
      <c r="W98" s="75">
        <f t="shared" si="2"/>
        <v>1</v>
      </c>
      <c r="X98" s="75"/>
    </row>
    <row r="99" spans="1:24" ht="26.25" customHeight="1" x14ac:dyDescent="0.25">
      <c r="A99" s="180"/>
      <c r="B99" s="15" t="s">
        <v>13</v>
      </c>
      <c r="C99" s="180"/>
      <c r="D99" s="180"/>
      <c r="E99" s="75">
        <f t="shared" ref="E99:E103" si="47">ROUND($E$98*S18,0)</f>
        <v>2</v>
      </c>
      <c r="F99" s="75">
        <f t="shared" ref="F99:F103" si="48">ROUND($F$98*T18,0)</f>
        <v>50</v>
      </c>
      <c r="G99" s="15">
        <f t="shared" si="45"/>
        <v>4</v>
      </c>
      <c r="H99" s="15">
        <v>3</v>
      </c>
      <c r="I99" s="15">
        <f t="shared" si="46"/>
        <v>0.96199999999999997</v>
      </c>
      <c r="J99" s="180"/>
      <c r="K99" s="15" t="s">
        <v>183</v>
      </c>
      <c r="L99" s="180"/>
      <c r="M99" s="180"/>
      <c r="N99" s="180"/>
      <c r="O99" s="180"/>
      <c r="P99" s="180"/>
      <c r="Q99" s="180"/>
      <c r="R99" s="75"/>
      <c r="S99" s="75"/>
      <c r="T99" s="75"/>
      <c r="U99" s="75">
        <f t="shared" si="0"/>
        <v>0</v>
      </c>
      <c r="V99" s="75">
        <f t="shared" si="1"/>
        <v>0</v>
      </c>
      <c r="W99" s="75">
        <f t="shared" si="2"/>
        <v>1</v>
      </c>
      <c r="X99" s="75"/>
    </row>
    <row r="100" spans="1:24" ht="26.25" customHeight="1" x14ac:dyDescent="0.25">
      <c r="A100" s="180"/>
      <c r="B100" s="15" t="s">
        <v>14</v>
      </c>
      <c r="C100" s="180"/>
      <c r="D100" s="180"/>
      <c r="E100" s="75">
        <f t="shared" si="47"/>
        <v>4</v>
      </c>
      <c r="F100" s="75">
        <f t="shared" si="48"/>
        <v>100</v>
      </c>
      <c r="G100" s="15">
        <f t="shared" si="45"/>
        <v>4</v>
      </c>
      <c r="H100" s="15">
        <v>2</v>
      </c>
      <c r="I100" s="15">
        <f t="shared" si="46"/>
        <v>3.8460000000000001</v>
      </c>
      <c r="J100" s="180"/>
      <c r="K100" s="15" t="s">
        <v>183</v>
      </c>
      <c r="L100" s="180"/>
      <c r="M100" s="180"/>
      <c r="N100" s="180"/>
      <c r="O100" s="180"/>
      <c r="P100" s="180"/>
      <c r="Q100" s="180"/>
      <c r="R100" s="75"/>
      <c r="S100" s="75"/>
      <c r="T100" s="75"/>
      <c r="U100" s="75">
        <f t="shared" si="0"/>
        <v>0</v>
      </c>
      <c r="V100" s="75">
        <f t="shared" si="1"/>
        <v>0</v>
      </c>
      <c r="W100" s="75">
        <f t="shared" si="2"/>
        <v>1</v>
      </c>
      <c r="X100" s="75"/>
    </row>
    <row r="101" spans="1:24" ht="26.25" customHeight="1" x14ac:dyDescent="0.25">
      <c r="A101" s="180"/>
      <c r="B101" s="15" t="s">
        <v>15</v>
      </c>
      <c r="C101" s="180"/>
      <c r="D101" s="180"/>
      <c r="E101" s="75">
        <f t="shared" si="47"/>
        <v>8</v>
      </c>
      <c r="F101" s="75">
        <f t="shared" si="48"/>
        <v>200</v>
      </c>
      <c r="G101" s="15">
        <f t="shared" si="45"/>
        <v>4</v>
      </c>
      <c r="H101" s="15">
        <v>2</v>
      </c>
      <c r="I101" s="15">
        <f t="shared" si="46"/>
        <v>15.385</v>
      </c>
      <c r="J101" s="180"/>
      <c r="K101" s="15" t="s">
        <v>187</v>
      </c>
      <c r="L101" s="180"/>
      <c r="M101" s="180"/>
      <c r="N101" s="180"/>
      <c r="O101" s="180"/>
      <c r="P101" s="180"/>
      <c r="Q101" s="180"/>
      <c r="R101" s="75"/>
      <c r="S101" s="75"/>
      <c r="T101" s="75"/>
      <c r="U101" s="75">
        <f t="shared" si="0"/>
        <v>0</v>
      </c>
      <c r="V101" s="75">
        <f t="shared" si="1"/>
        <v>0</v>
      </c>
      <c r="W101" s="75">
        <f t="shared" si="2"/>
        <v>1</v>
      </c>
      <c r="X101" s="75"/>
    </row>
    <row r="102" spans="1:24" ht="26.25" customHeight="1" x14ac:dyDescent="0.25">
      <c r="A102" s="180"/>
      <c r="B102" s="15" t="s">
        <v>16</v>
      </c>
      <c r="C102" s="180"/>
      <c r="D102" s="180"/>
      <c r="E102" s="75">
        <f t="shared" si="47"/>
        <v>16</v>
      </c>
      <c r="F102" s="75">
        <f t="shared" si="48"/>
        <v>400</v>
      </c>
      <c r="G102" s="15">
        <f t="shared" si="45"/>
        <v>4</v>
      </c>
      <c r="H102" s="15">
        <v>2</v>
      </c>
      <c r="I102" s="15">
        <f t="shared" si="46"/>
        <v>61.537999999999997</v>
      </c>
      <c r="J102" s="180"/>
      <c r="K102" s="15" t="s">
        <v>188</v>
      </c>
      <c r="L102" s="180"/>
      <c r="M102" s="180"/>
      <c r="N102" s="180"/>
      <c r="O102" s="180"/>
      <c r="P102" s="180"/>
      <c r="Q102" s="180"/>
      <c r="R102" s="75"/>
      <c r="S102" s="75"/>
      <c r="T102" s="75"/>
      <c r="U102" s="75">
        <f t="shared" si="0"/>
        <v>0</v>
      </c>
      <c r="V102" s="75">
        <f t="shared" si="1"/>
        <v>0</v>
      </c>
      <c r="W102" s="75">
        <f t="shared" si="2"/>
        <v>1</v>
      </c>
      <c r="X102" s="75"/>
    </row>
    <row r="103" spans="1:24" ht="26.25" customHeight="1" x14ac:dyDescent="0.25">
      <c r="A103" s="180"/>
      <c r="B103" s="15" t="s">
        <v>17</v>
      </c>
      <c r="C103" s="180"/>
      <c r="D103" s="180"/>
      <c r="E103" s="75">
        <f t="shared" si="47"/>
        <v>48</v>
      </c>
      <c r="F103" s="75">
        <f t="shared" si="48"/>
        <v>1200</v>
      </c>
      <c r="G103" s="15">
        <f t="shared" si="45"/>
        <v>4</v>
      </c>
      <c r="H103" s="15">
        <v>2</v>
      </c>
      <c r="I103" s="15">
        <f t="shared" si="46"/>
        <v>378.947</v>
      </c>
      <c r="J103" s="180"/>
      <c r="K103" s="15" t="s">
        <v>189</v>
      </c>
      <c r="L103" s="180"/>
      <c r="M103" s="180"/>
      <c r="N103" s="180"/>
      <c r="O103" s="180"/>
      <c r="P103" s="180"/>
      <c r="Q103" s="180"/>
      <c r="R103" s="75"/>
      <c r="S103" s="75"/>
      <c r="T103" s="75"/>
      <c r="U103" s="75">
        <f t="shared" si="0"/>
        <v>1</v>
      </c>
      <c r="V103" s="75">
        <f t="shared" si="1"/>
        <v>1.92</v>
      </c>
      <c r="W103" s="75">
        <f t="shared" si="2"/>
        <v>1.92</v>
      </c>
      <c r="X103" s="75"/>
    </row>
    <row r="104" spans="1:24" ht="26.25" customHeight="1" x14ac:dyDescent="0.25">
      <c r="A104" s="180"/>
      <c r="B104" s="15" t="s">
        <v>179</v>
      </c>
      <c r="C104" s="180"/>
      <c r="D104" s="180"/>
      <c r="E104" s="75">
        <f t="shared" ref="E104:E105" si="49">ROUND($E$98*S23,0)/2</f>
        <v>48</v>
      </c>
      <c r="F104" s="75">
        <f t="shared" ref="F104:F105" si="50">ROUND($F$98*T23,0)/2</f>
        <v>1200</v>
      </c>
      <c r="G104" s="15">
        <f t="shared" si="45"/>
        <v>4</v>
      </c>
      <c r="H104" s="15">
        <v>2</v>
      </c>
      <c r="I104" s="15">
        <f t="shared" si="46"/>
        <v>378.947</v>
      </c>
      <c r="J104" s="180"/>
      <c r="K104" s="15" t="s">
        <v>190</v>
      </c>
      <c r="L104" s="180"/>
      <c r="M104" s="180"/>
      <c r="N104" s="180"/>
      <c r="O104" s="180"/>
      <c r="P104" s="180"/>
      <c r="Q104" s="180"/>
      <c r="R104" s="75"/>
      <c r="S104" s="75"/>
      <c r="T104" s="75"/>
      <c r="U104" s="75">
        <f t="shared" si="0"/>
        <v>1</v>
      </c>
      <c r="V104" s="75">
        <f t="shared" si="1"/>
        <v>1.92</v>
      </c>
      <c r="W104" s="75">
        <f t="shared" si="2"/>
        <v>1.92</v>
      </c>
      <c r="X104" s="75"/>
    </row>
    <row r="105" spans="1:24" ht="26.25" customHeight="1" x14ac:dyDescent="0.25">
      <c r="A105" s="191"/>
      <c r="B105" s="76" t="s">
        <v>19</v>
      </c>
      <c r="C105" s="191"/>
      <c r="D105" s="191"/>
      <c r="E105" s="78">
        <f t="shared" si="49"/>
        <v>96</v>
      </c>
      <c r="F105" s="78">
        <f t="shared" si="50"/>
        <v>2400</v>
      </c>
      <c r="G105" s="76">
        <f t="shared" si="45"/>
        <v>4</v>
      </c>
      <c r="H105" s="76">
        <v>4</v>
      </c>
      <c r="I105" s="76">
        <f t="shared" si="46"/>
        <v>1152</v>
      </c>
      <c r="J105" s="191"/>
      <c r="K105" s="76" t="s">
        <v>191</v>
      </c>
      <c r="L105" s="191"/>
      <c r="M105" s="191"/>
      <c r="N105" s="191"/>
      <c r="O105" s="191"/>
      <c r="P105" s="191"/>
      <c r="Q105" s="191"/>
      <c r="R105" s="78"/>
      <c r="S105" s="78"/>
      <c r="T105" s="78"/>
      <c r="U105" s="78">
        <f t="shared" si="0"/>
        <v>1</v>
      </c>
      <c r="V105" s="78">
        <f t="shared" si="1"/>
        <v>3.84</v>
      </c>
      <c r="W105" s="78">
        <f t="shared" si="2"/>
        <v>3.84</v>
      </c>
      <c r="X105" s="78"/>
    </row>
    <row r="106" spans="1:24" ht="14" x14ac:dyDescent="0.25">
      <c r="A106" s="189" t="s">
        <v>192</v>
      </c>
      <c r="B106" s="74" t="s">
        <v>23</v>
      </c>
      <c r="C106" s="189">
        <v>42</v>
      </c>
      <c r="D106" s="189"/>
      <c r="E106" s="85">
        <v>15</v>
      </c>
      <c r="F106" s="85">
        <v>10</v>
      </c>
      <c r="G106" s="85">
        <f t="shared" ref="G106:G113" si="51">3.5*$R$19</f>
        <v>3.5</v>
      </c>
      <c r="H106" s="85" t="s">
        <v>115</v>
      </c>
      <c r="I106" s="85">
        <f t="shared" si="46"/>
        <v>4.0979999999999999</v>
      </c>
      <c r="J106" s="189" t="s">
        <v>193</v>
      </c>
      <c r="K106" s="99">
        <f t="shared" ref="K106:K113" si="52">50%*$R$27</f>
        <v>0.5</v>
      </c>
      <c r="L106" s="189" t="s">
        <v>115</v>
      </c>
      <c r="M106" s="189" t="s">
        <v>127</v>
      </c>
      <c r="N106" s="189" t="s">
        <v>128</v>
      </c>
      <c r="O106" s="189" t="s">
        <v>194</v>
      </c>
      <c r="P106" s="192" t="s">
        <v>195</v>
      </c>
      <c r="Q106" s="192" t="s">
        <v>118</v>
      </c>
      <c r="R106" s="75"/>
      <c r="S106" s="75"/>
      <c r="T106" s="75"/>
      <c r="U106" s="75">
        <f t="shared" si="0"/>
        <v>0</v>
      </c>
      <c r="V106" s="75">
        <f t="shared" si="1"/>
        <v>0</v>
      </c>
      <c r="W106" s="75">
        <f t="shared" si="2"/>
        <v>1</v>
      </c>
      <c r="X106" s="75"/>
    </row>
    <row r="107" spans="1:24" ht="13.5" x14ac:dyDescent="0.25">
      <c r="A107" s="180"/>
      <c r="B107" s="15" t="s">
        <v>13</v>
      </c>
      <c r="C107" s="180"/>
      <c r="D107" s="180"/>
      <c r="E107" s="75">
        <f t="shared" ref="E107:E113" si="53">ROUND($E$106*S10,0)</f>
        <v>30</v>
      </c>
      <c r="F107" s="75">
        <f t="shared" ref="F107:F113" si="54">ROUND($F$106*T10,0)</f>
        <v>20</v>
      </c>
      <c r="G107" s="15">
        <f t="shared" si="51"/>
        <v>3.5</v>
      </c>
      <c r="H107" s="15" t="s">
        <v>115</v>
      </c>
      <c r="I107" s="15">
        <f t="shared" si="46"/>
        <v>8.1969999999999992</v>
      </c>
      <c r="J107" s="180"/>
      <c r="K107" s="90">
        <f t="shared" si="52"/>
        <v>0.5</v>
      </c>
      <c r="L107" s="180"/>
      <c r="M107" s="180"/>
      <c r="N107" s="180"/>
      <c r="O107" s="180"/>
      <c r="P107" s="180"/>
      <c r="Q107" s="180"/>
      <c r="R107" s="75"/>
      <c r="S107" s="75"/>
      <c r="T107" s="75"/>
      <c r="U107" s="75">
        <f t="shared" si="0"/>
        <v>0</v>
      </c>
      <c r="V107" s="75">
        <f t="shared" si="1"/>
        <v>0</v>
      </c>
      <c r="W107" s="75">
        <f t="shared" si="2"/>
        <v>1</v>
      </c>
      <c r="X107" s="75"/>
    </row>
    <row r="108" spans="1:24" ht="13.5" x14ac:dyDescent="0.25">
      <c r="A108" s="180"/>
      <c r="B108" s="15" t="s">
        <v>14</v>
      </c>
      <c r="C108" s="180"/>
      <c r="D108" s="180"/>
      <c r="E108" s="75">
        <f t="shared" si="53"/>
        <v>60</v>
      </c>
      <c r="F108" s="75">
        <f t="shared" si="54"/>
        <v>40</v>
      </c>
      <c r="G108" s="15">
        <f t="shared" si="51"/>
        <v>3.5</v>
      </c>
      <c r="H108" s="15" t="s">
        <v>115</v>
      </c>
      <c r="I108" s="15">
        <f t="shared" si="46"/>
        <v>32.786999999999999</v>
      </c>
      <c r="J108" s="180"/>
      <c r="K108" s="90">
        <f t="shared" si="52"/>
        <v>0.5</v>
      </c>
      <c r="L108" s="180"/>
      <c r="M108" s="180"/>
      <c r="N108" s="180"/>
      <c r="O108" s="180"/>
      <c r="P108" s="180"/>
      <c r="Q108" s="180"/>
      <c r="R108" s="75"/>
      <c r="S108" s="75"/>
      <c r="T108" s="75"/>
      <c r="U108" s="75">
        <f t="shared" si="0"/>
        <v>0</v>
      </c>
      <c r="V108" s="75">
        <f t="shared" si="1"/>
        <v>0</v>
      </c>
      <c r="W108" s="75">
        <f t="shared" si="2"/>
        <v>1</v>
      </c>
      <c r="X108" s="75"/>
    </row>
    <row r="109" spans="1:24" ht="13.5" x14ac:dyDescent="0.25">
      <c r="A109" s="180"/>
      <c r="B109" s="15" t="s">
        <v>15</v>
      </c>
      <c r="C109" s="180"/>
      <c r="D109" s="180"/>
      <c r="E109" s="75">
        <f t="shared" si="53"/>
        <v>120</v>
      </c>
      <c r="F109" s="75">
        <f t="shared" si="54"/>
        <v>80</v>
      </c>
      <c r="G109" s="15">
        <f t="shared" si="51"/>
        <v>3.5</v>
      </c>
      <c r="H109" s="15" t="s">
        <v>115</v>
      </c>
      <c r="I109" s="15">
        <f t="shared" si="46"/>
        <v>131.148</v>
      </c>
      <c r="J109" s="180"/>
      <c r="K109" s="90">
        <f t="shared" si="52"/>
        <v>0.5</v>
      </c>
      <c r="L109" s="180"/>
      <c r="M109" s="180"/>
      <c r="N109" s="180"/>
      <c r="O109" s="180"/>
      <c r="P109" s="180"/>
      <c r="Q109" s="180"/>
      <c r="R109" s="75"/>
      <c r="S109" s="75"/>
      <c r="T109" s="75"/>
      <c r="U109" s="75">
        <f t="shared" si="0"/>
        <v>0</v>
      </c>
      <c r="V109" s="75">
        <f t="shared" si="1"/>
        <v>0</v>
      </c>
      <c r="W109" s="75">
        <f t="shared" si="2"/>
        <v>1</v>
      </c>
      <c r="X109" s="75"/>
    </row>
    <row r="110" spans="1:24" ht="13.5" x14ac:dyDescent="0.25">
      <c r="A110" s="180"/>
      <c r="B110" s="15" t="s">
        <v>16</v>
      </c>
      <c r="C110" s="180"/>
      <c r="D110" s="180"/>
      <c r="E110" s="75">
        <f t="shared" si="53"/>
        <v>240</v>
      </c>
      <c r="F110" s="75">
        <f t="shared" si="54"/>
        <v>160</v>
      </c>
      <c r="G110" s="15">
        <f t="shared" si="51"/>
        <v>3.5</v>
      </c>
      <c r="H110" s="15" t="s">
        <v>115</v>
      </c>
      <c r="I110" s="15">
        <f t="shared" si="46"/>
        <v>459.01600000000002</v>
      </c>
      <c r="J110" s="180"/>
      <c r="K110" s="90">
        <f t="shared" si="52"/>
        <v>0.5</v>
      </c>
      <c r="L110" s="180"/>
      <c r="M110" s="180"/>
      <c r="N110" s="180"/>
      <c r="O110" s="180"/>
      <c r="P110" s="180"/>
      <c r="Q110" s="180"/>
      <c r="R110" s="75"/>
      <c r="S110" s="75"/>
      <c r="T110" s="75"/>
      <c r="U110" s="75">
        <f t="shared" si="0"/>
        <v>0</v>
      </c>
      <c r="V110" s="75">
        <f t="shared" si="1"/>
        <v>0</v>
      </c>
      <c r="W110" s="75">
        <f t="shared" si="2"/>
        <v>1</v>
      </c>
      <c r="X110" s="75"/>
    </row>
    <row r="111" spans="1:24" ht="13.5" x14ac:dyDescent="0.25">
      <c r="A111" s="180"/>
      <c r="B111" s="15" t="s">
        <v>17</v>
      </c>
      <c r="C111" s="180"/>
      <c r="D111" s="180"/>
      <c r="E111" s="75">
        <f t="shared" si="53"/>
        <v>720</v>
      </c>
      <c r="F111" s="75">
        <f t="shared" si="54"/>
        <v>480</v>
      </c>
      <c r="G111" s="15">
        <f t="shared" si="51"/>
        <v>3.5</v>
      </c>
      <c r="H111" s="15" t="s">
        <v>115</v>
      </c>
      <c r="I111" s="15">
        <f t="shared" si="46"/>
        <v>3934.4259999999999</v>
      </c>
      <c r="J111" s="180"/>
      <c r="K111" s="90">
        <f t="shared" si="52"/>
        <v>0.5</v>
      </c>
      <c r="L111" s="180"/>
      <c r="M111" s="180"/>
      <c r="N111" s="180"/>
      <c r="O111" s="180"/>
      <c r="P111" s="180"/>
      <c r="Q111" s="180"/>
      <c r="R111" s="75"/>
      <c r="S111" s="75"/>
      <c r="T111" s="75"/>
      <c r="U111" s="75">
        <f t="shared" si="0"/>
        <v>0</v>
      </c>
      <c r="V111" s="75">
        <f t="shared" si="1"/>
        <v>0</v>
      </c>
      <c r="W111" s="75">
        <f t="shared" si="2"/>
        <v>1</v>
      </c>
      <c r="X111" s="75"/>
    </row>
    <row r="112" spans="1:24" ht="13.5" x14ac:dyDescent="0.25">
      <c r="A112" s="180"/>
      <c r="B112" s="15" t="s">
        <v>18</v>
      </c>
      <c r="C112" s="180"/>
      <c r="D112" s="180"/>
      <c r="E112" s="75">
        <f t="shared" si="53"/>
        <v>1440</v>
      </c>
      <c r="F112" s="75">
        <f t="shared" si="54"/>
        <v>960</v>
      </c>
      <c r="G112" s="15">
        <f t="shared" si="51"/>
        <v>3.5</v>
      </c>
      <c r="H112" s="15" t="s">
        <v>115</v>
      </c>
      <c r="I112" s="15">
        <f t="shared" si="46"/>
        <v>10642.031999999999</v>
      </c>
      <c r="J112" s="180"/>
      <c r="K112" s="90">
        <f t="shared" si="52"/>
        <v>0.5</v>
      </c>
      <c r="L112" s="180"/>
      <c r="M112" s="180"/>
      <c r="N112" s="180"/>
      <c r="O112" s="180"/>
      <c r="P112" s="180"/>
      <c r="Q112" s="180"/>
      <c r="R112" s="75"/>
      <c r="S112" s="75"/>
      <c r="T112" s="75"/>
      <c r="U112" s="75">
        <f t="shared" si="0"/>
        <v>1</v>
      </c>
      <c r="V112" s="75">
        <f t="shared" si="1"/>
        <v>1.536</v>
      </c>
      <c r="W112" s="75">
        <f t="shared" si="2"/>
        <v>1.536</v>
      </c>
      <c r="X112" s="75"/>
    </row>
    <row r="113" spans="1:24" ht="13.5" x14ac:dyDescent="0.25">
      <c r="A113" s="191"/>
      <c r="B113" s="76" t="s">
        <v>19</v>
      </c>
      <c r="C113" s="191"/>
      <c r="D113" s="191"/>
      <c r="E113" s="78">
        <f t="shared" si="53"/>
        <v>2880</v>
      </c>
      <c r="F113" s="78">
        <f t="shared" si="54"/>
        <v>1920</v>
      </c>
      <c r="G113" s="76">
        <f t="shared" si="51"/>
        <v>3.5</v>
      </c>
      <c r="H113" s="76" t="s">
        <v>115</v>
      </c>
      <c r="I113" s="76">
        <f t="shared" si="46"/>
        <v>32855.614999999998</v>
      </c>
      <c r="J113" s="191"/>
      <c r="K113" s="91">
        <f t="shared" si="52"/>
        <v>0.5</v>
      </c>
      <c r="L113" s="191"/>
      <c r="M113" s="191"/>
      <c r="N113" s="191"/>
      <c r="O113" s="191"/>
      <c r="P113" s="191"/>
      <c r="Q113" s="191"/>
      <c r="R113" s="78"/>
      <c r="S113" s="78"/>
      <c r="T113" s="78"/>
      <c r="U113" s="78">
        <f t="shared" si="0"/>
        <v>1</v>
      </c>
      <c r="V113" s="78">
        <f t="shared" si="1"/>
        <v>3.0720000000000001</v>
      </c>
      <c r="W113" s="78">
        <f t="shared" si="2"/>
        <v>3.0720000000000001</v>
      </c>
      <c r="X113" s="78"/>
    </row>
    <row r="114" spans="1:24" ht="13.5" x14ac:dyDescent="0.25">
      <c r="A114" s="189" t="s">
        <v>196</v>
      </c>
      <c r="B114" s="15" t="s">
        <v>23</v>
      </c>
      <c r="C114" s="189">
        <v>12</v>
      </c>
      <c r="D114" s="189"/>
      <c r="E114" s="15">
        <v>8</v>
      </c>
      <c r="F114" s="15">
        <v>5</v>
      </c>
      <c r="G114" s="15">
        <f t="shared" ref="G114:G121" si="55">2.5*$R$19</f>
        <v>2.5</v>
      </c>
      <c r="H114" s="15" t="s">
        <v>115</v>
      </c>
      <c r="I114" s="15">
        <f t="shared" si="46"/>
        <v>3.008</v>
      </c>
      <c r="J114" s="189" t="s">
        <v>197</v>
      </c>
      <c r="K114" s="15">
        <v>0.2</v>
      </c>
      <c r="L114" s="189" t="s">
        <v>115</v>
      </c>
      <c r="M114" s="189" t="s">
        <v>198</v>
      </c>
      <c r="N114" s="189" t="s">
        <v>128</v>
      </c>
      <c r="O114" s="189" t="s">
        <v>199</v>
      </c>
      <c r="P114" s="192" t="s">
        <v>200</v>
      </c>
      <c r="Q114" s="192" t="s">
        <v>201</v>
      </c>
      <c r="R114" s="75"/>
      <c r="S114" s="75">
        <v>0.15</v>
      </c>
      <c r="T114" s="75"/>
      <c r="U114" s="75">
        <f t="shared" si="0"/>
        <v>0</v>
      </c>
      <c r="V114" s="75">
        <f t="shared" si="1"/>
        <v>0</v>
      </c>
      <c r="W114" s="75">
        <f t="shared" si="2"/>
        <v>1</v>
      </c>
      <c r="X114" s="75"/>
    </row>
    <row r="115" spans="1:24" ht="13.5" x14ac:dyDescent="0.25">
      <c r="A115" s="180"/>
      <c r="B115" s="15" t="s">
        <v>13</v>
      </c>
      <c r="C115" s="180"/>
      <c r="D115" s="180"/>
      <c r="E115" s="75">
        <f t="shared" ref="E115:E121" si="56">ROUND($E$114*S10,0)</f>
        <v>16</v>
      </c>
      <c r="F115" s="75">
        <f t="shared" ref="F115:F121" si="57">ROUND($F$114*T10,0)</f>
        <v>10</v>
      </c>
      <c r="G115" s="15">
        <f t="shared" si="55"/>
        <v>2.5</v>
      </c>
      <c r="H115" s="15" t="s">
        <v>115</v>
      </c>
      <c r="I115" s="15">
        <f t="shared" si="46"/>
        <v>6.0149999999999997</v>
      </c>
      <c r="J115" s="180"/>
      <c r="K115" s="15">
        <v>0.2</v>
      </c>
      <c r="L115" s="180"/>
      <c r="M115" s="180"/>
      <c r="N115" s="180"/>
      <c r="O115" s="180"/>
      <c r="P115" s="180"/>
      <c r="Q115" s="180"/>
      <c r="R115" s="75"/>
      <c r="S115" s="75"/>
      <c r="T115" s="75"/>
      <c r="U115" s="75">
        <f t="shared" si="0"/>
        <v>0</v>
      </c>
      <c r="V115" s="75">
        <f t="shared" si="1"/>
        <v>0</v>
      </c>
      <c r="W115" s="75">
        <f t="shared" si="2"/>
        <v>1</v>
      </c>
      <c r="X115" s="75"/>
    </row>
    <row r="116" spans="1:24" ht="13.5" x14ac:dyDescent="0.25">
      <c r="A116" s="180"/>
      <c r="B116" s="15" t="s">
        <v>14</v>
      </c>
      <c r="C116" s="180"/>
      <c r="D116" s="180"/>
      <c r="E116" s="75">
        <f t="shared" si="56"/>
        <v>32</v>
      </c>
      <c r="F116" s="75">
        <f t="shared" si="57"/>
        <v>20</v>
      </c>
      <c r="G116" s="15">
        <f t="shared" si="55"/>
        <v>2.5</v>
      </c>
      <c r="H116" s="15" t="s">
        <v>115</v>
      </c>
      <c r="I116" s="15">
        <f t="shared" si="46"/>
        <v>12.03</v>
      </c>
      <c r="J116" s="180"/>
      <c r="K116" s="15">
        <v>0.3</v>
      </c>
      <c r="L116" s="180"/>
      <c r="M116" s="180"/>
      <c r="N116" s="180"/>
      <c r="O116" s="180"/>
      <c r="P116" s="180"/>
      <c r="Q116" s="180"/>
      <c r="R116" s="75"/>
      <c r="S116" s="75"/>
      <c r="T116" s="75"/>
      <c r="U116" s="75">
        <f t="shared" si="0"/>
        <v>0</v>
      </c>
      <c r="V116" s="75">
        <f t="shared" si="1"/>
        <v>0</v>
      </c>
      <c r="W116" s="75">
        <f t="shared" si="2"/>
        <v>1</v>
      </c>
      <c r="X116" s="75"/>
    </row>
    <row r="117" spans="1:24" ht="13.5" x14ac:dyDescent="0.25">
      <c r="A117" s="180"/>
      <c r="B117" s="15" t="s">
        <v>15</v>
      </c>
      <c r="C117" s="180"/>
      <c r="D117" s="180"/>
      <c r="E117" s="75">
        <f t="shared" si="56"/>
        <v>64</v>
      </c>
      <c r="F117" s="75">
        <f t="shared" si="57"/>
        <v>40</v>
      </c>
      <c r="G117" s="15">
        <f t="shared" si="55"/>
        <v>2.5</v>
      </c>
      <c r="H117" s="15" t="s">
        <v>115</v>
      </c>
      <c r="I117" s="15">
        <f t="shared" si="46"/>
        <v>48.12</v>
      </c>
      <c r="J117" s="180"/>
      <c r="K117" s="15">
        <v>0.4</v>
      </c>
      <c r="L117" s="180"/>
      <c r="M117" s="180"/>
      <c r="N117" s="180"/>
      <c r="O117" s="180"/>
      <c r="P117" s="180"/>
      <c r="Q117" s="180"/>
      <c r="R117" s="75"/>
      <c r="S117" s="75"/>
      <c r="T117" s="75"/>
      <c r="U117" s="75">
        <f t="shared" si="0"/>
        <v>0</v>
      </c>
      <c r="V117" s="75">
        <f t="shared" si="1"/>
        <v>0</v>
      </c>
      <c r="W117" s="75">
        <f t="shared" si="2"/>
        <v>1</v>
      </c>
      <c r="X117" s="75"/>
    </row>
    <row r="118" spans="1:24" ht="13.5" x14ac:dyDescent="0.25">
      <c r="A118" s="180"/>
      <c r="B118" s="15" t="s">
        <v>16</v>
      </c>
      <c r="C118" s="180"/>
      <c r="D118" s="180"/>
      <c r="E118" s="75">
        <f t="shared" si="56"/>
        <v>128</v>
      </c>
      <c r="F118" s="75">
        <f t="shared" si="57"/>
        <v>80</v>
      </c>
      <c r="G118" s="15">
        <f t="shared" si="55"/>
        <v>2.5</v>
      </c>
      <c r="H118" s="15" t="s">
        <v>115</v>
      </c>
      <c r="I118" s="15">
        <f t="shared" si="46"/>
        <v>192.48099999999999</v>
      </c>
      <c r="J118" s="180"/>
      <c r="K118" s="15">
        <v>0.6</v>
      </c>
      <c r="L118" s="180"/>
      <c r="M118" s="180"/>
      <c r="N118" s="180"/>
      <c r="O118" s="180"/>
      <c r="P118" s="180"/>
      <c r="Q118" s="180"/>
      <c r="R118" s="75"/>
      <c r="S118" s="75"/>
      <c r="T118" s="75"/>
      <c r="U118" s="75">
        <f t="shared" si="0"/>
        <v>0</v>
      </c>
      <c r="V118" s="75">
        <f t="shared" si="1"/>
        <v>0</v>
      </c>
      <c r="W118" s="75">
        <f t="shared" si="2"/>
        <v>1</v>
      </c>
      <c r="X118" s="75"/>
    </row>
    <row r="119" spans="1:24" ht="13.5" x14ac:dyDescent="0.25">
      <c r="A119" s="180"/>
      <c r="B119" s="15" t="s">
        <v>17</v>
      </c>
      <c r="C119" s="180"/>
      <c r="D119" s="180"/>
      <c r="E119" s="75">
        <f t="shared" si="56"/>
        <v>384</v>
      </c>
      <c r="F119" s="75">
        <f t="shared" si="57"/>
        <v>240</v>
      </c>
      <c r="G119" s="15">
        <f t="shared" si="55"/>
        <v>2.5</v>
      </c>
      <c r="H119" s="15" t="s">
        <v>115</v>
      </c>
      <c r="I119" s="15">
        <f t="shared" si="46"/>
        <v>1443.6089999999999</v>
      </c>
      <c r="J119" s="180"/>
      <c r="K119" s="15">
        <v>1.2</v>
      </c>
      <c r="L119" s="180"/>
      <c r="M119" s="180"/>
      <c r="N119" s="180"/>
      <c r="O119" s="180"/>
      <c r="P119" s="180"/>
      <c r="Q119" s="180"/>
      <c r="R119" s="75"/>
      <c r="S119" s="75"/>
      <c r="T119" s="75"/>
      <c r="U119" s="75">
        <f t="shared" si="0"/>
        <v>0</v>
      </c>
      <c r="V119" s="75">
        <f t="shared" si="1"/>
        <v>0</v>
      </c>
      <c r="W119" s="75">
        <f t="shared" si="2"/>
        <v>1</v>
      </c>
      <c r="X119" s="75"/>
    </row>
    <row r="120" spans="1:24" ht="13.5" x14ac:dyDescent="0.25">
      <c r="A120" s="180"/>
      <c r="B120" s="15" t="s">
        <v>18</v>
      </c>
      <c r="C120" s="180"/>
      <c r="D120" s="180"/>
      <c r="E120" s="75">
        <f t="shared" si="56"/>
        <v>768</v>
      </c>
      <c r="F120" s="75">
        <f t="shared" si="57"/>
        <v>480</v>
      </c>
      <c r="G120" s="15">
        <f t="shared" si="55"/>
        <v>2.5</v>
      </c>
      <c r="H120" s="15" t="s">
        <v>115</v>
      </c>
      <c r="I120" s="15">
        <f t="shared" si="46"/>
        <v>5774.4359999999997</v>
      </c>
      <c r="J120" s="180"/>
      <c r="K120" s="15">
        <v>2</v>
      </c>
      <c r="L120" s="180"/>
      <c r="M120" s="180"/>
      <c r="N120" s="180"/>
      <c r="O120" s="180"/>
      <c r="P120" s="180"/>
      <c r="Q120" s="180"/>
      <c r="R120" s="75"/>
      <c r="S120" s="75"/>
      <c r="T120" s="75"/>
      <c r="U120" s="75">
        <f t="shared" si="0"/>
        <v>0</v>
      </c>
      <c r="V120" s="75">
        <f t="shared" si="1"/>
        <v>0</v>
      </c>
      <c r="W120" s="75">
        <f t="shared" si="2"/>
        <v>1</v>
      </c>
      <c r="X120" s="75"/>
    </row>
    <row r="121" spans="1:24" ht="13.5" x14ac:dyDescent="0.25">
      <c r="A121" s="191"/>
      <c r="B121" s="76" t="s">
        <v>19</v>
      </c>
      <c r="C121" s="191"/>
      <c r="D121" s="191"/>
      <c r="E121" s="78">
        <f t="shared" si="56"/>
        <v>1536</v>
      </c>
      <c r="F121" s="78">
        <f t="shared" si="57"/>
        <v>960</v>
      </c>
      <c r="G121" s="76">
        <f t="shared" si="55"/>
        <v>2.5</v>
      </c>
      <c r="H121" s="76" t="s">
        <v>115</v>
      </c>
      <c r="I121" s="76">
        <f t="shared" si="46"/>
        <v>14056.816000000001</v>
      </c>
      <c r="J121" s="191"/>
      <c r="K121" s="76">
        <v>3</v>
      </c>
      <c r="L121" s="191"/>
      <c r="M121" s="191"/>
      <c r="N121" s="191"/>
      <c r="O121" s="191"/>
      <c r="P121" s="191"/>
      <c r="Q121" s="191"/>
      <c r="R121" s="78"/>
      <c r="S121" s="78"/>
      <c r="T121" s="78"/>
      <c r="U121" s="78">
        <f t="shared" si="0"/>
        <v>1</v>
      </c>
      <c r="V121" s="78">
        <f t="shared" si="1"/>
        <v>1.536</v>
      </c>
      <c r="W121" s="78">
        <f t="shared" si="2"/>
        <v>1.536</v>
      </c>
      <c r="X121" s="78"/>
    </row>
    <row r="122" spans="1:24" ht="15.75" customHeight="1" x14ac:dyDescent="0.25">
      <c r="A122" s="189" t="s">
        <v>202</v>
      </c>
      <c r="B122" s="15" t="s">
        <v>23</v>
      </c>
      <c r="C122" s="189">
        <v>10</v>
      </c>
      <c r="D122" s="189"/>
      <c r="E122" s="15">
        <v>3</v>
      </c>
      <c r="F122" s="15">
        <v>20</v>
      </c>
      <c r="G122" s="15">
        <f t="shared" ref="G122:G129" si="58">1*$R$19</f>
        <v>1</v>
      </c>
      <c r="H122" s="15">
        <v>0.5</v>
      </c>
      <c r="I122" s="15">
        <f t="shared" ref="I122:I129" si="59">ROUND((MIN(CEILING(F122/$R$10,1), 25)*E122)*(W122/(G122+V122+$X$10))+MIN((K122/G122), K122/(11/15)), 3)</f>
        <v>13.586</v>
      </c>
      <c r="J122" s="189" t="s">
        <v>203</v>
      </c>
      <c r="K122" s="15">
        <v>11</v>
      </c>
      <c r="L122" s="189" t="s">
        <v>115</v>
      </c>
      <c r="M122" s="189" t="s">
        <v>175</v>
      </c>
      <c r="N122" s="189" t="s">
        <v>128</v>
      </c>
      <c r="O122" s="189" t="s">
        <v>204</v>
      </c>
      <c r="P122" s="192" t="s">
        <v>205</v>
      </c>
      <c r="Q122" s="192" t="s">
        <v>177</v>
      </c>
      <c r="R122" s="75"/>
      <c r="S122" s="75"/>
      <c r="T122" s="75"/>
      <c r="U122" s="75">
        <f t="shared" si="0"/>
        <v>0</v>
      </c>
      <c r="V122" s="75">
        <f t="shared" si="1"/>
        <v>0</v>
      </c>
      <c r="W122" s="75">
        <f t="shared" si="2"/>
        <v>1</v>
      </c>
      <c r="X122" s="75"/>
    </row>
    <row r="123" spans="1:24" ht="15.75" customHeight="1" x14ac:dyDescent="0.25">
      <c r="A123" s="180"/>
      <c r="B123" s="15" t="s">
        <v>13</v>
      </c>
      <c r="C123" s="180"/>
      <c r="D123" s="180"/>
      <c r="E123" s="75">
        <f t="shared" ref="E123:E129" si="60">ROUND($E$122*S10,0)</f>
        <v>6</v>
      </c>
      <c r="F123" s="75">
        <f t="shared" ref="F123:F129" si="61">ROUND($F$122*T10,0)</f>
        <v>40</v>
      </c>
      <c r="G123" s="15">
        <f t="shared" si="58"/>
        <v>1</v>
      </c>
      <c r="H123" s="15">
        <v>0.5</v>
      </c>
      <c r="I123" s="15">
        <f t="shared" si="59"/>
        <v>32.344999999999999</v>
      </c>
      <c r="J123" s="180"/>
      <c r="K123" s="15">
        <f t="shared" ref="K123:K126" si="62">ROUND($K$122*S10, 0)</f>
        <v>22</v>
      </c>
      <c r="L123" s="180"/>
      <c r="M123" s="180"/>
      <c r="N123" s="180"/>
      <c r="O123" s="180"/>
      <c r="P123" s="180"/>
      <c r="Q123" s="180"/>
      <c r="R123" s="75"/>
      <c r="S123" s="75"/>
      <c r="T123" s="75"/>
      <c r="U123" s="75">
        <f t="shared" si="0"/>
        <v>0</v>
      </c>
      <c r="V123" s="75">
        <f t="shared" si="1"/>
        <v>0</v>
      </c>
      <c r="W123" s="75">
        <f t="shared" si="2"/>
        <v>1</v>
      </c>
      <c r="X123" s="75"/>
    </row>
    <row r="124" spans="1:24" ht="15.75" customHeight="1" x14ac:dyDescent="0.25">
      <c r="A124" s="180"/>
      <c r="B124" s="15" t="s">
        <v>14</v>
      </c>
      <c r="C124" s="180"/>
      <c r="D124" s="180"/>
      <c r="E124" s="75">
        <f t="shared" si="60"/>
        <v>12</v>
      </c>
      <c r="F124" s="75">
        <f t="shared" si="61"/>
        <v>80</v>
      </c>
      <c r="G124" s="15">
        <f t="shared" si="58"/>
        <v>1</v>
      </c>
      <c r="H124" s="15">
        <v>0.5</v>
      </c>
      <c r="I124" s="15">
        <f t="shared" si="59"/>
        <v>85.379000000000005</v>
      </c>
      <c r="J124" s="180"/>
      <c r="K124" s="15">
        <f t="shared" si="62"/>
        <v>44</v>
      </c>
      <c r="L124" s="180"/>
      <c r="M124" s="180"/>
      <c r="N124" s="180"/>
      <c r="O124" s="180"/>
      <c r="P124" s="180"/>
      <c r="Q124" s="180"/>
      <c r="R124" s="75"/>
      <c r="S124" s="75"/>
      <c r="T124" s="75"/>
      <c r="U124" s="75">
        <f t="shared" si="0"/>
        <v>0</v>
      </c>
      <c r="V124" s="75">
        <f t="shared" si="1"/>
        <v>0</v>
      </c>
      <c r="W124" s="75">
        <f t="shared" si="2"/>
        <v>1</v>
      </c>
      <c r="X124" s="75"/>
    </row>
    <row r="125" spans="1:24" ht="15.75" customHeight="1" x14ac:dyDescent="0.25">
      <c r="A125" s="180"/>
      <c r="B125" s="15" t="s">
        <v>15</v>
      </c>
      <c r="C125" s="180"/>
      <c r="D125" s="180"/>
      <c r="E125" s="75">
        <f t="shared" si="60"/>
        <v>24</v>
      </c>
      <c r="F125" s="75">
        <f t="shared" si="61"/>
        <v>160</v>
      </c>
      <c r="G125" s="15">
        <f t="shared" si="58"/>
        <v>1</v>
      </c>
      <c r="H125" s="15">
        <v>0.5</v>
      </c>
      <c r="I125" s="15">
        <f t="shared" si="59"/>
        <v>232.828</v>
      </c>
      <c r="J125" s="180"/>
      <c r="K125" s="15">
        <f t="shared" si="62"/>
        <v>88</v>
      </c>
      <c r="L125" s="180"/>
      <c r="M125" s="180"/>
      <c r="N125" s="180"/>
      <c r="O125" s="180"/>
      <c r="P125" s="180"/>
      <c r="Q125" s="180"/>
      <c r="R125" s="75"/>
      <c r="S125" s="75"/>
      <c r="T125" s="75"/>
      <c r="U125" s="75">
        <f t="shared" si="0"/>
        <v>0</v>
      </c>
      <c r="V125" s="75">
        <f t="shared" si="1"/>
        <v>0</v>
      </c>
      <c r="W125" s="75">
        <f t="shared" si="2"/>
        <v>1</v>
      </c>
      <c r="X125" s="75"/>
    </row>
    <row r="126" spans="1:24" ht="15.75" customHeight="1" x14ac:dyDescent="0.25">
      <c r="A126" s="180"/>
      <c r="B126" s="15" t="s">
        <v>16</v>
      </c>
      <c r="C126" s="180"/>
      <c r="D126" s="180"/>
      <c r="E126" s="75">
        <f t="shared" si="60"/>
        <v>48</v>
      </c>
      <c r="F126" s="75">
        <f t="shared" si="61"/>
        <v>320</v>
      </c>
      <c r="G126" s="15">
        <f t="shared" si="58"/>
        <v>1</v>
      </c>
      <c r="H126" s="15">
        <v>0.5</v>
      </c>
      <c r="I126" s="15">
        <f t="shared" si="59"/>
        <v>713.93100000000004</v>
      </c>
      <c r="J126" s="180"/>
      <c r="K126" s="15">
        <f t="shared" si="62"/>
        <v>176</v>
      </c>
      <c r="L126" s="180"/>
      <c r="M126" s="180"/>
      <c r="N126" s="180"/>
      <c r="O126" s="180"/>
      <c r="P126" s="180"/>
      <c r="Q126" s="180"/>
      <c r="R126" s="75"/>
      <c r="S126" s="75"/>
      <c r="T126" s="75"/>
      <c r="U126" s="75">
        <f t="shared" si="0"/>
        <v>0</v>
      </c>
      <c r="V126" s="75">
        <f t="shared" si="1"/>
        <v>0</v>
      </c>
      <c r="W126" s="75">
        <f t="shared" si="2"/>
        <v>1</v>
      </c>
      <c r="X126" s="75"/>
    </row>
    <row r="127" spans="1:24" ht="15.75" customHeight="1" x14ac:dyDescent="0.25">
      <c r="A127" s="180"/>
      <c r="B127" s="15" t="s">
        <v>17</v>
      </c>
      <c r="C127" s="180"/>
      <c r="D127" s="180"/>
      <c r="E127" s="75">
        <f t="shared" si="60"/>
        <v>144</v>
      </c>
      <c r="F127" s="75">
        <f t="shared" si="61"/>
        <v>960</v>
      </c>
      <c r="G127" s="15">
        <f t="shared" si="58"/>
        <v>1</v>
      </c>
      <c r="H127" s="15">
        <v>0.5</v>
      </c>
      <c r="I127" s="15">
        <f t="shared" si="59"/>
        <v>3107.0390000000002</v>
      </c>
      <c r="J127" s="180"/>
      <c r="K127" s="15">
        <f t="shared" ref="K127:K129" si="63">ROUND($K$122*S14*2, 0)</f>
        <v>1056</v>
      </c>
      <c r="L127" s="180"/>
      <c r="M127" s="180"/>
      <c r="N127" s="180"/>
      <c r="O127" s="180"/>
      <c r="P127" s="180"/>
      <c r="Q127" s="180"/>
      <c r="R127" s="75"/>
      <c r="S127" s="75"/>
      <c r="T127" s="75"/>
      <c r="U127" s="75">
        <f t="shared" si="0"/>
        <v>1</v>
      </c>
      <c r="V127" s="75">
        <f t="shared" si="1"/>
        <v>1.536</v>
      </c>
      <c r="W127" s="75">
        <f t="shared" si="2"/>
        <v>1.536</v>
      </c>
      <c r="X127" s="75"/>
    </row>
    <row r="128" spans="1:24" ht="15.75" customHeight="1" x14ac:dyDescent="0.25">
      <c r="A128" s="180"/>
      <c r="B128" s="15" t="s">
        <v>18</v>
      </c>
      <c r="C128" s="180"/>
      <c r="D128" s="180"/>
      <c r="E128" s="75">
        <f t="shared" si="60"/>
        <v>288</v>
      </c>
      <c r="F128" s="75">
        <f t="shared" si="61"/>
        <v>1920</v>
      </c>
      <c r="G128" s="15">
        <f t="shared" si="58"/>
        <v>1</v>
      </c>
      <c r="H128" s="15">
        <v>0.5</v>
      </c>
      <c r="I128" s="15">
        <f t="shared" si="59"/>
        <v>7338.4650000000001</v>
      </c>
      <c r="J128" s="180"/>
      <c r="K128" s="15">
        <f t="shared" si="63"/>
        <v>2112</v>
      </c>
      <c r="L128" s="180"/>
      <c r="M128" s="180"/>
      <c r="N128" s="180"/>
      <c r="O128" s="180"/>
      <c r="P128" s="180"/>
      <c r="Q128" s="180"/>
      <c r="R128" s="75"/>
      <c r="S128" s="75"/>
      <c r="T128" s="75"/>
      <c r="U128" s="75">
        <f t="shared" si="0"/>
        <v>1</v>
      </c>
      <c r="V128" s="75">
        <f t="shared" si="1"/>
        <v>3.0720000000000001</v>
      </c>
      <c r="W128" s="75">
        <f t="shared" si="2"/>
        <v>3.0720000000000001</v>
      </c>
      <c r="X128" s="75"/>
    </row>
    <row r="129" spans="1:24" ht="15.75" customHeight="1" x14ac:dyDescent="0.25">
      <c r="A129" s="191"/>
      <c r="B129" s="76" t="s">
        <v>19</v>
      </c>
      <c r="C129" s="191"/>
      <c r="D129" s="191"/>
      <c r="E129" s="78">
        <f t="shared" si="60"/>
        <v>576</v>
      </c>
      <c r="F129" s="78">
        <f t="shared" si="61"/>
        <v>3840</v>
      </c>
      <c r="G129" s="76">
        <f t="shared" si="58"/>
        <v>1</v>
      </c>
      <c r="H129" s="76">
        <v>0.5</v>
      </c>
      <c r="I129" s="76">
        <f t="shared" si="59"/>
        <v>16337.034</v>
      </c>
      <c r="J129" s="191"/>
      <c r="K129" s="76">
        <f t="shared" si="63"/>
        <v>4224</v>
      </c>
      <c r="L129" s="191"/>
      <c r="M129" s="191"/>
      <c r="N129" s="191"/>
      <c r="O129" s="191"/>
      <c r="P129" s="191"/>
      <c r="Q129" s="191"/>
      <c r="R129" s="78"/>
      <c r="S129" s="78"/>
      <c r="T129" s="78"/>
      <c r="U129" s="78">
        <f t="shared" si="0"/>
        <v>1</v>
      </c>
      <c r="V129" s="78">
        <f t="shared" si="1"/>
        <v>6.1440000000000001</v>
      </c>
      <c r="W129" s="78">
        <f t="shared" si="2"/>
        <v>6.1440000000000001</v>
      </c>
      <c r="X129" s="78"/>
    </row>
    <row r="130" spans="1:24" ht="15.75" customHeight="1" x14ac:dyDescent="0.25">
      <c r="A130" s="189" t="s">
        <v>206</v>
      </c>
      <c r="B130" s="74" t="s">
        <v>23</v>
      </c>
      <c r="C130" s="189">
        <v>18</v>
      </c>
      <c r="D130" s="189"/>
      <c r="E130" s="85">
        <v>7</v>
      </c>
      <c r="F130" s="85">
        <v>150</v>
      </c>
      <c r="G130" s="85">
        <f t="shared" ref="G130:G137" si="64">10*$R$19</f>
        <v>10</v>
      </c>
      <c r="H130" s="85" t="s">
        <v>115</v>
      </c>
      <c r="I130" s="85">
        <f t="shared" ref="I130:I145" si="65">ROUND((MIN(CEILING(F130/$R$10,1), 25)*E130)*(W130/(G130+V130+$X$10)), 3)</f>
        <v>4.1340000000000003</v>
      </c>
      <c r="J130" s="189" t="s">
        <v>115</v>
      </c>
      <c r="K130" s="180"/>
      <c r="L130" s="180"/>
      <c r="M130" s="189" t="s">
        <v>207</v>
      </c>
      <c r="N130" s="189" t="s">
        <v>138</v>
      </c>
      <c r="O130" s="189" t="s">
        <v>208</v>
      </c>
      <c r="P130" s="192" t="s">
        <v>209</v>
      </c>
      <c r="Q130" s="192" t="s">
        <v>124</v>
      </c>
      <c r="R130" s="75"/>
      <c r="S130" s="75"/>
      <c r="T130" s="75"/>
      <c r="U130" s="75">
        <f t="shared" si="0"/>
        <v>0</v>
      </c>
      <c r="V130" s="75">
        <f t="shared" si="1"/>
        <v>0</v>
      </c>
      <c r="W130" s="75">
        <f t="shared" si="2"/>
        <v>1</v>
      </c>
      <c r="X130" s="75"/>
    </row>
    <row r="131" spans="1:24" ht="15.75" customHeight="1" x14ac:dyDescent="0.25">
      <c r="A131" s="180"/>
      <c r="B131" s="74" t="s">
        <v>13</v>
      </c>
      <c r="C131" s="180"/>
      <c r="D131" s="180"/>
      <c r="E131" s="89">
        <f t="shared" ref="E131:E137" si="66">ROUND($E$130*S18,0)</f>
        <v>14</v>
      </c>
      <c r="F131" s="89">
        <f t="shared" ref="F131:F137" si="67">ROUND($F$130*T18,0)</f>
        <v>300</v>
      </c>
      <c r="G131" s="85">
        <f t="shared" si="64"/>
        <v>10</v>
      </c>
      <c r="H131" s="85" t="s">
        <v>115</v>
      </c>
      <c r="I131" s="85">
        <f t="shared" si="65"/>
        <v>16.535</v>
      </c>
      <c r="J131" s="180"/>
      <c r="K131" s="180"/>
      <c r="L131" s="180"/>
      <c r="M131" s="180"/>
      <c r="N131" s="180"/>
      <c r="O131" s="180"/>
      <c r="P131" s="180"/>
      <c r="Q131" s="180"/>
      <c r="R131" s="75"/>
      <c r="S131" s="75"/>
      <c r="T131" s="75"/>
      <c r="U131" s="75">
        <f t="shared" si="0"/>
        <v>0</v>
      </c>
      <c r="V131" s="75">
        <f t="shared" si="1"/>
        <v>0</v>
      </c>
      <c r="W131" s="75">
        <f t="shared" si="2"/>
        <v>1</v>
      </c>
      <c r="X131" s="75"/>
    </row>
    <row r="132" spans="1:24" ht="15.75" customHeight="1" x14ac:dyDescent="0.25">
      <c r="A132" s="180"/>
      <c r="B132" s="15" t="s">
        <v>14</v>
      </c>
      <c r="C132" s="180"/>
      <c r="D132" s="180"/>
      <c r="E132" s="75">
        <f t="shared" si="66"/>
        <v>28</v>
      </c>
      <c r="F132" s="75">
        <f t="shared" si="67"/>
        <v>600</v>
      </c>
      <c r="G132" s="15">
        <f t="shared" si="64"/>
        <v>10</v>
      </c>
      <c r="H132" s="15" t="s">
        <v>115</v>
      </c>
      <c r="I132" s="15">
        <f t="shared" si="65"/>
        <v>66.141999999999996</v>
      </c>
      <c r="J132" s="180"/>
      <c r="K132" s="180"/>
      <c r="L132" s="180"/>
      <c r="M132" s="180"/>
      <c r="N132" s="180"/>
      <c r="O132" s="180"/>
      <c r="P132" s="180"/>
      <c r="Q132" s="180"/>
      <c r="R132" s="75"/>
      <c r="S132" s="75"/>
      <c r="T132" s="75"/>
      <c r="U132" s="75">
        <f t="shared" si="0"/>
        <v>0</v>
      </c>
      <c r="V132" s="75">
        <f t="shared" si="1"/>
        <v>0</v>
      </c>
      <c r="W132" s="75">
        <f t="shared" si="2"/>
        <v>1</v>
      </c>
      <c r="X132" s="75"/>
    </row>
    <row r="133" spans="1:24" ht="15.75" customHeight="1" x14ac:dyDescent="0.25">
      <c r="A133" s="180"/>
      <c r="B133" s="15" t="s">
        <v>15</v>
      </c>
      <c r="C133" s="180"/>
      <c r="D133" s="180"/>
      <c r="E133" s="75">
        <f t="shared" si="66"/>
        <v>56</v>
      </c>
      <c r="F133" s="75">
        <f t="shared" si="67"/>
        <v>1200</v>
      </c>
      <c r="G133" s="15">
        <f t="shared" si="64"/>
        <v>10</v>
      </c>
      <c r="H133" s="15" t="s">
        <v>115</v>
      </c>
      <c r="I133" s="15">
        <f t="shared" si="65"/>
        <v>222.517</v>
      </c>
      <c r="J133" s="180"/>
      <c r="K133" s="180"/>
      <c r="L133" s="180"/>
      <c r="M133" s="180"/>
      <c r="N133" s="180"/>
      <c r="O133" s="180"/>
      <c r="P133" s="180"/>
      <c r="Q133" s="180"/>
      <c r="R133" s="75"/>
      <c r="S133" s="75"/>
      <c r="T133" s="75"/>
      <c r="U133" s="75">
        <f t="shared" si="0"/>
        <v>1</v>
      </c>
      <c r="V133" s="75">
        <f t="shared" si="1"/>
        <v>1.92</v>
      </c>
      <c r="W133" s="75">
        <f t="shared" si="2"/>
        <v>1.92</v>
      </c>
      <c r="X133" s="75"/>
    </row>
    <row r="134" spans="1:24" ht="15.75" customHeight="1" x14ac:dyDescent="0.25">
      <c r="A134" s="180"/>
      <c r="B134" s="15" t="s">
        <v>16</v>
      </c>
      <c r="C134" s="180"/>
      <c r="D134" s="180"/>
      <c r="E134" s="75">
        <f t="shared" si="66"/>
        <v>112</v>
      </c>
      <c r="F134" s="75">
        <f t="shared" si="67"/>
        <v>2400</v>
      </c>
      <c r="G134" s="15">
        <f t="shared" si="64"/>
        <v>10</v>
      </c>
      <c r="H134" s="15" t="s">
        <v>115</v>
      </c>
      <c r="I134" s="15">
        <f t="shared" si="65"/>
        <v>768</v>
      </c>
      <c r="J134" s="180"/>
      <c r="K134" s="180"/>
      <c r="L134" s="180"/>
      <c r="M134" s="180"/>
      <c r="N134" s="180"/>
      <c r="O134" s="180"/>
      <c r="P134" s="180"/>
      <c r="Q134" s="180"/>
      <c r="R134" s="75"/>
      <c r="S134" s="75"/>
      <c r="T134" s="75"/>
      <c r="U134" s="75">
        <f t="shared" si="0"/>
        <v>1</v>
      </c>
      <c r="V134" s="75">
        <f t="shared" si="1"/>
        <v>3.84</v>
      </c>
      <c r="W134" s="75">
        <f t="shared" si="2"/>
        <v>3.84</v>
      </c>
      <c r="X134" s="75"/>
    </row>
    <row r="135" spans="1:24" ht="15.75" customHeight="1" x14ac:dyDescent="0.25">
      <c r="A135" s="180"/>
      <c r="B135" s="15" t="s">
        <v>17</v>
      </c>
      <c r="C135" s="180"/>
      <c r="D135" s="180"/>
      <c r="E135" s="75">
        <f t="shared" si="66"/>
        <v>336</v>
      </c>
      <c r="F135" s="75">
        <f t="shared" si="67"/>
        <v>7200</v>
      </c>
      <c r="G135" s="15">
        <f t="shared" si="64"/>
        <v>10</v>
      </c>
      <c r="H135" s="15" t="s">
        <v>115</v>
      </c>
      <c r="I135" s="15">
        <f t="shared" si="65"/>
        <v>4463.4690000000001</v>
      </c>
      <c r="J135" s="180"/>
      <c r="K135" s="180"/>
      <c r="L135" s="180"/>
      <c r="M135" s="180"/>
      <c r="N135" s="180"/>
      <c r="O135" s="180"/>
      <c r="P135" s="180"/>
      <c r="Q135" s="180"/>
      <c r="R135" s="75"/>
      <c r="S135" s="75"/>
      <c r="T135" s="75"/>
      <c r="U135" s="75">
        <f t="shared" si="0"/>
        <v>1</v>
      </c>
      <c r="V135" s="75">
        <f t="shared" si="1"/>
        <v>11.52</v>
      </c>
      <c r="W135" s="75">
        <f t="shared" si="2"/>
        <v>11.52</v>
      </c>
      <c r="X135" s="75"/>
    </row>
    <row r="136" spans="1:24" ht="15.75" customHeight="1" x14ac:dyDescent="0.25">
      <c r="A136" s="180"/>
      <c r="B136" s="15" t="s">
        <v>18</v>
      </c>
      <c r="C136" s="180"/>
      <c r="D136" s="180"/>
      <c r="E136" s="75">
        <f t="shared" si="66"/>
        <v>672</v>
      </c>
      <c r="F136" s="75">
        <f t="shared" si="67"/>
        <v>14400</v>
      </c>
      <c r="G136" s="15">
        <f t="shared" si="64"/>
        <v>10</v>
      </c>
      <c r="H136" s="15" t="s">
        <v>115</v>
      </c>
      <c r="I136" s="15">
        <f t="shared" si="65"/>
        <v>11658.795</v>
      </c>
      <c r="J136" s="180"/>
      <c r="K136" s="180"/>
      <c r="L136" s="180"/>
      <c r="M136" s="180"/>
      <c r="N136" s="180"/>
      <c r="O136" s="180"/>
      <c r="P136" s="180"/>
      <c r="Q136" s="180"/>
      <c r="R136" s="75"/>
      <c r="S136" s="75"/>
      <c r="T136" s="75"/>
      <c r="U136" s="75">
        <f t="shared" si="0"/>
        <v>1</v>
      </c>
      <c r="V136" s="75">
        <f t="shared" si="1"/>
        <v>23.04</v>
      </c>
      <c r="W136" s="75">
        <f t="shared" si="2"/>
        <v>23.04</v>
      </c>
      <c r="X136" s="75"/>
    </row>
    <row r="137" spans="1:24" ht="15.75" customHeight="1" x14ac:dyDescent="0.25">
      <c r="A137" s="191"/>
      <c r="B137" s="76" t="s">
        <v>19</v>
      </c>
      <c r="C137" s="191"/>
      <c r="D137" s="191"/>
      <c r="E137" s="78">
        <f t="shared" si="66"/>
        <v>1344</v>
      </c>
      <c r="F137" s="78">
        <f t="shared" si="67"/>
        <v>28800</v>
      </c>
      <c r="G137" s="76">
        <f t="shared" si="64"/>
        <v>10</v>
      </c>
      <c r="H137" s="76" t="s">
        <v>115</v>
      </c>
      <c r="I137" s="76">
        <f t="shared" si="65"/>
        <v>27530.013999999999</v>
      </c>
      <c r="J137" s="191"/>
      <c r="K137" s="191"/>
      <c r="L137" s="191"/>
      <c r="M137" s="191"/>
      <c r="N137" s="191"/>
      <c r="O137" s="191"/>
      <c r="P137" s="191"/>
      <c r="Q137" s="191"/>
      <c r="R137" s="78"/>
      <c r="S137" s="78"/>
      <c r="T137" s="78"/>
      <c r="U137" s="78">
        <f t="shared" si="0"/>
        <v>1</v>
      </c>
      <c r="V137" s="78">
        <f t="shared" si="1"/>
        <v>46.08</v>
      </c>
      <c r="W137" s="78">
        <f t="shared" si="2"/>
        <v>46.08</v>
      </c>
      <c r="X137" s="78"/>
    </row>
    <row r="138" spans="1:24" ht="14" x14ac:dyDescent="0.25">
      <c r="A138" s="189" t="s">
        <v>210</v>
      </c>
      <c r="B138" s="74" t="s">
        <v>23</v>
      </c>
      <c r="C138" s="189">
        <v>21</v>
      </c>
      <c r="D138" s="189"/>
      <c r="E138" s="85">
        <v>0</v>
      </c>
      <c r="F138" s="85">
        <v>100</v>
      </c>
      <c r="G138" s="85">
        <f t="shared" ref="G138:G145" si="68">4*$R$19</f>
        <v>4</v>
      </c>
      <c r="H138" s="85">
        <v>0.5</v>
      </c>
      <c r="I138" s="85">
        <f t="shared" si="65"/>
        <v>0</v>
      </c>
      <c r="J138" s="189" t="s">
        <v>211</v>
      </c>
      <c r="K138" s="85" t="s">
        <v>23</v>
      </c>
      <c r="L138" s="189" t="s">
        <v>115</v>
      </c>
      <c r="M138" s="189" t="s">
        <v>212</v>
      </c>
      <c r="N138" s="189" t="s">
        <v>212</v>
      </c>
      <c r="O138" s="189" t="s">
        <v>213</v>
      </c>
      <c r="P138" s="192" t="s">
        <v>214</v>
      </c>
      <c r="Q138" s="192" t="s">
        <v>124</v>
      </c>
      <c r="R138" s="75"/>
      <c r="S138" s="75"/>
      <c r="T138" s="75"/>
      <c r="U138" s="75">
        <f t="shared" si="0"/>
        <v>0</v>
      </c>
      <c r="V138" s="75">
        <f t="shared" si="1"/>
        <v>0</v>
      </c>
      <c r="W138" s="75">
        <f t="shared" si="2"/>
        <v>1</v>
      </c>
      <c r="X138" s="75"/>
    </row>
    <row r="139" spans="1:24" ht="14" x14ac:dyDescent="0.25">
      <c r="A139" s="180"/>
      <c r="B139" s="74" t="s">
        <v>13</v>
      </c>
      <c r="C139" s="180"/>
      <c r="D139" s="180"/>
      <c r="E139" s="89">
        <f t="shared" ref="E139:E140" si="69">ROUND($E$138*S18,0)</f>
        <v>0</v>
      </c>
      <c r="F139" s="89">
        <f t="shared" ref="F139:F145" si="70">ROUND($F$138*T18,0)</f>
        <v>200</v>
      </c>
      <c r="G139" s="85">
        <f t="shared" si="68"/>
        <v>4</v>
      </c>
      <c r="H139" s="85">
        <v>0.5</v>
      </c>
      <c r="I139" s="85">
        <f t="shared" si="65"/>
        <v>0</v>
      </c>
      <c r="J139" s="180"/>
      <c r="K139" s="85" t="s">
        <v>23</v>
      </c>
      <c r="L139" s="180"/>
      <c r="M139" s="180"/>
      <c r="N139" s="180"/>
      <c r="O139" s="180"/>
      <c r="P139" s="180"/>
      <c r="Q139" s="180"/>
      <c r="R139" s="75"/>
      <c r="S139" s="75"/>
      <c r="T139" s="75"/>
      <c r="U139" s="75">
        <f t="shared" si="0"/>
        <v>0</v>
      </c>
      <c r="V139" s="75">
        <f t="shared" si="1"/>
        <v>0</v>
      </c>
      <c r="W139" s="75">
        <f t="shared" si="2"/>
        <v>1</v>
      </c>
      <c r="X139" s="75"/>
    </row>
    <row r="140" spans="1:24" ht="13.5" x14ac:dyDescent="0.25">
      <c r="A140" s="180"/>
      <c r="B140" s="15" t="s">
        <v>14</v>
      </c>
      <c r="C140" s="180"/>
      <c r="D140" s="180"/>
      <c r="E140" s="75">
        <f t="shared" si="69"/>
        <v>0</v>
      </c>
      <c r="F140" s="75">
        <f t="shared" si="70"/>
        <v>400</v>
      </c>
      <c r="G140" s="15">
        <f t="shared" si="68"/>
        <v>4</v>
      </c>
      <c r="H140" s="15">
        <v>0.5</v>
      </c>
      <c r="I140" s="15">
        <f t="shared" si="65"/>
        <v>0</v>
      </c>
      <c r="J140" s="180"/>
      <c r="K140" s="15" t="s">
        <v>13</v>
      </c>
      <c r="L140" s="180"/>
      <c r="M140" s="180"/>
      <c r="N140" s="180"/>
      <c r="O140" s="180"/>
      <c r="P140" s="180"/>
      <c r="Q140" s="180"/>
      <c r="R140" s="75"/>
      <c r="S140" s="75"/>
      <c r="T140" s="75"/>
      <c r="U140" s="75">
        <f t="shared" si="0"/>
        <v>0</v>
      </c>
      <c r="V140" s="75">
        <f t="shared" si="1"/>
        <v>0</v>
      </c>
      <c r="W140" s="75">
        <f t="shared" si="2"/>
        <v>1</v>
      </c>
      <c r="X140" s="75"/>
    </row>
    <row r="141" spans="1:24" ht="13.5" x14ac:dyDescent="0.25">
      <c r="A141" s="180"/>
      <c r="B141" s="15" t="s">
        <v>15</v>
      </c>
      <c r="C141" s="180"/>
      <c r="D141" s="180"/>
      <c r="E141" s="75">
        <f t="shared" ref="E141:E145" si="71">ROUND($E$138*S12,0)</f>
        <v>0</v>
      </c>
      <c r="F141" s="75">
        <f t="shared" si="70"/>
        <v>800</v>
      </c>
      <c r="G141" s="15">
        <f t="shared" si="68"/>
        <v>4</v>
      </c>
      <c r="H141" s="15">
        <v>0.5</v>
      </c>
      <c r="I141" s="15">
        <f t="shared" si="65"/>
        <v>0</v>
      </c>
      <c r="J141" s="180"/>
      <c r="K141" s="15" t="s">
        <v>14</v>
      </c>
      <c r="L141" s="180"/>
      <c r="M141" s="180"/>
      <c r="N141" s="180"/>
      <c r="O141" s="180"/>
      <c r="P141" s="180"/>
      <c r="Q141" s="180"/>
      <c r="R141" s="75"/>
      <c r="S141" s="75"/>
      <c r="T141" s="75"/>
      <c r="U141" s="75">
        <f t="shared" si="0"/>
        <v>1</v>
      </c>
      <c r="V141" s="75">
        <f t="shared" si="1"/>
        <v>1.28</v>
      </c>
      <c r="W141" s="75">
        <f t="shared" si="2"/>
        <v>1.28</v>
      </c>
      <c r="X141" s="75"/>
    </row>
    <row r="142" spans="1:24" ht="13.5" x14ac:dyDescent="0.25">
      <c r="A142" s="180"/>
      <c r="B142" s="15" t="s">
        <v>16</v>
      </c>
      <c r="C142" s="180"/>
      <c r="D142" s="180"/>
      <c r="E142" s="75">
        <f t="shared" si="71"/>
        <v>0</v>
      </c>
      <c r="F142" s="75">
        <f t="shared" si="70"/>
        <v>1600</v>
      </c>
      <c r="G142" s="15">
        <f t="shared" si="68"/>
        <v>4</v>
      </c>
      <c r="H142" s="15">
        <v>0.5</v>
      </c>
      <c r="I142" s="15">
        <f t="shared" si="65"/>
        <v>0</v>
      </c>
      <c r="J142" s="180"/>
      <c r="K142" s="15" t="s">
        <v>15</v>
      </c>
      <c r="L142" s="180"/>
      <c r="M142" s="180"/>
      <c r="N142" s="180"/>
      <c r="O142" s="180"/>
      <c r="P142" s="180"/>
      <c r="Q142" s="180"/>
      <c r="R142" s="75"/>
      <c r="S142" s="75"/>
      <c r="T142" s="75"/>
      <c r="U142" s="75">
        <f t="shared" si="0"/>
        <v>1</v>
      </c>
      <c r="V142" s="75">
        <f t="shared" si="1"/>
        <v>2.56</v>
      </c>
      <c r="W142" s="75">
        <f t="shared" si="2"/>
        <v>2.56</v>
      </c>
      <c r="X142" s="75"/>
    </row>
    <row r="143" spans="1:24" ht="13.5" x14ac:dyDescent="0.25">
      <c r="A143" s="180"/>
      <c r="B143" s="15" t="s">
        <v>17</v>
      </c>
      <c r="C143" s="180"/>
      <c r="D143" s="180"/>
      <c r="E143" s="75">
        <f t="shared" si="71"/>
        <v>0</v>
      </c>
      <c r="F143" s="75">
        <f t="shared" si="70"/>
        <v>4800</v>
      </c>
      <c r="G143" s="15">
        <f t="shared" si="68"/>
        <v>4</v>
      </c>
      <c r="H143" s="15">
        <v>0.5</v>
      </c>
      <c r="I143" s="15">
        <f t="shared" si="65"/>
        <v>0</v>
      </c>
      <c r="J143" s="180"/>
      <c r="K143" s="15" t="s">
        <v>16</v>
      </c>
      <c r="L143" s="180"/>
      <c r="M143" s="180"/>
      <c r="N143" s="180"/>
      <c r="O143" s="180"/>
      <c r="P143" s="180"/>
      <c r="Q143" s="180"/>
      <c r="R143" s="75"/>
      <c r="S143" s="75"/>
      <c r="T143" s="75"/>
      <c r="U143" s="75">
        <f t="shared" si="0"/>
        <v>1</v>
      </c>
      <c r="V143" s="75">
        <f t="shared" si="1"/>
        <v>7.68</v>
      </c>
      <c r="W143" s="75">
        <f t="shared" si="2"/>
        <v>7.68</v>
      </c>
      <c r="X143" s="75"/>
    </row>
    <row r="144" spans="1:24" ht="13.5" x14ac:dyDescent="0.25">
      <c r="A144" s="180"/>
      <c r="B144" s="15" t="s">
        <v>18</v>
      </c>
      <c r="C144" s="180"/>
      <c r="D144" s="180"/>
      <c r="E144" s="75">
        <f t="shared" si="71"/>
        <v>0</v>
      </c>
      <c r="F144" s="75">
        <f t="shared" si="70"/>
        <v>9600</v>
      </c>
      <c r="G144" s="15">
        <f t="shared" si="68"/>
        <v>4</v>
      </c>
      <c r="H144" s="15">
        <v>0.5</v>
      </c>
      <c r="I144" s="15">
        <f t="shared" si="65"/>
        <v>0</v>
      </c>
      <c r="J144" s="180"/>
      <c r="K144" s="15" t="s">
        <v>16</v>
      </c>
      <c r="L144" s="180"/>
      <c r="M144" s="180"/>
      <c r="N144" s="180"/>
      <c r="O144" s="180"/>
      <c r="P144" s="180"/>
      <c r="Q144" s="180"/>
      <c r="R144" s="75"/>
      <c r="S144" s="75"/>
      <c r="T144" s="75"/>
      <c r="U144" s="75">
        <f t="shared" si="0"/>
        <v>1</v>
      </c>
      <c r="V144" s="75">
        <f t="shared" si="1"/>
        <v>15.36</v>
      </c>
      <c r="W144" s="75">
        <f t="shared" si="2"/>
        <v>15.36</v>
      </c>
      <c r="X144" s="75"/>
    </row>
    <row r="145" spans="1:24" ht="13.5" x14ac:dyDescent="0.25">
      <c r="A145" s="191"/>
      <c r="B145" s="76" t="s">
        <v>19</v>
      </c>
      <c r="C145" s="191"/>
      <c r="D145" s="191"/>
      <c r="E145" s="78">
        <f t="shared" si="71"/>
        <v>0</v>
      </c>
      <c r="F145" s="78">
        <f t="shared" si="70"/>
        <v>19200</v>
      </c>
      <c r="G145" s="76">
        <f t="shared" si="68"/>
        <v>4</v>
      </c>
      <c r="H145" s="76">
        <v>0.5</v>
      </c>
      <c r="I145" s="76">
        <f t="shared" si="65"/>
        <v>0</v>
      </c>
      <c r="J145" s="191"/>
      <c r="K145" s="76" t="s">
        <v>16</v>
      </c>
      <c r="L145" s="191"/>
      <c r="M145" s="191"/>
      <c r="N145" s="191"/>
      <c r="O145" s="191"/>
      <c r="P145" s="191"/>
      <c r="Q145" s="191"/>
      <c r="R145" s="78"/>
      <c r="S145" s="78"/>
      <c r="T145" s="78"/>
      <c r="U145" s="78">
        <f t="shared" si="0"/>
        <v>1</v>
      </c>
      <c r="V145" s="78">
        <f t="shared" si="1"/>
        <v>30.72</v>
      </c>
      <c r="W145" s="78">
        <f t="shared" si="2"/>
        <v>30.72</v>
      </c>
      <c r="X145" s="78"/>
    </row>
    <row r="146" spans="1:24" ht="14" x14ac:dyDescent="0.25">
      <c r="A146" s="189" t="s">
        <v>215</v>
      </c>
      <c r="B146" s="74" t="s">
        <v>23</v>
      </c>
      <c r="C146" s="189">
        <v>7</v>
      </c>
      <c r="D146" s="189"/>
      <c r="E146" s="85">
        <v>5</v>
      </c>
      <c r="F146" s="85">
        <v>5</v>
      </c>
      <c r="G146" s="85">
        <f t="shared" ref="G146:G153" si="72">3*$R$19</f>
        <v>3</v>
      </c>
      <c r="H146" s="85" t="s">
        <v>115</v>
      </c>
      <c r="I146" s="85">
        <f t="shared" ref="I146:I150" si="73">ROUND(((MIN(CEILING(F146/$R$10,1), 25)*E146)*(W146/(G146+V146+$X$10)))+MIN(K146/(G146+$X$10), 15), 3)</f>
        <v>15.823</v>
      </c>
      <c r="J146" s="189" t="s">
        <v>203</v>
      </c>
      <c r="K146" s="85">
        <v>45</v>
      </c>
      <c r="L146" s="189" t="s">
        <v>115</v>
      </c>
      <c r="M146" s="189" t="s">
        <v>127</v>
      </c>
      <c r="N146" s="189" t="s">
        <v>128</v>
      </c>
      <c r="O146" s="189" t="s">
        <v>216</v>
      </c>
      <c r="P146" s="192" t="s">
        <v>217</v>
      </c>
      <c r="Q146" s="192" t="s">
        <v>159</v>
      </c>
      <c r="R146" s="75"/>
      <c r="S146" s="75"/>
      <c r="T146" s="75"/>
      <c r="U146" s="75">
        <f t="shared" si="0"/>
        <v>0</v>
      </c>
      <c r="V146" s="75">
        <f t="shared" si="1"/>
        <v>0</v>
      </c>
      <c r="W146" s="75">
        <f t="shared" si="2"/>
        <v>1</v>
      </c>
      <c r="X146" s="75"/>
    </row>
    <row r="147" spans="1:24" ht="13.5" x14ac:dyDescent="0.25">
      <c r="A147" s="180"/>
      <c r="B147" s="15" t="s">
        <v>13</v>
      </c>
      <c r="C147" s="180"/>
      <c r="D147" s="180"/>
      <c r="E147" s="75">
        <f t="shared" ref="E147:E153" si="74">ROUND($E$146*S10,0)</f>
        <v>10</v>
      </c>
      <c r="F147" s="75">
        <f t="shared" ref="F147:F153" si="75">ROUND($F$146*T10,0)</f>
        <v>10</v>
      </c>
      <c r="G147" s="15">
        <f t="shared" si="72"/>
        <v>3</v>
      </c>
      <c r="H147" s="15" t="s">
        <v>115</v>
      </c>
      <c r="I147" s="15">
        <f t="shared" si="73"/>
        <v>18.164999999999999</v>
      </c>
      <c r="J147" s="180"/>
      <c r="K147" s="15">
        <f t="shared" ref="K147:K153" si="76">$K$146*S10</f>
        <v>90</v>
      </c>
      <c r="L147" s="180"/>
      <c r="M147" s="180"/>
      <c r="N147" s="180"/>
      <c r="O147" s="180"/>
      <c r="P147" s="180"/>
      <c r="Q147" s="180"/>
      <c r="R147" s="75"/>
      <c r="S147" s="75"/>
      <c r="T147" s="75"/>
      <c r="U147" s="75">
        <f t="shared" si="0"/>
        <v>0</v>
      </c>
      <c r="V147" s="75">
        <f t="shared" si="1"/>
        <v>0</v>
      </c>
      <c r="W147" s="75">
        <f t="shared" si="2"/>
        <v>1</v>
      </c>
      <c r="X147" s="75"/>
    </row>
    <row r="148" spans="1:24" ht="13.5" x14ac:dyDescent="0.25">
      <c r="A148" s="180"/>
      <c r="B148" s="15" t="s">
        <v>14</v>
      </c>
      <c r="C148" s="180"/>
      <c r="D148" s="180"/>
      <c r="E148" s="75">
        <f t="shared" si="74"/>
        <v>20</v>
      </c>
      <c r="F148" s="75">
        <f t="shared" si="75"/>
        <v>20</v>
      </c>
      <c r="G148" s="15">
        <f t="shared" si="72"/>
        <v>3</v>
      </c>
      <c r="H148" s="15" t="s">
        <v>115</v>
      </c>
      <c r="I148" s="15">
        <f t="shared" si="73"/>
        <v>21.329000000000001</v>
      </c>
      <c r="J148" s="180"/>
      <c r="K148" s="15">
        <f t="shared" si="76"/>
        <v>180</v>
      </c>
      <c r="L148" s="180"/>
      <c r="M148" s="180"/>
      <c r="N148" s="180"/>
      <c r="O148" s="180"/>
      <c r="P148" s="180"/>
      <c r="Q148" s="180"/>
      <c r="R148" s="75"/>
      <c r="S148" s="75"/>
      <c r="T148" s="75"/>
      <c r="U148" s="75">
        <f t="shared" si="0"/>
        <v>0</v>
      </c>
      <c r="V148" s="75">
        <f t="shared" si="1"/>
        <v>0</v>
      </c>
      <c r="W148" s="75">
        <f t="shared" si="2"/>
        <v>1</v>
      </c>
      <c r="X148" s="75"/>
    </row>
    <row r="149" spans="1:24" ht="13.5" x14ac:dyDescent="0.25">
      <c r="A149" s="180"/>
      <c r="B149" s="15" t="s">
        <v>15</v>
      </c>
      <c r="C149" s="180"/>
      <c r="D149" s="180"/>
      <c r="E149" s="75">
        <f t="shared" si="74"/>
        <v>40</v>
      </c>
      <c r="F149" s="75">
        <f t="shared" si="75"/>
        <v>40</v>
      </c>
      <c r="G149" s="15">
        <f t="shared" si="72"/>
        <v>3</v>
      </c>
      <c r="H149" s="15" t="s">
        <v>115</v>
      </c>
      <c r="I149" s="15">
        <f t="shared" si="73"/>
        <v>40.316000000000003</v>
      </c>
      <c r="J149" s="180"/>
      <c r="K149" s="15">
        <f t="shared" si="76"/>
        <v>360</v>
      </c>
      <c r="L149" s="180"/>
      <c r="M149" s="180"/>
      <c r="N149" s="180"/>
      <c r="O149" s="180"/>
      <c r="P149" s="180"/>
      <c r="Q149" s="180"/>
      <c r="R149" s="75"/>
      <c r="S149" s="75"/>
      <c r="T149" s="75"/>
      <c r="U149" s="75">
        <f t="shared" si="0"/>
        <v>0</v>
      </c>
      <c r="V149" s="75">
        <f t="shared" si="1"/>
        <v>0</v>
      </c>
      <c r="W149" s="75">
        <f t="shared" si="2"/>
        <v>1</v>
      </c>
      <c r="X149" s="75"/>
    </row>
    <row r="150" spans="1:24" ht="13.5" x14ac:dyDescent="0.25">
      <c r="A150" s="180"/>
      <c r="B150" s="15" t="s">
        <v>16</v>
      </c>
      <c r="C150" s="180"/>
      <c r="D150" s="180"/>
      <c r="E150" s="75">
        <f t="shared" si="74"/>
        <v>80</v>
      </c>
      <c r="F150" s="75">
        <f t="shared" si="75"/>
        <v>80</v>
      </c>
      <c r="G150" s="15">
        <f t="shared" si="72"/>
        <v>3</v>
      </c>
      <c r="H150" s="15" t="s">
        <v>115</v>
      </c>
      <c r="I150" s="15">
        <f t="shared" si="73"/>
        <v>116.26600000000001</v>
      </c>
      <c r="J150" s="180"/>
      <c r="K150" s="15">
        <f t="shared" si="76"/>
        <v>720</v>
      </c>
      <c r="L150" s="180"/>
      <c r="M150" s="180"/>
      <c r="N150" s="180"/>
      <c r="O150" s="180"/>
      <c r="P150" s="180"/>
      <c r="Q150" s="180"/>
      <c r="R150" s="75"/>
      <c r="S150" s="75"/>
      <c r="T150" s="75"/>
      <c r="U150" s="75">
        <f t="shared" si="0"/>
        <v>0</v>
      </c>
      <c r="V150" s="75">
        <f t="shared" si="1"/>
        <v>0</v>
      </c>
      <c r="W150" s="75">
        <f t="shared" si="2"/>
        <v>1</v>
      </c>
      <c r="X150" s="75"/>
    </row>
    <row r="151" spans="1:24" ht="13.5" x14ac:dyDescent="0.25">
      <c r="A151" s="180"/>
      <c r="B151" s="15" t="s">
        <v>17</v>
      </c>
      <c r="C151" s="180"/>
      <c r="D151" s="180"/>
      <c r="E151" s="75">
        <f t="shared" si="74"/>
        <v>240</v>
      </c>
      <c r="F151" s="75">
        <f t="shared" si="75"/>
        <v>240</v>
      </c>
      <c r="G151" s="15">
        <f t="shared" si="72"/>
        <v>3</v>
      </c>
      <c r="H151" s="15" t="s">
        <v>115</v>
      </c>
      <c r="I151" s="15">
        <f>ROUND(((MIN(CEILING(F151/$R$10,1), 25)*E151)*(W151/(G151+V151+$X$10)))+MIN(K151/(G151+$X$10), 45), 3)</f>
        <v>804.49400000000003</v>
      </c>
      <c r="J151" s="180"/>
      <c r="K151" s="15">
        <f t="shared" si="76"/>
        <v>2160</v>
      </c>
      <c r="L151" s="180"/>
      <c r="M151" s="180"/>
      <c r="N151" s="180"/>
      <c r="O151" s="180"/>
      <c r="P151" s="180"/>
      <c r="Q151" s="180"/>
      <c r="R151" s="75"/>
      <c r="S151" s="75"/>
      <c r="T151" s="75"/>
      <c r="U151" s="75">
        <f t="shared" si="0"/>
        <v>0</v>
      </c>
      <c r="V151" s="75">
        <f t="shared" si="1"/>
        <v>0</v>
      </c>
      <c r="W151" s="75">
        <f t="shared" si="2"/>
        <v>1</v>
      </c>
      <c r="X151" s="75"/>
    </row>
    <row r="152" spans="1:24" ht="13.5" x14ac:dyDescent="0.25">
      <c r="A152" s="180"/>
      <c r="B152" s="15" t="s">
        <v>18</v>
      </c>
      <c r="C152" s="180"/>
      <c r="D152" s="180"/>
      <c r="E152" s="75">
        <f t="shared" si="74"/>
        <v>480</v>
      </c>
      <c r="F152" s="75">
        <f t="shared" si="75"/>
        <v>480</v>
      </c>
      <c r="G152" s="15">
        <f t="shared" si="72"/>
        <v>3</v>
      </c>
      <c r="H152" s="15" t="s">
        <v>115</v>
      </c>
      <c r="I152" s="15">
        <f>ROUND(((MIN(CEILING(F152/$R$10,1), 25)*E152)*(W152/(G152+V152+$X$10)))+MIN(K152/(G152+$X$10), 135), 3)</f>
        <v>3172.9749999999999</v>
      </c>
      <c r="J152" s="180"/>
      <c r="K152" s="15">
        <f t="shared" si="76"/>
        <v>4320</v>
      </c>
      <c r="L152" s="180"/>
      <c r="M152" s="180"/>
      <c r="N152" s="180"/>
      <c r="O152" s="180"/>
      <c r="P152" s="180"/>
      <c r="Q152" s="180"/>
      <c r="R152" s="75"/>
      <c r="S152" s="75"/>
      <c r="T152" s="75"/>
      <c r="U152" s="75">
        <f t="shared" si="0"/>
        <v>0</v>
      </c>
      <c r="V152" s="75">
        <f t="shared" si="1"/>
        <v>0</v>
      </c>
      <c r="W152" s="75">
        <f t="shared" si="2"/>
        <v>1</v>
      </c>
      <c r="X152" s="75"/>
    </row>
    <row r="153" spans="1:24" ht="13.5" x14ac:dyDescent="0.25">
      <c r="A153" s="191"/>
      <c r="B153" s="76" t="s">
        <v>19</v>
      </c>
      <c r="C153" s="191"/>
      <c r="D153" s="191"/>
      <c r="E153" s="78">
        <f t="shared" si="74"/>
        <v>960</v>
      </c>
      <c r="F153" s="78">
        <f t="shared" si="75"/>
        <v>960</v>
      </c>
      <c r="G153" s="76">
        <f t="shared" si="72"/>
        <v>3</v>
      </c>
      <c r="H153" s="76" t="s">
        <v>115</v>
      </c>
      <c r="I153" s="76">
        <f>ROUND(((MIN(CEILING(F153/$R$10,1), 25)*E153)*(W153/(G153+V153+$X$10)))+MIN(K153/(G153+$X$10), 405), 3)</f>
        <v>8255.0849999999991</v>
      </c>
      <c r="J153" s="191"/>
      <c r="K153" s="76">
        <f t="shared" si="76"/>
        <v>8640</v>
      </c>
      <c r="L153" s="191"/>
      <c r="M153" s="191"/>
      <c r="N153" s="191"/>
      <c r="O153" s="191"/>
      <c r="P153" s="191"/>
      <c r="Q153" s="191"/>
      <c r="R153" s="78"/>
      <c r="S153" s="78"/>
      <c r="T153" s="78"/>
      <c r="U153" s="78">
        <f t="shared" si="0"/>
        <v>1</v>
      </c>
      <c r="V153" s="78">
        <f t="shared" si="1"/>
        <v>1.536</v>
      </c>
      <c r="W153" s="78">
        <f t="shared" si="2"/>
        <v>1.536</v>
      </c>
      <c r="X153" s="78"/>
    </row>
    <row r="154" spans="1:24" ht="13.5" x14ac:dyDescent="0.25">
      <c r="A154" s="189" t="s">
        <v>218</v>
      </c>
      <c r="B154" s="15" t="s">
        <v>23</v>
      </c>
      <c r="C154" s="189">
        <v>34</v>
      </c>
      <c r="D154" s="189"/>
      <c r="E154" s="15">
        <v>10</v>
      </c>
      <c r="F154" s="15">
        <v>10</v>
      </c>
      <c r="G154" s="15">
        <f t="shared" ref="G154:G161" si="77">2.5*$R$19</f>
        <v>2.5</v>
      </c>
      <c r="H154" s="15" t="s">
        <v>115</v>
      </c>
      <c r="I154" s="15">
        <f t="shared" ref="I154:I170" si="78">ROUND((MIN(CEILING(F154/$R$10,1), 25)*E154)*(W154/(G154+V154+$X$10)), 3)</f>
        <v>3.7589999999999999</v>
      </c>
      <c r="J154" s="189" t="s">
        <v>219</v>
      </c>
      <c r="K154" s="15">
        <v>2500</v>
      </c>
      <c r="L154" s="189" t="s">
        <v>115</v>
      </c>
      <c r="M154" s="189" t="s">
        <v>127</v>
      </c>
      <c r="N154" s="189" t="s">
        <v>128</v>
      </c>
      <c r="O154" s="189" t="s">
        <v>220</v>
      </c>
      <c r="P154" s="192" t="s">
        <v>221</v>
      </c>
      <c r="Q154" s="192" t="s">
        <v>118</v>
      </c>
      <c r="R154" s="75"/>
      <c r="S154" s="75"/>
      <c r="T154" s="75"/>
      <c r="U154" s="75">
        <f t="shared" si="0"/>
        <v>0</v>
      </c>
      <c r="V154" s="75">
        <f t="shared" si="1"/>
        <v>0</v>
      </c>
      <c r="W154" s="75">
        <f t="shared" si="2"/>
        <v>1</v>
      </c>
      <c r="X154" s="75"/>
    </row>
    <row r="155" spans="1:24" ht="13.5" x14ac:dyDescent="0.25">
      <c r="A155" s="180"/>
      <c r="B155" s="15" t="s">
        <v>13</v>
      </c>
      <c r="C155" s="180"/>
      <c r="D155" s="180"/>
      <c r="E155" s="75">
        <f t="shared" ref="E155:E161" si="79">ROUND($E$154*S10,0)</f>
        <v>20</v>
      </c>
      <c r="F155" s="75">
        <f t="shared" ref="F155:F161" si="80">ROUND($F$154*T10,0)</f>
        <v>20</v>
      </c>
      <c r="G155" s="15">
        <f t="shared" si="77"/>
        <v>2.5</v>
      </c>
      <c r="H155" s="15" t="s">
        <v>115</v>
      </c>
      <c r="I155" s="15">
        <f t="shared" si="78"/>
        <v>7.5190000000000001</v>
      </c>
      <c r="J155" s="180"/>
      <c r="K155" s="15">
        <v>3200</v>
      </c>
      <c r="L155" s="180"/>
      <c r="M155" s="180"/>
      <c r="N155" s="180"/>
      <c r="O155" s="180"/>
      <c r="P155" s="180"/>
      <c r="Q155" s="180"/>
      <c r="R155" s="75"/>
      <c r="S155" s="75"/>
      <c r="T155" s="75"/>
      <c r="U155" s="75">
        <f t="shared" si="0"/>
        <v>0</v>
      </c>
      <c r="V155" s="75">
        <f t="shared" si="1"/>
        <v>0</v>
      </c>
      <c r="W155" s="75">
        <f t="shared" si="2"/>
        <v>1</v>
      </c>
      <c r="X155" s="75"/>
    </row>
    <row r="156" spans="1:24" ht="13.5" x14ac:dyDescent="0.25">
      <c r="A156" s="180"/>
      <c r="B156" s="15" t="s">
        <v>14</v>
      </c>
      <c r="C156" s="180"/>
      <c r="D156" s="180"/>
      <c r="E156" s="75">
        <f t="shared" si="79"/>
        <v>40</v>
      </c>
      <c r="F156" s="75">
        <f t="shared" si="80"/>
        <v>40</v>
      </c>
      <c r="G156" s="15">
        <f t="shared" si="77"/>
        <v>2.5</v>
      </c>
      <c r="H156" s="15" t="s">
        <v>115</v>
      </c>
      <c r="I156" s="15">
        <f t="shared" si="78"/>
        <v>30.074999999999999</v>
      </c>
      <c r="J156" s="180"/>
      <c r="K156" s="15">
        <v>4500</v>
      </c>
      <c r="L156" s="180"/>
      <c r="M156" s="180"/>
      <c r="N156" s="180"/>
      <c r="O156" s="180"/>
      <c r="P156" s="180"/>
      <c r="Q156" s="180"/>
      <c r="R156" s="75"/>
      <c r="S156" s="75"/>
      <c r="T156" s="75"/>
      <c r="U156" s="75">
        <f t="shared" si="0"/>
        <v>0</v>
      </c>
      <c r="V156" s="75">
        <f t="shared" si="1"/>
        <v>0</v>
      </c>
      <c r="W156" s="75">
        <f t="shared" si="2"/>
        <v>1</v>
      </c>
      <c r="X156" s="75"/>
    </row>
    <row r="157" spans="1:24" ht="13.5" x14ac:dyDescent="0.25">
      <c r="A157" s="180"/>
      <c r="B157" s="15" t="s">
        <v>15</v>
      </c>
      <c r="C157" s="180"/>
      <c r="D157" s="180"/>
      <c r="E157" s="75">
        <f t="shared" si="79"/>
        <v>80</v>
      </c>
      <c r="F157" s="75">
        <f t="shared" si="80"/>
        <v>80</v>
      </c>
      <c r="G157" s="15">
        <f t="shared" si="77"/>
        <v>2.5</v>
      </c>
      <c r="H157" s="15" t="s">
        <v>115</v>
      </c>
      <c r="I157" s="15">
        <f t="shared" si="78"/>
        <v>120.301</v>
      </c>
      <c r="J157" s="180"/>
      <c r="K157" s="15">
        <v>6000</v>
      </c>
      <c r="L157" s="180"/>
      <c r="M157" s="180"/>
      <c r="N157" s="180"/>
      <c r="O157" s="180"/>
      <c r="P157" s="180"/>
      <c r="Q157" s="180"/>
      <c r="R157" s="75"/>
      <c r="S157" s="75"/>
      <c r="T157" s="75"/>
      <c r="U157" s="75">
        <f t="shared" si="0"/>
        <v>0</v>
      </c>
      <c r="V157" s="75">
        <f t="shared" si="1"/>
        <v>0</v>
      </c>
      <c r="W157" s="75">
        <f t="shared" si="2"/>
        <v>1</v>
      </c>
      <c r="X157" s="75"/>
    </row>
    <row r="158" spans="1:24" ht="13.5" x14ac:dyDescent="0.25">
      <c r="A158" s="180"/>
      <c r="B158" s="15" t="s">
        <v>16</v>
      </c>
      <c r="C158" s="180"/>
      <c r="D158" s="180"/>
      <c r="E158" s="75">
        <f t="shared" si="79"/>
        <v>160</v>
      </c>
      <c r="F158" s="75">
        <f t="shared" si="80"/>
        <v>160</v>
      </c>
      <c r="G158" s="15">
        <f t="shared" si="77"/>
        <v>2.5</v>
      </c>
      <c r="H158" s="15" t="s">
        <v>115</v>
      </c>
      <c r="I158" s="15">
        <f t="shared" si="78"/>
        <v>421.053</v>
      </c>
      <c r="J158" s="180"/>
      <c r="K158" s="15">
        <v>8000</v>
      </c>
      <c r="L158" s="180"/>
      <c r="M158" s="180"/>
      <c r="N158" s="180"/>
      <c r="O158" s="180"/>
      <c r="P158" s="180"/>
      <c r="Q158" s="180"/>
      <c r="R158" s="75"/>
      <c r="S158" s="75"/>
      <c r="T158" s="75"/>
      <c r="U158" s="75">
        <f t="shared" si="0"/>
        <v>0</v>
      </c>
      <c r="V158" s="75">
        <f t="shared" si="1"/>
        <v>0</v>
      </c>
      <c r="W158" s="75">
        <f t="shared" si="2"/>
        <v>1</v>
      </c>
      <c r="X158" s="75"/>
    </row>
    <row r="159" spans="1:24" ht="13.5" x14ac:dyDescent="0.25">
      <c r="A159" s="180"/>
      <c r="B159" s="15" t="s">
        <v>17</v>
      </c>
      <c r="C159" s="180"/>
      <c r="D159" s="180"/>
      <c r="E159" s="75">
        <f t="shared" si="79"/>
        <v>480</v>
      </c>
      <c r="F159" s="75">
        <f t="shared" si="80"/>
        <v>480</v>
      </c>
      <c r="G159" s="15">
        <f t="shared" si="77"/>
        <v>2.5</v>
      </c>
      <c r="H159" s="15" t="s">
        <v>115</v>
      </c>
      <c r="I159" s="15">
        <f t="shared" si="78"/>
        <v>3609.0230000000001</v>
      </c>
      <c r="J159" s="180"/>
      <c r="K159" s="15">
        <v>20000</v>
      </c>
      <c r="L159" s="180"/>
      <c r="M159" s="180"/>
      <c r="N159" s="180"/>
      <c r="O159" s="180"/>
      <c r="P159" s="180"/>
      <c r="Q159" s="180"/>
      <c r="R159" s="75"/>
      <c r="S159" s="75"/>
      <c r="T159" s="75"/>
      <c r="U159" s="75">
        <f t="shared" si="0"/>
        <v>0</v>
      </c>
      <c r="V159" s="75">
        <f t="shared" si="1"/>
        <v>0</v>
      </c>
      <c r="W159" s="75">
        <f t="shared" si="2"/>
        <v>1</v>
      </c>
      <c r="X159" s="75"/>
    </row>
    <row r="160" spans="1:24" ht="13.5" x14ac:dyDescent="0.25">
      <c r="A160" s="180"/>
      <c r="B160" s="15" t="s">
        <v>18</v>
      </c>
      <c r="C160" s="180"/>
      <c r="D160" s="180"/>
      <c r="E160" s="75">
        <f t="shared" si="79"/>
        <v>960</v>
      </c>
      <c r="F160" s="75">
        <f t="shared" si="80"/>
        <v>960</v>
      </c>
      <c r="G160" s="15">
        <f t="shared" si="77"/>
        <v>2.5</v>
      </c>
      <c r="H160" s="15" t="s">
        <v>115</v>
      </c>
      <c r="I160" s="15">
        <f t="shared" si="78"/>
        <v>8785.51</v>
      </c>
      <c r="J160" s="180"/>
      <c r="K160" s="15"/>
      <c r="L160" s="180"/>
      <c r="M160" s="180"/>
      <c r="N160" s="180"/>
      <c r="O160" s="180"/>
      <c r="P160" s="180"/>
      <c r="Q160" s="180"/>
      <c r="R160" s="75"/>
      <c r="S160" s="75"/>
      <c r="T160" s="75"/>
      <c r="U160" s="75">
        <f t="shared" si="0"/>
        <v>1</v>
      </c>
      <c r="V160" s="75">
        <f t="shared" si="1"/>
        <v>1.536</v>
      </c>
      <c r="W160" s="75">
        <f t="shared" si="2"/>
        <v>1.536</v>
      </c>
      <c r="X160" s="75"/>
    </row>
    <row r="161" spans="1:24" ht="13.5" x14ac:dyDescent="0.25">
      <c r="A161" s="191"/>
      <c r="B161" s="76" t="s">
        <v>19</v>
      </c>
      <c r="C161" s="191"/>
      <c r="D161" s="191"/>
      <c r="E161" s="78">
        <f t="shared" si="79"/>
        <v>1920</v>
      </c>
      <c r="F161" s="78">
        <f t="shared" si="80"/>
        <v>1920</v>
      </c>
      <c r="G161" s="76">
        <f t="shared" si="77"/>
        <v>2.5</v>
      </c>
      <c r="H161" s="76" t="s">
        <v>115</v>
      </c>
      <c r="I161" s="76">
        <f t="shared" si="78"/>
        <v>25725.052</v>
      </c>
      <c r="J161" s="191"/>
      <c r="K161" s="76">
        <v>100000</v>
      </c>
      <c r="L161" s="191"/>
      <c r="M161" s="191"/>
      <c r="N161" s="191"/>
      <c r="O161" s="191"/>
      <c r="P161" s="191"/>
      <c r="Q161" s="191"/>
      <c r="R161" s="78"/>
      <c r="S161" s="78"/>
      <c r="T161" s="78"/>
      <c r="U161" s="78">
        <f t="shared" si="0"/>
        <v>1</v>
      </c>
      <c r="V161" s="78">
        <f t="shared" si="1"/>
        <v>3.0720000000000001</v>
      </c>
      <c r="W161" s="78">
        <f t="shared" si="2"/>
        <v>3.0720000000000001</v>
      </c>
      <c r="X161" s="78"/>
    </row>
    <row r="162" spans="1:24" ht="14" x14ac:dyDescent="0.25">
      <c r="A162" s="189" t="s">
        <v>222</v>
      </c>
      <c r="B162" s="74" t="s">
        <v>23</v>
      </c>
      <c r="C162" s="189">
        <v>22</v>
      </c>
      <c r="D162" s="189"/>
      <c r="E162" s="85">
        <v>10</v>
      </c>
      <c r="F162" s="85">
        <v>12</v>
      </c>
      <c r="G162" s="85">
        <f t="shared" ref="G162:G169" si="81">1*$R$19</f>
        <v>1</v>
      </c>
      <c r="H162" s="85">
        <v>1</v>
      </c>
      <c r="I162" s="85">
        <f t="shared" si="78"/>
        <v>8.6210000000000004</v>
      </c>
      <c r="J162" s="189" t="s">
        <v>223</v>
      </c>
      <c r="K162" s="85">
        <f>$S$162*$R$27</f>
        <v>1.9</v>
      </c>
      <c r="L162" s="85">
        <f>$T$162*R27</f>
        <v>10</v>
      </c>
      <c r="M162" s="189" t="s">
        <v>127</v>
      </c>
      <c r="N162" s="189" t="s">
        <v>128</v>
      </c>
      <c r="O162" s="189" t="s">
        <v>224</v>
      </c>
      <c r="P162" s="192" t="s">
        <v>225</v>
      </c>
      <c r="Q162" s="192" t="s">
        <v>124</v>
      </c>
      <c r="R162" s="75"/>
      <c r="S162" s="75">
        <v>1.9</v>
      </c>
      <c r="T162" s="75">
        <v>10</v>
      </c>
      <c r="U162" s="75">
        <f t="shared" si="0"/>
        <v>0</v>
      </c>
      <c r="V162" s="75">
        <f t="shared" si="1"/>
        <v>0</v>
      </c>
      <c r="W162" s="75">
        <f t="shared" si="2"/>
        <v>1</v>
      </c>
      <c r="X162" s="75"/>
    </row>
    <row r="163" spans="1:24" ht="13.5" x14ac:dyDescent="0.25">
      <c r="A163" s="180"/>
      <c r="B163" s="15" t="s">
        <v>13</v>
      </c>
      <c r="C163" s="180"/>
      <c r="D163" s="180"/>
      <c r="E163" s="75">
        <f t="shared" ref="E163:E169" si="82">ROUND($E$162*S10,0)</f>
        <v>20</v>
      </c>
      <c r="F163" s="75">
        <f t="shared" ref="F163:F169" si="83">ROUND($F$162*T10,0)</f>
        <v>24</v>
      </c>
      <c r="G163" s="15">
        <f t="shared" si="81"/>
        <v>1</v>
      </c>
      <c r="H163" s="15">
        <v>1</v>
      </c>
      <c r="I163" s="15">
        <f t="shared" si="78"/>
        <v>17.241</v>
      </c>
      <c r="J163" s="180"/>
      <c r="K163" s="15">
        <f t="shared" ref="K163:K169" si="84">ROUND($S$162*S10*$R$27, 1)</f>
        <v>3.8</v>
      </c>
      <c r="L163" s="15">
        <f t="shared" ref="L163:L169" si="85">$T$162*S10*$R$27</f>
        <v>20</v>
      </c>
      <c r="M163" s="180"/>
      <c r="N163" s="180"/>
      <c r="O163" s="180"/>
      <c r="P163" s="180"/>
      <c r="Q163" s="180"/>
      <c r="R163" s="75"/>
      <c r="S163" s="75"/>
      <c r="T163" s="75"/>
      <c r="U163" s="75">
        <f t="shared" si="0"/>
        <v>0</v>
      </c>
      <c r="V163" s="75">
        <f t="shared" si="1"/>
        <v>0</v>
      </c>
      <c r="W163" s="75">
        <f t="shared" si="2"/>
        <v>1</v>
      </c>
      <c r="X163" s="75"/>
    </row>
    <row r="164" spans="1:24" ht="13.5" x14ac:dyDescent="0.25">
      <c r="A164" s="180"/>
      <c r="B164" s="15" t="s">
        <v>14</v>
      </c>
      <c r="C164" s="180"/>
      <c r="D164" s="180"/>
      <c r="E164" s="75">
        <f t="shared" si="82"/>
        <v>40</v>
      </c>
      <c r="F164" s="75">
        <f t="shared" si="83"/>
        <v>48</v>
      </c>
      <c r="G164" s="15">
        <f t="shared" si="81"/>
        <v>1</v>
      </c>
      <c r="H164" s="15">
        <v>1</v>
      </c>
      <c r="I164" s="15">
        <f t="shared" si="78"/>
        <v>68.965999999999994</v>
      </c>
      <c r="J164" s="180"/>
      <c r="K164" s="15">
        <f t="shared" si="84"/>
        <v>7.6</v>
      </c>
      <c r="L164" s="15">
        <f t="shared" si="85"/>
        <v>40</v>
      </c>
      <c r="M164" s="180"/>
      <c r="N164" s="180"/>
      <c r="O164" s="180"/>
      <c r="P164" s="180"/>
      <c r="Q164" s="180"/>
      <c r="R164" s="75"/>
      <c r="S164" s="75"/>
      <c r="T164" s="75"/>
      <c r="U164" s="75">
        <f t="shared" si="0"/>
        <v>0</v>
      </c>
      <c r="V164" s="75">
        <f t="shared" si="1"/>
        <v>0</v>
      </c>
      <c r="W164" s="75">
        <f t="shared" si="2"/>
        <v>1</v>
      </c>
      <c r="X164" s="75"/>
    </row>
    <row r="165" spans="1:24" ht="13.5" x14ac:dyDescent="0.25">
      <c r="A165" s="180"/>
      <c r="B165" s="15" t="s">
        <v>15</v>
      </c>
      <c r="C165" s="180"/>
      <c r="D165" s="180"/>
      <c r="E165" s="75">
        <f t="shared" si="82"/>
        <v>80</v>
      </c>
      <c r="F165" s="75">
        <f t="shared" si="83"/>
        <v>96</v>
      </c>
      <c r="G165" s="15">
        <f t="shared" si="81"/>
        <v>1</v>
      </c>
      <c r="H165" s="15">
        <v>1</v>
      </c>
      <c r="I165" s="15">
        <f t="shared" si="78"/>
        <v>275.86200000000002</v>
      </c>
      <c r="J165" s="180"/>
      <c r="K165" s="15">
        <f t="shared" si="84"/>
        <v>15.2</v>
      </c>
      <c r="L165" s="15">
        <f t="shared" si="85"/>
        <v>80</v>
      </c>
      <c r="M165" s="180"/>
      <c r="N165" s="180"/>
      <c r="O165" s="180"/>
      <c r="P165" s="180"/>
      <c r="Q165" s="180"/>
      <c r="R165" s="75"/>
      <c r="S165" s="75"/>
      <c r="T165" s="75"/>
      <c r="U165" s="75">
        <f t="shared" si="0"/>
        <v>0</v>
      </c>
      <c r="V165" s="75">
        <f t="shared" si="1"/>
        <v>0</v>
      </c>
      <c r="W165" s="75">
        <f t="shared" si="2"/>
        <v>1</v>
      </c>
      <c r="X165" s="75"/>
    </row>
    <row r="166" spans="1:24" ht="13.5" x14ac:dyDescent="0.25">
      <c r="A166" s="180"/>
      <c r="B166" s="15" t="s">
        <v>16</v>
      </c>
      <c r="C166" s="180"/>
      <c r="D166" s="180"/>
      <c r="E166" s="75">
        <f t="shared" si="82"/>
        <v>160</v>
      </c>
      <c r="F166" s="75">
        <f t="shared" si="83"/>
        <v>192</v>
      </c>
      <c r="G166" s="15">
        <f t="shared" si="81"/>
        <v>1</v>
      </c>
      <c r="H166" s="15">
        <v>1</v>
      </c>
      <c r="I166" s="15">
        <f t="shared" si="78"/>
        <v>1103.4480000000001</v>
      </c>
      <c r="J166" s="180"/>
      <c r="K166" s="15">
        <f t="shared" si="84"/>
        <v>30.4</v>
      </c>
      <c r="L166" s="15">
        <f t="shared" si="85"/>
        <v>160</v>
      </c>
      <c r="M166" s="180"/>
      <c r="N166" s="180"/>
      <c r="O166" s="180"/>
      <c r="P166" s="180"/>
      <c r="Q166" s="180"/>
      <c r="R166" s="75"/>
      <c r="S166" s="75"/>
      <c r="T166" s="75"/>
      <c r="U166" s="75">
        <f t="shared" si="0"/>
        <v>0</v>
      </c>
      <c r="V166" s="75">
        <f t="shared" si="1"/>
        <v>0</v>
      </c>
      <c r="W166" s="75">
        <f t="shared" si="2"/>
        <v>1</v>
      </c>
      <c r="X166" s="75"/>
    </row>
    <row r="167" spans="1:24" ht="13.5" x14ac:dyDescent="0.25">
      <c r="A167" s="180"/>
      <c r="B167" s="15" t="s">
        <v>17</v>
      </c>
      <c r="C167" s="180"/>
      <c r="D167" s="180"/>
      <c r="E167" s="75">
        <f t="shared" si="82"/>
        <v>480</v>
      </c>
      <c r="F167" s="75">
        <f t="shared" si="83"/>
        <v>576</v>
      </c>
      <c r="G167" s="15">
        <f t="shared" si="81"/>
        <v>1</v>
      </c>
      <c r="H167" s="15">
        <v>1</v>
      </c>
      <c r="I167" s="15">
        <f t="shared" si="78"/>
        <v>9931.0339999999997</v>
      </c>
      <c r="J167" s="180"/>
      <c r="K167" s="15">
        <f t="shared" si="84"/>
        <v>91.2</v>
      </c>
      <c r="L167" s="15">
        <f t="shared" si="85"/>
        <v>480</v>
      </c>
      <c r="M167" s="180"/>
      <c r="N167" s="180"/>
      <c r="O167" s="180"/>
      <c r="P167" s="180"/>
      <c r="Q167" s="180"/>
      <c r="R167" s="75"/>
      <c r="S167" s="75"/>
      <c r="T167" s="75"/>
      <c r="U167" s="75">
        <f t="shared" si="0"/>
        <v>0</v>
      </c>
      <c r="V167" s="75">
        <f t="shared" si="1"/>
        <v>0</v>
      </c>
      <c r="W167" s="75">
        <f t="shared" si="2"/>
        <v>1</v>
      </c>
      <c r="X167" s="75"/>
    </row>
    <row r="168" spans="1:24" ht="13.5" x14ac:dyDescent="0.25">
      <c r="A168" s="180"/>
      <c r="B168" s="15" t="s">
        <v>18</v>
      </c>
      <c r="C168" s="180"/>
      <c r="D168" s="180"/>
      <c r="E168" s="75">
        <f t="shared" si="82"/>
        <v>960</v>
      </c>
      <c r="F168" s="75">
        <f t="shared" si="83"/>
        <v>1152</v>
      </c>
      <c r="G168" s="15">
        <f t="shared" si="81"/>
        <v>1</v>
      </c>
      <c r="H168" s="15">
        <v>1</v>
      </c>
      <c r="I168" s="15">
        <f t="shared" si="78"/>
        <v>14729.888000000001</v>
      </c>
      <c r="J168" s="180"/>
      <c r="K168" s="15">
        <f t="shared" si="84"/>
        <v>182.4</v>
      </c>
      <c r="L168" s="15">
        <f t="shared" si="85"/>
        <v>960</v>
      </c>
      <c r="M168" s="180"/>
      <c r="N168" s="180"/>
      <c r="O168" s="180"/>
      <c r="P168" s="180"/>
      <c r="Q168" s="180"/>
      <c r="R168" s="75"/>
      <c r="S168" s="75"/>
      <c r="T168" s="75"/>
      <c r="U168" s="75">
        <f t="shared" si="0"/>
        <v>1</v>
      </c>
      <c r="V168" s="75">
        <f t="shared" si="1"/>
        <v>1.8431999999999999</v>
      </c>
      <c r="W168" s="75">
        <f t="shared" si="2"/>
        <v>1.8431999999999999</v>
      </c>
      <c r="X168" s="75"/>
    </row>
    <row r="169" spans="1:24" ht="13.5" x14ac:dyDescent="0.25">
      <c r="A169" s="191"/>
      <c r="B169" s="76" t="s">
        <v>19</v>
      </c>
      <c r="C169" s="191"/>
      <c r="D169" s="191"/>
      <c r="E169" s="78">
        <f t="shared" si="82"/>
        <v>1920</v>
      </c>
      <c r="F169" s="78">
        <f t="shared" si="83"/>
        <v>2304</v>
      </c>
      <c r="G169" s="76">
        <f t="shared" si="81"/>
        <v>1</v>
      </c>
      <c r="H169" s="76">
        <v>1</v>
      </c>
      <c r="I169" s="76">
        <f t="shared" si="78"/>
        <v>36511.06</v>
      </c>
      <c r="J169" s="191"/>
      <c r="K169" s="76">
        <f t="shared" si="84"/>
        <v>364.8</v>
      </c>
      <c r="L169" s="76">
        <f t="shared" si="85"/>
        <v>1920</v>
      </c>
      <c r="M169" s="191"/>
      <c r="N169" s="191"/>
      <c r="O169" s="191"/>
      <c r="P169" s="191"/>
      <c r="Q169" s="191"/>
      <c r="R169" s="78"/>
      <c r="S169" s="78"/>
      <c r="T169" s="78"/>
      <c r="U169" s="78">
        <f t="shared" si="0"/>
        <v>1</v>
      </c>
      <c r="V169" s="78">
        <f t="shared" si="1"/>
        <v>3.6863999999999999</v>
      </c>
      <c r="W169" s="78">
        <f t="shared" si="2"/>
        <v>3.6863999999999999</v>
      </c>
      <c r="X169" s="78"/>
    </row>
    <row r="170" spans="1:24" ht="15.75" customHeight="1" x14ac:dyDescent="0.3">
      <c r="A170" s="189" t="s">
        <v>226</v>
      </c>
      <c r="B170" s="15" t="s">
        <v>23</v>
      </c>
      <c r="C170" s="189">
        <v>2</v>
      </c>
      <c r="D170" s="189"/>
      <c r="E170" s="92">
        <v>13</v>
      </c>
      <c r="F170" s="15">
        <v>5</v>
      </c>
      <c r="G170" s="15">
        <f t="shared" ref="G170:G177" si="86">0.8*$R$19</f>
        <v>0.8</v>
      </c>
      <c r="H170" s="4" t="s">
        <v>115</v>
      </c>
      <c r="I170" s="15">
        <f t="shared" si="78"/>
        <v>13.542</v>
      </c>
      <c r="J170" s="189" t="s">
        <v>115</v>
      </c>
      <c r="K170" s="180"/>
      <c r="L170" s="180"/>
      <c r="M170" s="189" t="s">
        <v>198</v>
      </c>
      <c r="N170" s="189" t="s">
        <v>128</v>
      </c>
      <c r="O170" s="189" t="s">
        <v>227</v>
      </c>
      <c r="P170" s="192" t="s">
        <v>228</v>
      </c>
      <c r="Q170" s="192" t="s">
        <v>124</v>
      </c>
      <c r="R170" s="75"/>
      <c r="S170" s="75"/>
      <c r="T170" s="75"/>
      <c r="U170" s="75">
        <f t="shared" si="0"/>
        <v>0</v>
      </c>
      <c r="V170" s="75">
        <f t="shared" si="1"/>
        <v>0</v>
      </c>
      <c r="W170" s="75">
        <f t="shared" si="2"/>
        <v>1</v>
      </c>
      <c r="X170" s="75"/>
    </row>
    <row r="171" spans="1:24" ht="15.75" customHeight="1" x14ac:dyDescent="0.3">
      <c r="A171" s="180"/>
      <c r="B171" s="15" t="s">
        <v>229</v>
      </c>
      <c r="C171" s="180"/>
      <c r="D171" s="180"/>
      <c r="E171" s="93">
        <f t="shared" ref="E171:E172" si="87">$E$170*S10/2</f>
        <v>13</v>
      </c>
      <c r="F171" s="75">
        <f t="shared" ref="F171:F172" si="88">ROUND($F$170*T10,0)/2</f>
        <v>5</v>
      </c>
      <c r="G171" s="15">
        <f t="shared" si="86"/>
        <v>0.8</v>
      </c>
      <c r="H171" s="4" t="s">
        <v>115</v>
      </c>
      <c r="I171" s="15">
        <f t="shared" ref="I171:I172" si="89">ROUND((MIN(CEILING(F171/$R$10,1), 25)*E171)*(W171/(G171+V171+$X$10))*2, 3)</f>
        <v>27.082999999999998</v>
      </c>
      <c r="J171" s="180"/>
      <c r="K171" s="180"/>
      <c r="L171" s="180"/>
      <c r="M171" s="180"/>
      <c r="N171" s="180"/>
      <c r="O171" s="180"/>
      <c r="P171" s="180"/>
      <c r="Q171" s="180"/>
      <c r="R171" s="75"/>
      <c r="S171" s="75"/>
      <c r="T171" s="75"/>
      <c r="U171" s="75">
        <f t="shared" si="0"/>
        <v>0</v>
      </c>
      <c r="V171" s="75">
        <f t="shared" si="1"/>
        <v>0</v>
      </c>
      <c r="W171" s="75">
        <f t="shared" si="2"/>
        <v>1</v>
      </c>
      <c r="X171" s="75"/>
    </row>
    <row r="172" spans="1:24" ht="15.75" customHeight="1" x14ac:dyDescent="0.3">
      <c r="A172" s="180"/>
      <c r="B172" s="15" t="s">
        <v>230</v>
      </c>
      <c r="C172" s="180"/>
      <c r="D172" s="180"/>
      <c r="E172" s="93">
        <f t="shared" si="87"/>
        <v>26</v>
      </c>
      <c r="F172" s="75">
        <f t="shared" si="88"/>
        <v>10</v>
      </c>
      <c r="G172" s="15">
        <f t="shared" si="86"/>
        <v>0.8</v>
      </c>
      <c r="H172" s="4" t="s">
        <v>115</v>
      </c>
      <c r="I172" s="15">
        <f t="shared" si="89"/>
        <v>54.167000000000002</v>
      </c>
      <c r="J172" s="180"/>
      <c r="K172" s="180"/>
      <c r="L172" s="180"/>
      <c r="M172" s="180"/>
      <c r="N172" s="180"/>
      <c r="O172" s="180"/>
      <c r="P172" s="180"/>
      <c r="Q172" s="180"/>
      <c r="R172" s="75"/>
      <c r="S172" s="75"/>
      <c r="T172" s="75"/>
      <c r="U172" s="75">
        <f t="shared" si="0"/>
        <v>0</v>
      </c>
      <c r="V172" s="75">
        <f t="shared" si="1"/>
        <v>0</v>
      </c>
      <c r="W172" s="75">
        <f t="shared" si="2"/>
        <v>1</v>
      </c>
      <c r="X172" s="75"/>
    </row>
    <row r="173" spans="1:24" ht="15.75" customHeight="1" x14ac:dyDescent="0.3">
      <c r="A173" s="180"/>
      <c r="B173" s="15" t="s">
        <v>168</v>
      </c>
      <c r="C173" s="180"/>
      <c r="D173" s="180"/>
      <c r="E173" s="98">
        <f t="shared" ref="E173:E174" si="90">$E$170*S12/3</f>
        <v>34.666666666666664</v>
      </c>
      <c r="F173" s="98">
        <f t="shared" ref="F173:F174" si="91">ROUND($F$170*T12,0)/3</f>
        <v>13.333333333333334</v>
      </c>
      <c r="G173" s="15">
        <f t="shared" si="86"/>
        <v>0.8</v>
      </c>
      <c r="H173" s="4" t="s">
        <v>115</v>
      </c>
      <c r="I173" s="15">
        <f t="shared" ref="I173:I174" si="92">ROUND((MIN(CEILING(F173/$R$10,1), 25)*E173)*(W173/(G173+V173+$X$10))*3, 3)</f>
        <v>108.333</v>
      </c>
      <c r="J173" s="180"/>
      <c r="K173" s="180"/>
      <c r="L173" s="180"/>
      <c r="M173" s="180"/>
      <c r="N173" s="180"/>
      <c r="O173" s="180"/>
      <c r="P173" s="180"/>
      <c r="Q173" s="180"/>
      <c r="R173" s="75"/>
      <c r="S173" s="75"/>
      <c r="T173" s="75"/>
      <c r="U173" s="75">
        <f t="shared" si="0"/>
        <v>0</v>
      </c>
      <c r="V173" s="75">
        <f t="shared" si="1"/>
        <v>0</v>
      </c>
      <c r="W173" s="75">
        <f t="shared" si="2"/>
        <v>1</v>
      </c>
      <c r="X173" s="75"/>
    </row>
    <row r="174" spans="1:24" ht="15.75" customHeight="1" x14ac:dyDescent="0.3">
      <c r="A174" s="180"/>
      <c r="B174" s="15" t="s">
        <v>169</v>
      </c>
      <c r="C174" s="180"/>
      <c r="D174" s="180"/>
      <c r="E174" s="98">
        <f t="shared" si="90"/>
        <v>69.333333333333329</v>
      </c>
      <c r="F174" s="98">
        <f t="shared" si="91"/>
        <v>26.666666666666668</v>
      </c>
      <c r="G174" s="15">
        <f t="shared" si="86"/>
        <v>0.8</v>
      </c>
      <c r="H174" s="4" t="s">
        <v>115</v>
      </c>
      <c r="I174" s="15">
        <f t="shared" si="92"/>
        <v>433.33300000000003</v>
      </c>
      <c r="J174" s="180"/>
      <c r="K174" s="180"/>
      <c r="L174" s="180"/>
      <c r="M174" s="180"/>
      <c r="N174" s="180"/>
      <c r="O174" s="180"/>
      <c r="P174" s="180"/>
      <c r="Q174" s="180"/>
      <c r="R174" s="75"/>
      <c r="S174" s="75"/>
      <c r="T174" s="75"/>
      <c r="U174" s="75">
        <f t="shared" si="0"/>
        <v>0</v>
      </c>
      <c r="V174" s="75">
        <f t="shared" si="1"/>
        <v>0</v>
      </c>
      <c r="W174" s="75">
        <f t="shared" si="2"/>
        <v>1</v>
      </c>
      <c r="X174" s="75"/>
    </row>
    <row r="175" spans="1:24" ht="15.75" customHeight="1" x14ac:dyDescent="0.3">
      <c r="A175" s="180"/>
      <c r="B175" s="15" t="s">
        <v>231</v>
      </c>
      <c r="C175" s="180"/>
      <c r="D175" s="180"/>
      <c r="E175" s="98">
        <f t="shared" ref="E175:E177" si="93">$E$170*S14/5</f>
        <v>124.8</v>
      </c>
      <c r="F175" s="75">
        <f t="shared" ref="F175:F177" si="94">ROUND($F$170*T14,0)/5</f>
        <v>48</v>
      </c>
      <c r="G175" s="15">
        <f t="shared" si="86"/>
        <v>0.8</v>
      </c>
      <c r="H175" s="4" t="s">
        <v>115</v>
      </c>
      <c r="I175" s="15">
        <f t="shared" ref="I175:I177" si="95">ROUND((MIN(CEILING(F175/$R$10,1), 25)*E175)*(W175/(G175+V175+$X$10))*5, 3)</f>
        <v>1300</v>
      </c>
      <c r="J175" s="180"/>
      <c r="K175" s="180"/>
      <c r="L175" s="180"/>
      <c r="M175" s="180"/>
      <c r="N175" s="180"/>
      <c r="O175" s="180"/>
      <c r="P175" s="180"/>
      <c r="Q175" s="180"/>
      <c r="R175" s="75"/>
      <c r="S175" s="75"/>
      <c r="T175" s="75"/>
      <c r="U175" s="75">
        <f t="shared" si="0"/>
        <v>0</v>
      </c>
      <c r="V175" s="75">
        <f t="shared" si="1"/>
        <v>0</v>
      </c>
      <c r="W175" s="75">
        <f t="shared" si="2"/>
        <v>1</v>
      </c>
      <c r="X175" s="75"/>
    </row>
    <row r="176" spans="1:24" ht="15.75" customHeight="1" x14ac:dyDescent="0.3">
      <c r="A176" s="180"/>
      <c r="B176" s="15" t="s">
        <v>232</v>
      </c>
      <c r="C176" s="180"/>
      <c r="D176" s="180"/>
      <c r="E176" s="98">
        <f t="shared" si="93"/>
        <v>249.6</v>
      </c>
      <c r="F176" s="75">
        <f t="shared" si="94"/>
        <v>96</v>
      </c>
      <c r="G176" s="15">
        <f t="shared" si="86"/>
        <v>0.8</v>
      </c>
      <c r="H176" s="4" t="s">
        <v>115</v>
      </c>
      <c r="I176" s="15">
        <f t="shared" si="95"/>
        <v>5200</v>
      </c>
      <c r="J176" s="180"/>
      <c r="K176" s="180"/>
      <c r="L176" s="180"/>
      <c r="M176" s="180"/>
      <c r="N176" s="180"/>
      <c r="O176" s="180"/>
      <c r="P176" s="180"/>
      <c r="Q176" s="180"/>
      <c r="R176" s="75"/>
      <c r="S176" s="75"/>
      <c r="T176" s="75"/>
      <c r="U176" s="75">
        <f t="shared" si="0"/>
        <v>0</v>
      </c>
      <c r="V176" s="75">
        <f t="shared" si="1"/>
        <v>0</v>
      </c>
      <c r="W176" s="75">
        <f t="shared" si="2"/>
        <v>1</v>
      </c>
      <c r="X176" s="75"/>
    </row>
    <row r="177" spans="1:24" ht="15.75" customHeight="1" x14ac:dyDescent="0.3">
      <c r="A177" s="191"/>
      <c r="B177" s="76" t="s">
        <v>233</v>
      </c>
      <c r="C177" s="191"/>
      <c r="D177" s="191"/>
      <c r="E177" s="100">
        <f t="shared" si="93"/>
        <v>499.2</v>
      </c>
      <c r="F177" s="78">
        <f t="shared" si="94"/>
        <v>192</v>
      </c>
      <c r="G177" s="76">
        <f t="shared" si="86"/>
        <v>0.8</v>
      </c>
      <c r="H177" s="84" t="s">
        <v>115</v>
      </c>
      <c r="I177" s="76">
        <f t="shared" si="95"/>
        <v>20800</v>
      </c>
      <c r="J177" s="191"/>
      <c r="K177" s="191"/>
      <c r="L177" s="191"/>
      <c r="M177" s="191"/>
      <c r="N177" s="191"/>
      <c r="O177" s="191"/>
      <c r="P177" s="191"/>
      <c r="Q177" s="191"/>
      <c r="R177" s="78"/>
      <c r="S177" s="78"/>
      <c r="T177" s="78"/>
      <c r="U177" s="78">
        <f t="shared" si="0"/>
        <v>0</v>
      </c>
      <c r="V177" s="78">
        <f t="shared" si="1"/>
        <v>0</v>
      </c>
      <c r="W177" s="78">
        <f t="shared" si="2"/>
        <v>1</v>
      </c>
      <c r="X177" s="78"/>
    </row>
    <row r="178" spans="1:24" ht="14" x14ac:dyDescent="0.25">
      <c r="A178" s="189" t="s">
        <v>234</v>
      </c>
      <c r="B178" s="74" t="s">
        <v>23</v>
      </c>
      <c r="C178" s="189">
        <v>33</v>
      </c>
      <c r="D178" s="189"/>
      <c r="E178" s="85">
        <v>12</v>
      </c>
      <c r="F178" s="85">
        <v>20</v>
      </c>
      <c r="G178" s="85">
        <f t="shared" ref="G178:G185" si="96">2.5*$R$19</f>
        <v>2.5</v>
      </c>
      <c r="H178" s="85" t="s">
        <v>115</v>
      </c>
      <c r="I178" s="85">
        <f t="shared" ref="I178:I185" si="97">E178*K178/G178</f>
        <v>9.6</v>
      </c>
      <c r="J178" s="189" t="s">
        <v>235</v>
      </c>
      <c r="K178" s="85">
        <v>2</v>
      </c>
      <c r="L178" s="189" t="s">
        <v>115</v>
      </c>
      <c r="M178" s="189" t="s">
        <v>127</v>
      </c>
      <c r="N178" s="189" t="s">
        <v>128</v>
      </c>
      <c r="O178" s="189" t="s">
        <v>236</v>
      </c>
      <c r="P178" s="192" t="s">
        <v>221</v>
      </c>
      <c r="Q178" s="192" t="s">
        <v>118</v>
      </c>
      <c r="R178" s="75"/>
      <c r="S178" s="75"/>
      <c r="T178" s="75"/>
      <c r="U178" s="75">
        <f t="shared" si="0"/>
        <v>0</v>
      </c>
      <c r="V178" s="75">
        <f t="shared" si="1"/>
        <v>0</v>
      </c>
      <c r="W178" s="75">
        <f t="shared" si="2"/>
        <v>1</v>
      </c>
      <c r="X178" s="75"/>
    </row>
    <row r="179" spans="1:24" ht="13.5" x14ac:dyDescent="0.25">
      <c r="A179" s="180"/>
      <c r="B179" s="15" t="s">
        <v>13</v>
      </c>
      <c r="C179" s="180"/>
      <c r="D179" s="180"/>
      <c r="E179" s="75">
        <f t="shared" ref="E179:E185" si="98">ROUND($E$178*S10,0)</f>
        <v>24</v>
      </c>
      <c r="F179" s="75">
        <f t="shared" ref="F179:F185" si="99">ROUND($F$178*T10,0)</f>
        <v>40</v>
      </c>
      <c r="G179" s="15">
        <f t="shared" si="96"/>
        <v>2.5</v>
      </c>
      <c r="H179" s="15" t="s">
        <v>115</v>
      </c>
      <c r="I179" s="15">
        <f t="shared" si="97"/>
        <v>28.8</v>
      </c>
      <c r="J179" s="180"/>
      <c r="K179" s="15">
        <f t="shared" ref="K179:K182" si="100">K178+1</f>
        <v>3</v>
      </c>
      <c r="L179" s="180"/>
      <c r="M179" s="180"/>
      <c r="N179" s="180"/>
      <c r="O179" s="180"/>
      <c r="P179" s="180"/>
      <c r="Q179" s="180"/>
      <c r="R179" s="75"/>
      <c r="S179" s="75"/>
      <c r="T179" s="75"/>
      <c r="U179" s="75">
        <f t="shared" si="0"/>
        <v>0</v>
      </c>
      <c r="V179" s="75">
        <f t="shared" si="1"/>
        <v>0</v>
      </c>
      <c r="W179" s="75">
        <f t="shared" si="2"/>
        <v>1</v>
      </c>
      <c r="X179" s="75"/>
    </row>
    <row r="180" spans="1:24" ht="13.5" x14ac:dyDescent="0.25">
      <c r="A180" s="180"/>
      <c r="B180" s="15" t="s">
        <v>14</v>
      </c>
      <c r="C180" s="180"/>
      <c r="D180" s="180"/>
      <c r="E180" s="75">
        <f t="shared" si="98"/>
        <v>48</v>
      </c>
      <c r="F180" s="75">
        <f t="shared" si="99"/>
        <v>80</v>
      </c>
      <c r="G180" s="15">
        <f t="shared" si="96"/>
        <v>2.5</v>
      </c>
      <c r="H180" s="15" t="s">
        <v>115</v>
      </c>
      <c r="I180" s="15">
        <f t="shared" si="97"/>
        <v>76.8</v>
      </c>
      <c r="J180" s="180"/>
      <c r="K180" s="15">
        <f t="shared" si="100"/>
        <v>4</v>
      </c>
      <c r="L180" s="180"/>
      <c r="M180" s="180"/>
      <c r="N180" s="180"/>
      <c r="O180" s="180"/>
      <c r="P180" s="180"/>
      <c r="Q180" s="180"/>
      <c r="R180" s="75"/>
      <c r="S180" s="75"/>
      <c r="T180" s="75"/>
      <c r="U180" s="75">
        <f t="shared" si="0"/>
        <v>0</v>
      </c>
      <c r="V180" s="75">
        <f t="shared" si="1"/>
        <v>0</v>
      </c>
      <c r="W180" s="75">
        <f t="shared" si="2"/>
        <v>1</v>
      </c>
      <c r="X180" s="75"/>
    </row>
    <row r="181" spans="1:24" ht="13.5" x14ac:dyDescent="0.25">
      <c r="A181" s="180"/>
      <c r="B181" s="15" t="s">
        <v>15</v>
      </c>
      <c r="C181" s="180"/>
      <c r="D181" s="180"/>
      <c r="E181" s="75">
        <f t="shared" si="98"/>
        <v>96</v>
      </c>
      <c r="F181" s="75">
        <f t="shared" si="99"/>
        <v>160</v>
      </c>
      <c r="G181" s="15">
        <f t="shared" si="96"/>
        <v>2.5</v>
      </c>
      <c r="H181" s="15" t="s">
        <v>115</v>
      </c>
      <c r="I181" s="15">
        <f t="shared" si="97"/>
        <v>192</v>
      </c>
      <c r="J181" s="180"/>
      <c r="K181" s="15">
        <f t="shared" si="100"/>
        <v>5</v>
      </c>
      <c r="L181" s="180"/>
      <c r="M181" s="180"/>
      <c r="N181" s="180"/>
      <c r="O181" s="180"/>
      <c r="P181" s="180"/>
      <c r="Q181" s="180"/>
      <c r="R181" s="75"/>
      <c r="S181" s="75"/>
      <c r="T181" s="75"/>
      <c r="U181" s="75">
        <f t="shared" si="0"/>
        <v>0</v>
      </c>
      <c r="V181" s="75">
        <f t="shared" si="1"/>
        <v>0</v>
      </c>
      <c r="W181" s="75">
        <f t="shared" si="2"/>
        <v>1</v>
      </c>
      <c r="X181" s="75"/>
    </row>
    <row r="182" spans="1:24" ht="13.5" x14ac:dyDescent="0.25">
      <c r="A182" s="180"/>
      <c r="B182" s="15" t="s">
        <v>16</v>
      </c>
      <c r="C182" s="180"/>
      <c r="D182" s="180"/>
      <c r="E182" s="75">
        <f t="shared" si="98"/>
        <v>192</v>
      </c>
      <c r="F182" s="75">
        <f t="shared" si="99"/>
        <v>320</v>
      </c>
      <c r="G182" s="15">
        <f t="shared" si="96"/>
        <v>2.5</v>
      </c>
      <c r="H182" s="15" t="s">
        <v>115</v>
      </c>
      <c r="I182" s="15">
        <f t="shared" si="97"/>
        <v>460.8</v>
      </c>
      <c r="J182" s="180"/>
      <c r="K182" s="15">
        <f t="shared" si="100"/>
        <v>6</v>
      </c>
      <c r="L182" s="180"/>
      <c r="M182" s="180"/>
      <c r="N182" s="180"/>
      <c r="O182" s="180"/>
      <c r="P182" s="180"/>
      <c r="Q182" s="180"/>
      <c r="R182" s="75"/>
      <c r="S182" s="75"/>
      <c r="T182" s="75"/>
      <c r="U182" s="75">
        <f t="shared" si="0"/>
        <v>0</v>
      </c>
      <c r="V182" s="75">
        <f t="shared" si="1"/>
        <v>0</v>
      </c>
      <c r="W182" s="75">
        <f t="shared" si="2"/>
        <v>1</v>
      </c>
      <c r="X182" s="75"/>
    </row>
    <row r="183" spans="1:24" ht="13.5" x14ac:dyDescent="0.25">
      <c r="A183" s="180"/>
      <c r="B183" s="15" t="s">
        <v>17</v>
      </c>
      <c r="C183" s="180"/>
      <c r="D183" s="180"/>
      <c r="E183" s="75">
        <f t="shared" si="98"/>
        <v>576</v>
      </c>
      <c r="F183" s="75">
        <f t="shared" si="99"/>
        <v>960</v>
      </c>
      <c r="G183" s="15">
        <f t="shared" si="96"/>
        <v>2.5</v>
      </c>
      <c r="H183" s="15" t="s">
        <v>115</v>
      </c>
      <c r="I183" s="15">
        <f t="shared" si="97"/>
        <v>1612.8</v>
      </c>
      <c r="J183" s="180"/>
      <c r="K183" s="15">
        <v>7</v>
      </c>
      <c r="L183" s="180"/>
      <c r="M183" s="180"/>
      <c r="N183" s="180"/>
      <c r="O183" s="180"/>
      <c r="P183" s="180"/>
      <c r="Q183" s="180"/>
      <c r="R183" s="75"/>
      <c r="S183" s="75"/>
      <c r="T183" s="75"/>
      <c r="U183" s="75">
        <f t="shared" si="0"/>
        <v>1</v>
      </c>
      <c r="V183" s="75">
        <f t="shared" si="1"/>
        <v>1.536</v>
      </c>
      <c r="W183" s="75">
        <f t="shared" si="2"/>
        <v>1.536</v>
      </c>
      <c r="X183" s="75"/>
    </row>
    <row r="184" spans="1:24" ht="13.5" x14ac:dyDescent="0.25">
      <c r="A184" s="180"/>
      <c r="B184" s="15" t="s">
        <v>18</v>
      </c>
      <c r="C184" s="180"/>
      <c r="D184" s="180"/>
      <c r="E184" s="75">
        <f t="shared" si="98"/>
        <v>1152</v>
      </c>
      <c r="F184" s="75">
        <f t="shared" si="99"/>
        <v>1920</v>
      </c>
      <c r="G184" s="15">
        <f t="shared" si="96"/>
        <v>2.5</v>
      </c>
      <c r="H184" s="15" t="s">
        <v>115</v>
      </c>
      <c r="I184" s="15">
        <f t="shared" si="97"/>
        <v>3686.4</v>
      </c>
      <c r="J184" s="180"/>
      <c r="K184" s="15">
        <v>8</v>
      </c>
      <c r="L184" s="180"/>
      <c r="M184" s="180"/>
      <c r="N184" s="180"/>
      <c r="O184" s="180"/>
      <c r="P184" s="180"/>
      <c r="Q184" s="180"/>
      <c r="R184" s="75"/>
      <c r="S184" s="75"/>
      <c r="T184" s="75"/>
      <c r="U184" s="75">
        <f t="shared" si="0"/>
        <v>1</v>
      </c>
      <c r="V184" s="75">
        <f t="shared" si="1"/>
        <v>3.0720000000000001</v>
      </c>
      <c r="W184" s="75">
        <f t="shared" si="2"/>
        <v>3.0720000000000001</v>
      </c>
      <c r="X184" s="75"/>
    </row>
    <row r="185" spans="1:24" ht="13.5" x14ac:dyDescent="0.25">
      <c r="A185" s="191"/>
      <c r="B185" s="76" t="s">
        <v>19</v>
      </c>
      <c r="C185" s="191"/>
      <c r="D185" s="191"/>
      <c r="E185" s="78">
        <f t="shared" si="98"/>
        <v>2304</v>
      </c>
      <c r="F185" s="78">
        <f t="shared" si="99"/>
        <v>3840</v>
      </c>
      <c r="G185" s="76">
        <f t="shared" si="96"/>
        <v>2.5</v>
      </c>
      <c r="H185" s="76" t="s">
        <v>115</v>
      </c>
      <c r="I185" s="76">
        <f t="shared" si="97"/>
        <v>8294.4</v>
      </c>
      <c r="J185" s="191"/>
      <c r="K185" s="76">
        <v>9</v>
      </c>
      <c r="L185" s="191"/>
      <c r="M185" s="191"/>
      <c r="N185" s="191"/>
      <c r="O185" s="191"/>
      <c r="P185" s="191"/>
      <c r="Q185" s="191"/>
      <c r="R185" s="78"/>
      <c r="S185" s="78"/>
      <c r="T185" s="78"/>
      <c r="U185" s="78">
        <f t="shared" si="0"/>
        <v>1</v>
      </c>
      <c r="V185" s="78">
        <f t="shared" si="1"/>
        <v>6.1440000000000001</v>
      </c>
      <c r="W185" s="78">
        <f t="shared" si="2"/>
        <v>6.1440000000000001</v>
      </c>
      <c r="X185" s="78"/>
    </row>
    <row r="186" spans="1:24" ht="14" x14ac:dyDescent="0.25">
      <c r="A186" s="189" t="s">
        <v>237</v>
      </c>
      <c r="B186" s="74" t="s">
        <v>23</v>
      </c>
      <c r="C186" s="189">
        <v>29</v>
      </c>
      <c r="D186" s="189"/>
      <c r="E186" s="85">
        <v>5</v>
      </c>
      <c r="F186" s="85">
        <v>15</v>
      </c>
      <c r="G186" s="85">
        <f t="shared" ref="G186:G193" si="101">1.5*$R$19</f>
        <v>1.5</v>
      </c>
      <c r="H186" s="85" t="s">
        <v>115</v>
      </c>
      <c r="I186" s="85">
        <f t="shared" ref="I186:I225" si="102">ROUND((MIN(CEILING(F186/$R$10,1), 25)*E186)*(W186/(G186+V186+$X$10)), 3)</f>
        <v>3.012</v>
      </c>
      <c r="J186" s="189" t="s">
        <v>238</v>
      </c>
      <c r="K186" s="101"/>
      <c r="L186" s="189" t="s">
        <v>115</v>
      </c>
      <c r="M186" s="189" t="s">
        <v>138</v>
      </c>
      <c r="N186" s="189" t="s">
        <v>128</v>
      </c>
      <c r="O186" s="189" t="s">
        <v>239</v>
      </c>
      <c r="P186" s="192" t="s">
        <v>240</v>
      </c>
      <c r="Q186" s="192" t="s">
        <v>241</v>
      </c>
      <c r="R186" s="75"/>
      <c r="S186" s="75"/>
      <c r="T186" s="75"/>
      <c r="U186" s="75">
        <f t="shared" si="0"/>
        <v>0</v>
      </c>
      <c r="V186" s="75">
        <f t="shared" si="1"/>
        <v>0</v>
      </c>
      <c r="W186" s="75">
        <f t="shared" si="2"/>
        <v>1</v>
      </c>
      <c r="X186" s="75"/>
    </row>
    <row r="187" spans="1:24" ht="14" x14ac:dyDescent="0.25">
      <c r="A187" s="180"/>
      <c r="B187" s="74" t="s">
        <v>13</v>
      </c>
      <c r="C187" s="180"/>
      <c r="D187" s="180"/>
      <c r="E187" s="89">
        <f t="shared" ref="E187:E193" si="103">ROUND($E$186*S18,0)</f>
        <v>10</v>
      </c>
      <c r="F187" s="89">
        <f t="shared" ref="F187:F193" si="104">ROUND($F$186*T18,0)</f>
        <v>30</v>
      </c>
      <c r="G187" s="85">
        <f t="shared" si="101"/>
        <v>1.5</v>
      </c>
      <c r="H187" s="85" t="s">
        <v>115</v>
      </c>
      <c r="I187" s="85">
        <f t="shared" si="102"/>
        <v>12.048</v>
      </c>
      <c r="J187" s="180"/>
      <c r="K187" s="101"/>
      <c r="L187" s="180"/>
      <c r="M187" s="180"/>
      <c r="N187" s="180"/>
      <c r="O187" s="180"/>
      <c r="P187" s="180"/>
      <c r="Q187" s="180"/>
      <c r="R187" s="75"/>
      <c r="S187" s="75"/>
      <c r="T187" s="75"/>
      <c r="U187" s="75">
        <f t="shared" si="0"/>
        <v>0</v>
      </c>
      <c r="V187" s="75">
        <f t="shared" si="1"/>
        <v>0</v>
      </c>
      <c r="W187" s="75">
        <f t="shared" si="2"/>
        <v>1</v>
      </c>
      <c r="X187" s="75"/>
    </row>
    <row r="188" spans="1:24" ht="13.5" x14ac:dyDescent="0.25">
      <c r="A188" s="180"/>
      <c r="B188" s="15" t="s">
        <v>14</v>
      </c>
      <c r="C188" s="180"/>
      <c r="D188" s="180"/>
      <c r="E188" s="75">
        <f t="shared" si="103"/>
        <v>20</v>
      </c>
      <c r="F188" s="75">
        <f t="shared" si="104"/>
        <v>60</v>
      </c>
      <c r="G188" s="15">
        <f t="shared" si="101"/>
        <v>1.5</v>
      </c>
      <c r="H188" s="15" t="s">
        <v>115</v>
      </c>
      <c r="I188" s="15">
        <f t="shared" si="102"/>
        <v>36.145000000000003</v>
      </c>
      <c r="J188" s="180"/>
      <c r="K188" s="58">
        <v>189</v>
      </c>
      <c r="L188" s="180"/>
      <c r="M188" s="180"/>
      <c r="N188" s="180"/>
      <c r="O188" s="180"/>
      <c r="P188" s="180"/>
      <c r="Q188" s="180"/>
      <c r="R188" s="75"/>
      <c r="S188" s="75"/>
      <c r="T188" s="75"/>
      <c r="U188" s="75">
        <f t="shared" si="0"/>
        <v>0</v>
      </c>
      <c r="V188" s="75">
        <f t="shared" si="1"/>
        <v>0</v>
      </c>
      <c r="W188" s="75">
        <f t="shared" si="2"/>
        <v>1</v>
      </c>
      <c r="X188" s="75"/>
    </row>
    <row r="189" spans="1:24" ht="13.5" x14ac:dyDescent="0.25">
      <c r="A189" s="180"/>
      <c r="B189" s="15" t="s">
        <v>15</v>
      </c>
      <c r="C189" s="180"/>
      <c r="D189" s="180"/>
      <c r="E189" s="75">
        <f t="shared" si="103"/>
        <v>40</v>
      </c>
      <c r="F189" s="75">
        <f t="shared" si="104"/>
        <v>120</v>
      </c>
      <c r="G189" s="15">
        <f t="shared" si="101"/>
        <v>1.5</v>
      </c>
      <c r="H189" s="15" t="s">
        <v>115</v>
      </c>
      <c r="I189" s="15">
        <f t="shared" si="102"/>
        <v>120.482</v>
      </c>
      <c r="J189" s="180"/>
      <c r="K189" s="58">
        <v>252</v>
      </c>
      <c r="L189" s="180"/>
      <c r="M189" s="180"/>
      <c r="N189" s="180"/>
      <c r="O189" s="180"/>
      <c r="P189" s="180"/>
      <c r="Q189" s="180"/>
      <c r="R189" s="75"/>
      <c r="S189" s="75"/>
      <c r="T189" s="75"/>
      <c r="U189" s="75">
        <f t="shared" si="0"/>
        <v>0</v>
      </c>
      <c r="V189" s="75">
        <f t="shared" si="1"/>
        <v>0</v>
      </c>
      <c r="W189" s="75">
        <f t="shared" si="2"/>
        <v>1</v>
      </c>
      <c r="X189" s="75"/>
    </row>
    <row r="190" spans="1:24" ht="13.5" x14ac:dyDescent="0.25">
      <c r="A190" s="180"/>
      <c r="B190" s="15" t="s">
        <v>16</v>
      </c>
      <c r="C190" s="180"/>
      <c r="D190" s="180"/>
      <c r="E190" s="75">
        <f t="shared" si="103"/>
        <v>80</v>
      </c>
      <c r="F190" s="75">
        <f t="shared" si="104"/>
        <v>240</v>
      </c>
      <c r="G190" s="15">
        <f t="shared" si="101"/>
        <v>1.5</v>
      </c>
      <c r="H190" s="15" t="s">
        <v>115</v>
      </c>
      <c r="I190" s="15">
        <f t="shared" si="102"/>
        <v>481.928</v>
      </c>
      <c r="J190" s="180"/>
      <c r="K190" s="58">
        <v>336</v>
      </c>
      <c r="L190" s="180"/>
      <c r="M190" s="180"/>
      <c r="N190" s="180"/>
      <c r="O190" s="180"/>
      <c r="P190" s="180"/>
      <c r="Q190" s="180"/>
      <c r="R190" s="75"/>
      <c r="S190" s="75"/>
      <c r="T190" s="75"/>
      <c r="U190" s="75">
        <f t="shared" si="0"/>
        <v>0</v>
      </c>
      <c r="V190" s="75">
        <f t="shared" si="1"/>
        <v>0</v>
      </c>
      <c r="W190" s="75">
        <f t="shared" si="2"/>
        <v>1</v>
      </c>
      <c r="X190" s="75"/>
    </row>
    <row r="191" spans="1:24" ht="13.5" x14ac:dyDescent="0.25">
      <c r="A191" s="180"/>
      <c r="B191" s="15" t="s">
        <v>17</v>
      </c>
      <c r="C191" s="180"/>
      <c r="D191" s="180"/>
      <c r="E191" s="75">
        <f t="shared" si="103"/>
        <v>240</v>
      </c>
      <c r="F191" s="75">
        <f t="shared" si="104"/>
        <v>720</v>
      </c>
      <c r="G191" s="15">
        <f t="shared" si="101"/>
        <v>1.5</v>
      </c>
      <c r="H191" s="15" t="s">
        <v>115</v>
      </c>
      <c r="I191" s="15">
        <f t="shared" si="102"/>
        <v>2458.0369999999998</v>
      </c>
      <c r="J191" s="180"/>
      <c r="K191" s="58">
        <v>560</v>
      </c>
      <c r="L191" s="180"/>
      <c r="M191" s="180"/>
      <c r="N191" s="180"/>
      <c r="O191" s="180"/>
      <c r="P191" s="180"/>
      <c r="Q191" s="180"/>
      <c r="R191" s="75"/>
      <c r="S191" s="75"/>
      <c r="T191" s="75"/>
      <c r="U191" s="75">
        <f t="shared" si="0"/>
        <v>1</v>
      </c>
      <c r="V191" s="75">
        <f t="shared" si="1"/>
        <v>1.1519999999999999</v>
      </c>
      <c r="W191" s="75">
        <f t="shared" si="2"/>
        <v>1.1519999999999999</v>
      </c>
      <c r="X191" s="75"/>
    </row>
    <row r="192" spans="1:24" ht="13.5" x14ac:dyDescent="0.25">
      <c r="A192" s="180"/>
      <c r="B192" s="15" t="s">
        <v>18</v>
      </c>
      <c r="C192" s="180"/>
      <c r="D192" s="180"/>
      <c r="E192" s="75">
        <f t="shared" si="103"/>
        <v>480</v>
      </c>
      <c r="F192" s="75">
        <f t="shared" si="104"/>
        <v>1440</v>
      </c>
      <c r="G192" s="15">
        <f t="shared" si="101"/>
        <v>1.5</v>
      </c>
      <c r="H192" s="15" t="s">
        <v>115</v>
      </c>
      <c r="I192" s="15">
        <f t="shared" si="102"/>
        <v>6974.7730000000001</v>
      </c>
      <c r="J192" s="180"/>
      <c r="K192" s="58"/>
      <c r="L192" s="180"/>
      <c r="M192" s="180"/>
      <c r="N192" s="180"/>
      <c r="O192" s="180"/>
      <c r="P192" s="180"/>
      <c r="Q192" s="180"/>
      <c r="R192" s="75"/>
      <c r="S192" s="75"/>
      <c r="T192" s="75"/>
      <c r="U192" s="75">
        <f t="shared" si="0"/>
        <v>1</v>
      </c>
      <c r="V192" s="75">
        <f t="shared" si="1"/>
        <v>2.3039999999999998</v>
      </c>
      <c r="W192" s="75">
        <f t="shared" si="2"/>
        <v>2.3039999999999998</v>
      </c>
      <c r="X192" s="75"/>
    </row>
    <row r="193" spans="1:24" ht="13.5" x14ac:dyDescent="0.25">
      <c r="A193" s="191"/>
      <c r="B193" s="76" t="s">
        <v>19</v>
      </c>
      <c r="C193" s="191"/>
      <c r="D193" s="191"/>
      <c r="E193" s="78">
        <f t="shared" si="103"/>
        <v>960</v>
      </c>
      <c r="F193" s="78">
        <f t="shared" si="104"/>
        <v>2880</v>
      </c>
      <c r="G193" s="76">
        <f t="shared" si="101"/>
        <v>1.5</v>
      </c>
      <c r="H193" s="76" t="s">
        <v>115</v>
      </c>
      <c r="I193" s="76">
        <f t="shared" si="102"/>
        <v>17643.905999999999</v>
      </c>
      <c r="J193" s="191"/>
      <c r="K193" s="102">
        <v>1500</v>
      </c>
      <c r="L193" s="191"/>
      <c r="M193" s="191"/>
      <c r="N193" s="191"/>
      <c r="O193" s="191"/>
      <c r="P193" s="191"/>
      <c r="Q193" s="191"/>
      <c r="R193" s="78"/>
      <c r="S193" s="78"/>
      <c r="T193" s="78"/>
      <c r="U193" s="78">
        <f t="shared" si="0"/>
        <v>1</v>
      </c>
      <c r="V193" s="78">
        <f t="shared" si="1"/>
        <v>4.6079999999999997</v>
      </c>
      <c r="W193" s="78">
        <f t="shared" si="2"/>
        <v>4.6079999999999997</v>
      </c>
      <c r="X193" s="78"/>
    </row>
    <row r="194" spans="1:24" ht="14" x14ac:dyDescent="0.25">
      <c r="A194" s="189" t="s">
        <v>242</v>
      </c>
      <c r="B194" s="74" t="s">
        <v>23</v>
      </c>
      <c r="C194" s="189">
        <v>9</v>
      </c>
      <c r="D194" s="189"/>
      <c r="E194" s="85">
        <v>25</v>
      </c>
      <c r="F194" s="85">
        <v>2</v>
      </c>
      <c r="G194" s="85">
        <f t="shared" ref="G194:G201" si="105">2.5*$R$19</f>
        <v>2.5</v>
      </c>
      <c r="H194" s="85">
        <v>0.5</v>
      </c>
      <c r="I194" s="85">
        <f t="shared" si="102"/>
        <v>9.3979999999999997</v>
      </c>
      <c r="J194" s="189" t="s">
        <v>115</v>
      </c>
      <c r="K194" s="180"/>
      <c r="L194" s="180"/>
      <c r="M194" s="189" t="s">
        <v>175</v>
      </c>
      <c r="N194" s="189" t="s">
        <v>128</v>
      </c>
      <c r="O194" s="189" t="s">
        <v>243</v>
      </c>
      <c r="P194" s="192" t="s">
        <v>123</v>
      </c>
      <c r="Q194" s="192" t="s">
        <v>124</v>
      </c>
      <c r="R194" s="75"/>
      <c r="S194" s="75"/>
      <c r="T194" s="75"/>
      <c r="U194" s="75">
        <f t="shared" si="0"/>
        <v>0</v>
      </c>
      <c r="V194" s="75">
        <f t="shared" si="1"/>
        <v>0</v>
      </c>
      <c r="W194" s="75">
        <f t="shared" si="2"/>
        <v>1</v>
      </c>
      <c r="X194" s="75"/>
    </row>
    <row r="195" spans="1:24" ht="13.5" x14ac:dyDescent="0.25">
      <c r="A195" s="180"/>
      <c r="B195" s="15" t="s">
        <v>13</v>
      </c>
      <c r="C195" s="180"/>
      <c r="D195" s="180"/>
      <c r="E195" s="75">
        <f t="shared" ref="E195:E201" si="106">ROUND($E$194*S10,0)</f>
        <v>50</v>
      </c>
      <c r="F195" s="75">
        <f t="shared" ref="F195:F201" si="107">ROUND($F$194*T10,0)</f>
        <v>4</v>
      </c>
      <c r="G195" s="15">
        <f t="shared" si="105"/>
        <v>2.5</v>
      </c>
      <c r="H195" s="15">
        <v>0.5</v>
      </c>
      <c r="I195" s="15">
        <f t="shared" si="102"/>
        <v>18.797000000000001</v>
      </c>
      <c r="J195" s="180"/>
      <c r="K195" s="180"/>
      <c r="L195" s="180"/>
      <c r="M195" s="180"/>
      <c r="N195" s="180"/>
      <c r="O195" s="180"/>
      <c r="P195" s="180"/>
      <c r="Q195" s="180"/>
      <c r="R195" s="75"/>
      <c r="S195" s="75"/>
      <c r="T195" s="75"/>
      <c r="U195" s="75">
        <f t="shared" si="0"/>
        <v>0</v>
      </c>
      <c r="V195" s="75">
        <f t="shared" si="1"/>
        <v>0</v>
      </c>
      <c r="W195" s="75">
        <f t="shared" si="2"/>
        <v>1</v>
      </c>
      <c r="X195" s="75"/>
    </row>
    <row r="196" spans="1:24" ht="13.5" x14ac:dyDescent="0.25">
      <c r="A196" s="180"/>
      <c r="B196" s="15" t="s">
        <v>14</v>
      </c>
      <c r="C196" s="180"/>
      <c r="D196" s="180"/>
      <c r="E196" s="75">
        <f t="shared" si="106"/>
        <v>100</v>
      </c>
      <c r="F196" s="75">
        <f t="shared" si="107"/>
        <v>8</v>
      </c>
      <c r="G196" s="15">
        <f t="shared" si="105"/>
        <v>2.5</v>
      </c>
      <c r="H196" s="15">
        <v>0.5</v>
      </c>
      <c r="I196" s="15">
        <f t="shared" si="102"/>
        <v>37.594000000000001</v>
      </c>
      <c r="J196" s="180"/>
      <c r="K196" s="180"/>
      <c r="L196" s="180"/>
      <c r="M196" s="180"/>
      <c r="N196" s="180"/>
      <c r="O196" s="180"/>
      <c r="P196" s="180"/>
      <c r="Q196" s="180"/>
      <c r="R196" s="75"/>
      <c r="S196" s="75"/>
      <c r="T196" s="75"/>
      <c r="U196" s="75">
        <f t="shared" si="0"/>
        <v>0</v>
      </c>
      <c r="V196" s="75">
        <f t="shared" si="1"/>
        <v>0</v>
      </c>
      <c r="W196" s="75">
        <f t="shared" si="2"/>
        <v>1</v>
      </c>
      <c r="X196" s="75"/>
    </row>
    <row r="197" spans="1:24" ht="13.5" x14ac:dyDescent="0.25">
      <c r="A197" s="180"/>
      <c r="B197" s="15" t="s">
        <v>15</v>
      </c>
      <c r="C197" s="180"/>
      <c r="D197" s="180"/>
      <c r="E197" s="75">
        <f t="shared" si="106"/>
        <v>200</v>
      </c>
      <c r="F197" s="75">
        <f t="shared" si="107"/>
        <v>16</v>
      </c>
      <c r="G197" s="15">
        <f t="shared" si="105"/>
        <v>2.5</v>
      </c>
      <c r="H197" s="15">
        <v>0.5</v>
      </c>
      <c r="I197" s="15">
        <f t="shared" si="102"/>
        <v>75.188000000000002</v>
      </c>
      <c r="J197" s="180"/>
      <c r="K197" s="180"/>
      <c r="L197" s="180"/>
      <c r="M197" s="180"/>
      <c r="N197" s="180"/>
      <c r="O197" s="180"/>
      <c r="P197" s="180"/>
      <c r="Q197" s="180"/>
      <c r="R197" s="75"/>
      <c r="S197" s="75"/>
      <c r="T197" s="75"/>
      <c r="U197" s="75">
        <f t="shared" si="0"/>
        <v>0</v>
      </c>
      <c r="V197" s="75">
        <f t="shared" si="1"/>
        <v>0</v>
      </c>
      <c r="W197" s="75">
        <f t="shared" si="2"/>
        <v>1</v>
      </c>
      <c r="X197" s="75"/>
    </row>
    <row r="198" spans="1:24" ht="13.5" x14ac:dyDescent="0.25">
      <c r="A198" s="180"/>
      <c r="B198" s="15" t="s">
        <v>16</v>
      </c>
      <c r="C198" s="180"/>
      <c r="D198" s="180"/>
      <c r="E198" s="75">
        <f t="shared" si="106"/>
        <v>400</v>
      </c>
      <c r="F198" s="75">
        <f t="shared" si="107"/>
        <v>32</v>
      </c>
      <c r="G198" s="15">
        <f t="shared" si="105"/>
        <v>2.5</v>
      </c>
      <c r="H198" s="15">
        <v>0.5</v>
      </c>
      <c r="I198" s="15">
        <f t="shared" si="102"/>
        <v>300.75200000000001</v>
      </c>
      <c r="J198" s="180"/>
      <c r="K198" s="180"/>
      <c r="L198" s="180"/>
      <c r="M198" s="180"/>
      <c r="N198" s="180"/>
      <c r="O198" s="180"/>
      <c r="P198" s="180"/>
      <c r="Q198" s="180"/>
      <c r="R198" s="75"/>
      <c r="S198" s="75"/>
      <c r="T198" s="75"/>
      <c r="U198" s="75">
        <f t="shared" si="0"/>
        <v>0</v>
      </c>
      <c r="V198" s="75">
        <f t="shared" si="1"/>
        <v>0</v>
      </c>
      <c r="W198" s="75">
        <f t="shared" si="2"/>
        <v>1</v>
      </c>
      <c r="X198" s="75"/>
    </row>
    <row r="199" spans="1:24" ht="13.5" x14ac:dyDescent="0.25">
      <c r="A199" s="180"/>
      <c r="B199" s="15" t="s">
        <v>17</v>
      </c>
      <c r="C199" s="180"/>
      <c r="D199" s="180"/>
      <c r="E199" s="75">
        <f t="shared" si="106"/>
        <v>1200</v>
      </c>
      <c r="F199" s="75">
        <f t="shared" si="107"/>
        <v>96</v>
      </c>
      <c r="G199" s="15">
        <f t="shared" si="105"/>
        <v>2.5</v>
      </c>
      <c r="H199" s="15">
        <v>0.5</v>
      </c>
      <c r="I199" s="15">
        <f t="shared" si="102"/>
        <v>1804.511</v>
      </c>
      <c r="J199" s="180"/>
      <c r="K199" s="180"/>
      <c r="L199" s="180"/>
      <c r="M199" s="180"/>
      <c r="N199" s="180"/>
      <c r="O199" s="180"/>
      <c r="P199" s="180"/>
      <c r="Q199" s="180"/>
      <c r="R199" s="75"/>
      <c r="S199" s="75"/>
      <c r="T199" s="75"/>
      <c r="U199" s="75">
        <f t="shared" si="0"/>
        <v>0</v>
      </c>
      <c r="V199" s="75">
        <f t="shared" si="1"/>
        <v>0</v>
      </c>
      <c r="W199" s="75">
        <f t="shared" si="2"/>
        <v>1</v>
      </c>
      <c r="X199" s="75"/>
    </row>
    <row r="200" spans="1:24" ht="13.5" x14ac:dyDescent="0.25">
      <c r="A200" s="180"/>
      <c r="B200" s="15" t="s">
        <v>18</v>
      </c>
      <c r="C200" s="180"/>
      <c r="D200" s="180"/>
      <c r="E200" s="75">
        <f t="shared" si="106"/>
        <v>2400</v>
      </c>
      <c r="F200" s="75">
        <f t="shared" si="107"/>
        <v>192</v>
      </c>
      <c r="G200" s="15">
        <f t="shared" si="105"/>
        <v>2.5</v>
      </c>
      <c r="H200" s="15">
        <v>0.5</v>
      </c>
      <c r="I200" s="15">
        <f t="shared" si="102"/>
        <v>7218.0450000000001</v>
      </c>
      <c r="J200" s="180"/>
      <c r="K200" s="180"/>
      <c r="L200" s="180"/>
      <c r="M200" s="180"/>
      <c r="N200" s="180"/>
      <c r="O200" s="180"/>
      <c r="P200" s="180"/>
      <c r="Q200" s="180"/>
      <c r="R200" s="75"/>
      <c r="S200" s="75"/>
      <c r="T200" s="75"/>
      <c r="U200" s="75">
        <f t="shared" si="0"/>
        <v>0</v>
      </c>
      <c r="V200" s="75">
        <f t="shared" si="1"/>
        <v>0</v>
      </c>
      <c r="W200" s="75">
        <f t="shared" si="2"/>
        <v>1</v>
      </c>
      <c r="X200" s="75"/>
    </row>
    <row r="201" spans="1:24" ht="13.5" x14ac:dyDescent="0.25">
      <c r="A201" s="191"/>
      <c r="B201" s="76" t="s">
        <v>19</v>
      </c>
      <c r="C201" s="191"/>
      <c r="D201" s="191"/>
      <c r="E201" s="78">
        <f t="shared" si="106"/>
        <v>4800</v>
      </c>
      <c r="F201" s="78">
        <f t="shared" si="107"/>
        <v>384</v>
      </c>
      <c r="G201" s="76">
        <f t="shared" si="105"/>
        <v>2.5</v>
      </c>
      <c r="H201" s="76">
        <v>0.5</v>
      </c>
      <c r="I201" s="76">
        <f t="shared" si="102"/>
        <v>28872.18</v>
      </c>
      <c r="J201" s="191"/>
      <c r="K201" s="191"/>
      <c r="L201" s="191"/>
      <c r="M201" s="191"/>
      <c r="N201" s="191"/>
      <c r="O201" s="191"/>
      <c r="P201" s="191"/>
      <c r="Q201" s="191"/>
      <c r="R201" s="78"/>
      <c r="S201" s="78"/>
      <c r="T201" s="78"/>
      <c r="U201" s="78">
        <f t="shared" si="0"/>
        <v>0</v>
      </c>
      <c r="V201" s="78">
        <f t="shared" si="1"/>
        <v>0</v>
      </c>
      <c r="W201" s="78">
        <f t="shared" si="2"/>
        <v>1</v>
      </c>
      <c r="X201" s="78"/>
    </row>
    <row r="202" spans="1:24" ht="14" x14ac:dyDescent="0.25">
      <c r="A202" s="189" t="s">
        <v>244</v>
      </c>
      <c r="B202" s="74" t="s">
        <v>161</v>
      </c>
      <c r="C202" s="189">
        <v>49</v>
      </c>
      <c r="D202" s="189" t="s">
        <v>134</v>
      </c>
      <c r="E202" s="95">
        <f>$S$202/3</f>
        <v>6.666666666666667</v>
      </c>
      <c r="F202" s="95">
        <f>$T$202/3</f>
        <v>6.666666666666667</v>
      </c>
      <c r="G202" s="85">
        <f t="shared" ref="G202:G217" si="108">4*$R$19</f>
        <v>4</v>
      </c>
      <c r="H202" s="85" t="s">
        <v>115</v>
      </c>
      <c r="I202" s="85">
        <f t="shared" si="102"/>
        <v>1.603</v>
      </c>
      <c r="J202" s="189" t="s">
        <v>115</v>
      </c>
      <c r="K202" s="180"/>
      <c r="L202" s="180"/>
      <c r="M202" s="189" t="s">
        <v>127</v>
      </c>
      <c r="N202" s="189" t="s">
        <v>115</v>
      </c>
      <c r="O202" s="189" t="s">
        <v>245</v>
      </c>
      <c r="P202" s="192" t="s">
        <v>123</v>
      </c>
      <c r="Q202" s="192" t="s">
        <v>124</v>
      </c>
      <c r="R202" s="75"/>
      <c r="S202" s="75">
        <v>20</v>
      </c>
      <c r="T202" s="75">
        <v>20</v>
      </c>
      <c r="U202" s="75">
        <f t="shared" si="0"/>
        <v>0</v>
      </c>
      <c r="V202" s="75">
        <f t="shared" si="1"/>
        <v>0</v>
      </c>
      <c r="W202" s="75">
        <f t="shared" si="2"/>
        <v>1</v>
      </c>
      <c r="X202" s="75"/>
    </row>
    <row r="203" spans="1:24" ht="13.5" x14ac:dyDescent="0.25">
      <c r="A203" s="180"/>
      <c r="B203" s="15" t="s">
        <v>166</v>
      </c>
      <c r="C203" s="180"/>
      <c r="D203" s="180"/>
      <c r="E203" s="98">
        <f t="shared" ref="E203:E209" si="109">ROUND($S$202*S10,0)/3</f>
        <v>13.333333333333334</v>
      </c>
      <c r="F203" s="98">
        <f t="shared" ref="F203:F209" si="110">ROUND($T$202*T10,0)/3</f>
        <v>13.333333333333334</v>
      </c>
      <c r="G203" s="15">
        <f t="shared" si="108"/>
        <v>4</v>
      </c>
      <c r="H203" s="15" t="s">
        <v>115</v>
      </c>
      <c r="I203" s="15">
        <f t="shared" si="102"/>
        <v>3.2050000000000001</v>
      </c>
      <c r="J203" s="180"/>
      <c r="K203" s="180"/>
      <c r="L203" s="180"/>
      <c r="M203" s="180"/>
      <c r="N203" s="180"/>
      <c r="O203" s="180"/>
      <c r="P203" s="180"/>
      <c r="Q203" s="180"/>
      <c r="R203" s="75"/>
      <c r="S203" s="75"/>
      <c r="T203" s="75"/>
      <c r="U203" s="75">
        <f t="shared" si="0"/>
        <v>0</v>
      </c>
      <c r="V203" s="75">
        <f t="shared" si="1"/>
        <v>0</v>
      </c>
      <c r="W203" s="75">
        <f t="shared" si="2"/>
        <v>1</v>
      </c>
      <c r="X203" s="75"/>
    </row>
    <row r="204" spans="1:24" ht="13.5" x14ac:dyDescent="0.25">
      <c r="A204" s="180"/>
      <c r="B204" s="15" t="s">
        <v>167</v>
      </c>
      <c r="C204" s="180"/>
      <c r="D204" s="180"/>
      <c r="E204" s="98">
        <f t="shared" si="109"/>
        <v>26.666666666666668</v>
      </c>
      <c r="F204" s="98">
        <f t="shared" si="110"/>
        <v>26.666666666666668</v>
      </c>
      <c r="G204" s="15">
        <f t="shared" si="108"/>
        <v>4</v>
      </c>
      <c r="H204" s="15" t="s">
        <v>115</v>
      </c>
      <c r="I204" s="15">
        <f t="shared" si="102"/>
        <v>12.821</v>
      </c>
      <c r="J204" s="180"/>
      <c r="K204" s="180"/>
      <c r="L204" s="180"/>
      <c r="M204" s="180"/>
      <c r="N204" s="180"/>
      <c r="O204" s="180"/>
      <c r="P204" s="180"/>
      <c r="Q204" s="180"/>
      <c r="R204" s="75"/>
      <c r="S204" s="75"/>
      <c r="T204" s="75"/>
      <c r="U204" s="75">
        <f t="shared" si="0"/>
        <v>0</v>
      </c>
      <c r="V204" s="75">
        <f t="shared" si="1"/>
        <v>0</v>
      </c>
      <c r="W204" s="75">
        <f t="shared" si="2"/>
        <v>1</v>
      </c>
      <c r="X204" s="75"/>
    </row>
    <row r="205" spans="1:24" ht="13.5" x14ac:dyDescent="0.25">
      <c r="A205" s="180"/>
      <c r="B205" s="15" t="s">
        <v>168</v>
      </c>
      <c r="C205" s="180"/>
      <c r="D205" s="180"/>
      <c r="E205" s="98">
        <f t="shared" si="109"/>
        <v>53.333333333333336</v>
      </c>
      <c r="F205" s="98">
        <f t="shared" si="110"/>
        <v>53.333333333333336</v>
      </c>
      <c r="G205" s="15">
        <f t="shared" si="108"/>
        <v>4</v>
      </c>
      <c r="H205" s="15" t="s">
        <v>115</v>
      </c>
      <c r="I205" s="15">
        <f t="shared" si="102"/>
        <v>38.462000000000003</v>
      </c>
      <c r="J205" s="180"/>
      <c r="K205" s="180"/>
      <c r="L205" s="180"/>
      <c r="M205" s="180"/>
      <c r="N205" s="180"/>
      <c r="O205" s="180"/>
      <c r="P205" s="180"/>
      <c r="Q205" s="180"/>
      <c r="R205" s="75"/>
      <c r="S205" s="75"/>
      <c r="T205" s="75"/>
      <c r="U205" s="75">
        <f t="shared" si="0"/>
        <v>0</v>
      </c>
      <c r="V205" s="75">
        <f t="shared" si="1"/>
        <v>0</v>
      </c>
      <c r="W205" s="75">
        <f t="shared" si="2"/>
        <v>1</v>
      </c>
      <c r="X205" s="75"/>
    </row>
    <row r="206" spans="1:24" ht="13.5" x14ac:dyDescent="0.25">
      <c r="A206" s="180"/>
      <c r="B206" s="15" t="s">
        <v>169</v>
      </c>
      <c r="C206" s="180"/>
      <c r="D206" s="180"/>
      <c r="E206" s="98">
        <f t="shared" si="109"/>
        <v>106.66666666666667</v>
      </c>
      <c r="F206" s="98">
        <f t="shared" si="110"/>
        <v>106.66666666666667</v>
      </c>
      <c r="G206" s="15">
        <f t="shared" si="108"/>
        <v>4</v>
      </c>
      <c r="H206" s="15" t="s">
        <v>115</v>
      </c>
      <c r="I206" s="15">
        <f t="shared" si="102"/>
        <v>128.20500000000001</v>
      </c>
      <c r="J206" s="180"/>
      <c r="K206" s="180"/>
      <c r="L206" s="180"/>
      <c r="M206" s="180"/>
      <c r="N206" s="180"/>
      <c r="O206" s="180"/>
      <c r="P206" s="180"/>
      <c r="Q206" s="180"/>
      <c r="R206" s="75"/>
      <c r="S206" s="75"/>
      <c r="T206" s="75"/>
      <c r="U206" s="75">
        <f t="shared" si="0"/>
        <v>0</v>
      </c>
      <c r="V206" s="75">
        <f t="shared" si="1"/>
        <v>0</v>
      </c>
      <c r="W206" s="75">
        <f t="shared" si="2"/>
        <v>1</v>
      </c>
      <c r="X206" s="75"/>
    </row>
    <row r="207" spans="1:24" ht="13.5" x14ac:dyDescent="0.25">
      <c r="A207" s="180"/>
      <c r="B207" s="15" t="s">
        <v>170</v>
      </c>
      <c r="C207" s="180"/>
      <c r="D207" s="180"/>
      <c r="E207" s="93">
        <f t="shared" si="109"/>
        <v>320</v>
      </c>
      <c r="F207" s="93">
        <f t="shared" si="110"/>
        <v>320</v>
      </c>
      <c r="G207" s="15">
        <f t="shared" si="108"/>
        <v>4</v>
      </c>
      <c r="H207" s="15" t="s">
        <v>115</v>
      </c>
      <c r="I207" s="15">
        <f t="shared" si="102"/>
        <v>1000</v>
      </c>
      <c r="J207" s="180"/>
      <c r="K207" s="180"/>
      <c r="L207" s="180"/>
      <c r="M207" s="180"/>
      <c r="N207" s="180"/>
      <c r="O207" s="180"/>
      <c r="P207" s="180"/>
      <c r="Q207" s="180"/>
      <c r="R207" s="75"/>
      <c r="S207" s="75"/>
      <c r="T207" s="75"/>
      <c r="U207" s="75">
        <f t="shared" si="0"/>
        <v>0</v>
      </c>
      <c r="V207" s="75">
        <f t="shared" si="1"/>
        <v>0</v>
      </c>
      <c r="W207" s="75">
        <f t="shared" si="2"/>
        <v>1</v>
      </c>
      <c r="X207" s="75"/>
    </row>
    <row r="208" spans="1:24" ht="13.5" x14ac:dyDescent="0.25">
      <c r="A208" s="180"/>
      <c r="B208" s="15" t="s">
        <v>171</v>
      </c>
      <c r="C208" s="180"/>
      <c r="D208" s="180"/>
      <c r="E208" s="93">
        <f t="shared" si="109"/>
        <v>640</v>
      </c>
      <c r="F208" s="93">
        <f t="shared" si="110"/>
        <v>640</v>
      </c>
      <c r="G208" s="15">
        <f t="shared" si="108"/>
        <v>4</v>
      </c>
      <c r="H208" s="15" t="s">
        <v>115</v>
      </c>
      <c r="I208" s="15">
        <f t="shared" si="102"/>
        <v>3160.4940000000001</v>
      </c>
      <c r="J208" s="180"/>
      <c r="K208" s="180"/>
      <c r="L208" s="180"/>
      <c r="M208" s="180"/>
      <c r="N208" s="180"/>
      <c r="O208" s="180"/>
      <c r="P208" s="180"/>
      <c r="Q208" s="180"/>
      <c r="R208" s="75"/>
      <c r="S208" s="75"/>
      <c r="T208" s="75"/>
      <c r="U208" s="75">
        <f t="shared" si="0"/>
        <v>1</v>
      </c>
      <c r="V208" s="75">
        <f t="shared" si="1"/>
        <v>1.024</v>
      </c>
      <c r="W208" s="75">
        <f t="shared" si="2"/>
        <v>1.024</v>
      </c>
      <c r="X208" s="75"/>
    </row>
    <row r="209" spans="1:24" ht="13.5" x14ac:dyDescent="0.25">
      <c r="A209" s="191"/>
      <c r="B209" s="76" t="s">
        <v>172</v>
      </c>
      <c r="C209" s="191"/>
      <c r="D209" s="191"/>
      <c r="E209" s="94">
        <f t="shared" si="109"/>
        <v>1280</v>
      </c>
      <c r="F209" s="94">
        <f t="shared" si="110"/>
        <v>1280</v>
      </c>
      <c r="G209" s="76">
        <f t="shared" si="108"/>
        <v>4</v>
      </c>
      <c r="H209" s="76" t="s">
        <v>115</v>
      </c>
      <c r="I209" s="76">
        <f t="shared" si="102"/>
        <v>10556.700999999999</v>
      </c>
      <c r="J209" s="191"/>
      <c r="K209" s="191"/>
      <c r="L209" s="191"/>
      <c r="M209" s="191"/>
      <c r="N209" s="191"/>
      <c r="O209" s="191"/>
      <c r="P209" s="191"/>
      <c r="Q209" s="191"/>
      <c r="R209" s="78"/>
      <c r="S209" s="78"/>
      <c r="T209" s="78"/>
      <c r="U209" s="78">
        <f t="shared" si="0"/>
        <v>1</v>
      </c>
      <c r="V209" s="78">
        <f t="shared" si="1"/>
        <v>2.048</v>
      </c>
      <c r="W209" s="78">
        <f t="shared" si="2"/>
        <v>2.048</v>
      </c>
      <c r="X209" s="78"/>
    </row>
    <row r="210" spans="1:24" ht="15.75" customHeight="1" x14ac:dyDescent="0.25">
      <c r="A210" s="189" t="s">
        <v>246</v>
      </c>
      <c r="B210" s="74" t="s">
        <v>23</v>
      </c>
      <c r="C210" s="189">
        <v>32</v>
      </c>
      <c r="D210" s="189"/>
      <c r="E210" s="85">
        <v>15</v>
      </c>
      <c r="F210" s="85">
        <v>50</v>
      </c>
      <c r="G210" s="85">
        <f t="shared" si="108"/>
        <v>4</v>
      </c>
      <c r="H210" s="85">
        <v>0.5</v>
      </c>
      <c r="I210" s="85">
        <f t="shared" si="102"/>
        <v>7.2119999999999997</v>
      </c>
      <c r="J210" s="189" t="s">
        <v>115</v>
      </c>
      <c r="K210" s="180"/>
      <c r="L210" s="180"/>
      <c r="M210" s="189" t="s">
        <v>247</v>
      </c>
      <c r="N210" s="189" t="s">
        <v>248</v>
      </c>
      <c r="O210" s="189" t="s">
        <v>249</v>
      </c>
      <c r="P210" s="192" t="s">
        <v>250</v>
      </c>
      <c r="Q210" s="192" t="s">
        <v>118</v>
      </c>
      <c r="R210" s="75"/>
      <c r="S210" s="75"/>
      <c r="T210" s="75"/>
      <c r="U210" s="75">
        <f t="shared" si="0"/>
        <v>0</v>
      </c>
      <c r="V210" s="75">
        <f t="shared" si="1"/>
        <v>0</v>
      </c>
      <c r="W210" s="75">
        <f t="shared" si="2"/>
        <v>1</v>
      </c>
      <c r="X210" s="75"/>
    </row>
    <row r="211" spans="1:24" ht="15.75" customHeight="1" x14ac:dyDescent="0.25">
      <c r="A211" s="180"/>
      <c r="B211" s="15" t="s">
        <v>13</v>
      </c>
      <c r="C211" s="180"/>
      <c r="D211" s="180"/>
      <c r="E211" s="75">
        <f t="shared" ref="E211:E217" si="111">ROUND($E$210*S10,0)</f>
        <v>30</v>
      </c>
      <c r="F211" s="75">
        <f t="shared" ref="F211:F217" si="112">ROUND($F$210*T10,0)</f>
        <v>100</v>
      </c>
      <c r="G211" s="15">
        <f t="shared" si="108"/>
        <v>4</v>
      </c>
      <c r="H211" s="15">
        <v>0.5</v>
      </c>
      <c r="I211" s="15">
        <f t="shared" si="102"/>
        <v>28.846</v>
      </c>
      <c r="J211" s="180"/>
      <c r="K211" s="180"/>
      <c r="L211" s="180"/>
      <c r="M211" s="180"/>
      <c r="N211" s="180"/>
      <c r="O211" s="180"/>
      <c r="P211" s="180"/>
      <c r="Q211" s="180"/>
      <c r="R211" s="75"/>
      <c r="S211" s="75"/>
      <c r="T211" s="75"/>
      <c r="U211" s="75">
        <f t="shared" si="0"/>
        <v>0</v>
      </c>
      <c r="V211" s="75">
        <f t="shared" si="1"/>
        <v>0</v>
      </c>
      <c r="W211" s="75">
        <f t="shared" si="2"/>
        <v>1</v>
      </c>
      <c r="X211" s="75"/>
    </row>
    <row r="212" spans="1:24" ht="15.75" customHeight="1" x14ac:dyDescent="0.25">
      <c r="A212" s="180"/>
      <c r="B212" s="15" t="s">
        <v>14</v>
      </c>
      <c r="C212" s="180"/>
      <c r="D212" s="180"/>
      <c r="E212" s="75">
        <f t="shared" si="111"/>
        <v>60</v>
      </c>
      <c r="F212" s="75">
        <f t="shared" si="112"/>
        <v>200</v>
      </c>
      <c r="G212" s="15">
        <f t="shared" si="108"/>
        <v>4</v>
      </c>
      <c r="H212" s="15">
        <v>0.5</v>
      </c>
      <c r="I212" s="15">
        <f t="shared" si="102"/>
        <v>115.38500000000001</v>
      </c>
      <c r="J212" s="180"/>
      <c r="K212" s="180"/>
      <c r="L212" s="180"/>
      <c r="M212" s="180"/>
      <c r="N212" s="180"/>
      <c r="O212" s="180"/>
      <c r="P212" s="180"/>
      <c r="Q212" s="180"/>
      <c r="R212" s="75"/>
      <c r="S212" s="75"/>
      <c r="T212" s="75"/>
      <c r="U212" s="75">
        <f t="shared" si="0"/>
        <v>0</v>
      </c>
      <c r="V212" s="75">
        <f t="shared" si="1"/>
        <v>0</v>
      </c>
      <c r="W212" s="75">
        <f t="shared" si="2"/>
        <v>1</v>
      </c>
      <c r="X212" s="75"/>
    </row>
    <row r="213" spans="1:24" ht="15.75" customHeight="1" x14ac:dyDescent="0.25">
      <c r="A213" s="180"/>
      <c r="B213" s="15" t="s">
        <v>15</v>
      </c>
      <c r="C213" s="180"/>
      <c r="D213" s="180"/>
      <c r="E213" s="75">
        <f t="shared" si="111"/>
        <v>120</v>
      </c>
      <c r="F213" s="75">
        <f t="shared" si="112"/>
        <v>400</v>
      </c>
      <c r="G213" s="15">
        <f t="shared" si="108"/>
        <v>4</v>
      </c>
      <c r="H213" s="15">
        <v>0.5</v>
      </c>
      <c r="I213" s="15">
        <f t="shared" si="102"/>
        <v>461.53800000000001</v>
      </c>
      <c r="J213" s="180"/>
      <c r="K213" s="180"/>
      <c r="L213" s="180"/>
      <c r="M213" s="180"/>
      <c r="N213" s="180"/>
      <c r="O213" s="180"/>
      <c r="P213" s="180"/>
      <c r="Q213" s="180"/>
      <c r="R213" s="75"/>
      <c r="S213" s="75"/>
      <c r="T213" s="75"/>
      <c r="U213" s="75">
        <f t="shared" si="0"/>
        <v>0</v>
      </c>
      <c r="V213" s="75">
        <f t="shared" si="1"/>
        <v>0</v>
      </c>
      <c r="W213" s="75">
        <f t="shared" si="2"/>
        <v>1</v>
      </c>
      <c r="X213" s="75"/>
    </row>
    <row r="214" spans="1:24" ht="15.75" customHeight="1" x14ac:dyDescent="0.25">
      <c r="A214" s="180"/>
      <c r="B214" s="15" t="s">
        <v>16</v>
      </c>
      <c r="C214" s="180"/>
      <c r="D214" s="180"/>
      <c r="E214" s="75">
        <f t="shared" si="111"/>
        <v>240</v>
      </c>
      <c r="F214" s="75">
        <f t="shared" si="112"/>
        <v>800</v>
      </c>
      <c r="G214" s="15">
        <f t="shared" si="108"/>
        <v>4</v>
      </c>
      <c r="H214" s="15">
        <v>0.5</v>
      </c>
      <c r="I214" s="15">
        <f t="shared" si="102"/>
        <v>1411.7650000000001</v>
      </c>
      <c r="J214" s="180"/>
      <c r="K214" s="180"/>
      <c r="L214" s="180"/>
      <c r="M214" s="180"/>
      <c r="N214" s="180"/>
      <c r="O214" s="180"/>
      <c r="P214" s="180"/>
      <c r="Q214" s="180"/>
      <c r="R214" s="75"/>
      <c r="S214" s="75"/>
      <c r="T214" s="75"/>
      <c r="U214" s="75">
        <f t="shared" si="0"/>
        <v>1</v>
      </c>
      <c r="V214" s="75">
        <f t="shared" si="1"/>
        <v>1.28</v>
      </c>
      <c r="W214" s="75">
        <f t="shared" si="2"/>
        <v>1.28</v>
      </c>
      <c r="X214" s="75"/>
    </row>
    <row r="215" spans="1:24" ht="15.75" customHeight="1" x14ac:dyDescent="0.25">
      <c r="A215" s="180"/>
      <c r="B215" s="15" t="s">
        <v>17</v>
      </c>
      <c r="C215" s="180"/>
      <c r="D215" s="180"/>
      <c r="E215" s="75">
        <f t="shared" si="111"/>
        <v>720</v>
      </c>
      <c r="F215" s="75">
        <f t="shared" si="112"/>
        <v>2400</v>
      </c>
      <c r="G215" s="15">
        <f t="shared" si="108"/>
        <v>4</v>
      </c>
      <c r="H215" s="15">
        <v>0.5</v>
      </c>
      <c r="I215" s="15">
        <f t="shared" si="102"/>
        <v>8640</v>
      </c>
      <c r="J215" s="180"/>
      <c r="K215" s="180"/>
      <c r="L215" s="180"/>
      <c r="M215" s="180"/>
      <c r="N215" s="180"/>
      <c r="O215" s="180"/>
      <c r="P215" s="180"/>
      <c r="Q215" s="180"/>
      <c r="R215" s="75"/>
      <c r="S215" s="75"/>
      <c r="T215" s="75"/>
      <c r="U215" s="75">
        <f t="shared" si="0"/>
        <v>1</v>
      </c>
      <c r="V215" s="75">
        <f t="shared" si="1"/>
        <v>3.84</v>
      </c>
      <c r="W215" s="75">
        <f t="shared" si="2"/>
        <v>3.84</v>
      </c>
      <c r="X215" s="75"/>
    </row>
    <row r="216" spans="1:24" ht="15.75" customHeight="1" x14ac:dyDescent="0.25">
      <c r="A216" s="180"/>
      <c r="B216" s="15" t="s">
        <v>18</v>
      </c>
      <c r="C216" s="180"/>
      <c r="D216" s="180"/>
      <c r="E216" s="75">
        <f t="shared" si="111"/>
        <v>1440</v>
      </c>
      <c r="F216" s="75">
        <f t="shared" si="112"/>
        <v>4800</v>
      </c>
      <c r="G216" s="15">
        <f t="shared" si="108"/>
        <v>4</v>
      </c>
      <c r="H216" s="15">
        <v>0.5</v>
      </c>
      <c r="I216" s="15">
        <f t="shared" si="102"/>
        <v>23351.350999999999</v>
      </c>
      <c r="J216" s="180"/>
      <c r="K216" s="180"/>
      <c r="L216" s="180"/>
      <c r="M216" s="180"/>
      <c r="N216" s="180"/>
      <c r="O216" s="180"/>
      <c r="P216" s="180"/>
      <c r="Q216" s="180"/>
      <c r="R216" s="75"/>
      <c r="S216" s="75"/>
      <c r="T216" s="75"/>
      <c r="U216" s="75">
        <f t="shared" si="0"/>
        <v>1</v>
      </c>
      <c r="V216" s="75">
        <f t="shared" si="1"/>
        <v>7.68</v>
      </c>
      <c r="W216" s="75">
        <f t="shared" si="2"/>
        <v>7.68</v>
      </c>
      <c r="X216" s="75"/>
    </row>
    <row r="217" spans="1:24" ht="15.75" customHeight="1" x14ac:dyDescent="0.25">
      <c r="A217" s="191"/>
      <c r="B217" s="76" t="s">
        <v>19</v>
      </c>
      <c r="C217" s="191"/>
      <c r="D217" s="191"/>
      <c r="E217" s="78">
        <f t="shared" si="111"/>
        <v>2880</v>
      </c>
      <c r="F217" s="78">
        <f t="shared" si="112"/>
        <v>9600</v>
      </c>
      <c r="G217" s="76">
        <f t="shared" si="108"/>
        <v>4</v>
      </c>
      <c r="H217" s="76">
        <v>0.5</v>
      </c>
      <c r="I217" s="76">
        <f t="shared" si="102"/>
        <v>56655.737999999998</v>
      </c>
      <c r="J217" s="191"/>
      <c r="K217" s="191"/>
      <c r="L217" s="191"/>
      <c r="M217" s="191"/>
      <c r="N217" s="191"/>
      <c r="O217" s="191"/>
      <c r="P217" s="191"/>
      <c r="Q217" s="191"/>
      <c r="R217" s="78"/>
      <c r="S217" s="78"/>
      <c r="T217" s="78"/>
      <c r="U217" s="78">
        <f t="shared" si="0"/>
        <v>1</v>
      </c>
      <c r="V217" s="78">
        <f t="shared" si="1"/>
        <v>15.36</v>
      </c>
      <c r="W217" s="78">
        <f t="shared" si="2"/>
        <v>15.36</v>
      </c>
      <c r="X217" s="78"/>
    </row>
    <row r="218" spans="1:24" ht="15.75" customHeight="1" x14ac:dyDescent="0.25">
      <c r="A218" s="189" t="s">
        <v>251</v>
      </c>
      <c r="B218" s="15" t="s">
        <v>23</v>
      </c>
      <c r="C218" s="189">
        <v>44</v>
      </c>
      <c r="D218" s="189"/>
      <c r="E218" s="15">
        <v>11</v>
      </c>
      <c r="F218" s="15">
        <v>20</v>
      </c>
      <c r="G218" s="15">
        <f t="shared" ref="G218:G225" si="113">1*$R$19</f>
        <v>1</v>
      </c>
      <c r="H218" s="15">
        <v>0.5</v>
      </c>
      <c r="I218" s="15">
        <f t="shared" si="102"/>
        <v>9.4830000000000005</v>
      </c>
      <c r="J218" s="189" t="s">
        <v>115</v>
      </c>
      <c r="K218" s="180"/>
      <c r="L218" s="180"/>
      <c r="M218" s="189" t="s">
        <v>175</v>
      </c>
      <c r="N218" s="189" t="s">
        <v>128</v>
      </c>
      <c r="O218" s="189" t="s">
        <v>252</v>
      </c>
      <c r="P218" s="192" t="s">
        <v>253</v>
      </c>
      <c r="Q218" s="192" t="s">
        <v>177</v>
      </c>
      <c r="R218" s="75"/>
      <c r="S218" s="75"/>
      <c r="T218" s="75"/>
      <c r="U218" s="75">
        <f t="shared" si="0"/>
        <v>0</v>
      </c>
      <c r="V218" s="75">
        <f t="shared" si="1"/>
        <v>0</v>
      </c>
      <c r="W218" s="75">
        <f t="shared" si="2"/>
        <v>1</v>
      </c>
      <c r="X218" s="75"/>
    </row>
    <row r="219" spans="1:24" ht="15.75" customHeight="1" x14ac:dyDescent="0.25">
      <c r="A219" s="180"/>
      <c r="B219" s="15" t="s">
        <v>13</v>
      </c>
      <c r="C219" s="180"/>
      <c r="D219" s="180"/>
      <c r="E219" s="75">
        <f t="shared" ref="E219:E222" si="114">ROUND($E$218*S10,0)</f>
        <v>22</v>
      </c>
      <c r="F219" s="75">
        <f t="shared" ref="F219:F225" si="115">ROUND($F$218*T10,0)</f>
        <v>40</v>
      </c>
      <c r="G219" s="15">
        <f t="shared" si="113"/>
        <v>1</v>
      </c>
      <c r="H219" s="15">
        <v>0.5</v>
      </c>
      <c r="I219" s="15">
        <f t="shared" si="102"/>
        <v>37.930999999999997</v>
      </c>
      <c r="J219" s="180"/>
      <c r="K219" s="180"/>
      <c r="L219" s="180"/>
      <c r="M219" s="180"/>
      <c r="N219" s="180"/>
      <c r="O219" s="180"/>
      <c r="P219" s="180"/>
      <c r="Q219" s="180"/>
      <c r="R219" s="75"/>
      <c r="S219" s="75"/>
      <c r="T219" s="75"/>
      <c r="U219" s="75">
        <f t="shared" si="0"/>
        <v>0</v>
      </c>
      <c r="V219" s="75">
        <f t="shared" si="1"/>
        <v>0</v>
      </c>
      <c r="W219" s="75">
        <f t="shared" si="2"/>
        <v>1</v>
      </c>
      <c r="X219" s="75"/>
    </row>
    <row r="220" spans="1:24" ht="15.75" customHeight="1" x14ac:dyDescent="0.25">
      <c r="A220" s="180"/>
      <c r="B220" s="15" t="s">
        <v>14</v>
      </c>
      <c r="C220" s="180"/>
      <c r="D220" s="180"/>
      <c r="E220" s="75">
        <f t="shared" si="114"/>
        <v>44</v>
      </c>
      <c r="F220" s="75">
        <f t="shared" si="115"/>
        <v>80</v>
      </c>
      <c r="G220" s="15">
        <f t="shared" si="113"/>
        <v>1</v>
      </c>
      <c r="H220" s="15">
        <v>0.5</v>
      </c>
      <c r="I220" s="15">
        <f t="shared" si="102"/>
        <v>151.72399999999999</v>
      </c>
      <c r="J220" s="180"/>
      <c r="K220" s="180"/>
      <c r="L220" s="180"/>
      <c r="M220" s="180"/>
      <c r="N220" s="180"/>
      <c r="O220" s="180"/>
      <c r="P220" s="180"/>
      <c r="Q220" s="180"/>
      <c r="R220" s="75"/>
      <c r="S220" s="75"/>
      <c r="T220" s="75"/>
      <c r="U220" s="75">
        <f t="shared" si="0"/>
        <v>0</v>
      </c>
      <c r="V220" s="75">
        <f t="shared" si="1"/>
        <v>0</v>
      </c>
      <c r="W220" s="75">
        <f t="shared" si="2"/>
        <v>1</v>
      </c>
      <c r="X220" s="75"/>
    </row>
    <row r="221" spans="1:24" ht="15.75" customHeight="1" x14ac:dyDescent="0.25">
      <c r="A221" s="180"/>
      <c r="B221" s="15" t="s">
        <v>15</v>
      </c>
      <c r="C221" s="180"/>
      <c r="D221" s="180"/>
      <c r="E221" s="75">
        <f t="shared" si="114"/>
        <v>88</v>
      </c>
      <c r="F221" s="75">
        <f t="shared" si="115"/>
        <v>160</v>
      </c>
      <c r="G221" s="15">
        <f t="shared" si="113"/>
        <v>1</v>
      </c>
      <c r="H221" s="15">
        <v>0.5</v>
      </c>
      <c r="I221" s="15">
        <f t="shared" si="102"/>
        <v>531.03399999999999</v>
      </c>
      <c r="J221" s="180"/>
      <c r="K221" s="180"/>
      <c r="L221" s="180"/>
      <c r="M221" s="180"/>
      <c r="N221" s="180"/>
      <c r="O221" s="180"/>
      <c r="P221" s="180"/>
      <c r="Q221" s="180"/>
      <c r="R221" s="75"/>
      <c r="S221" s="75"/>
      <c r="T221" s="75"/>
      <c r="U221" s="75">
        <f t="shared" si="0"/>
        <v>0</v>
      </c>
      <c r="V221" s="75">
        <f t="shared" si="1"/>
        <v>0</v>
      </c>
      <c r="W221" s="75">
        <f t="shared" si="2"/>
        <v>1</v>
      </c>
      <c r="X221" s="75"/>
    </row>
    <row r="222" spans="1:24" ht="15.75" customHeight="1" x14ac:dyDescent="0.25">
      <c r="A222" s="180"/>
      <c r="B222" s="15" t="s">
        <v>16</v>
      </c>
      <c r="C222" s="180"/>
      <c r="D222" s="180"/>
      <c r="E222" s="75">
        <f t="shared" si="114"/>
        <v>176</v>
      </c>
      <c r="F222" s="75">
        <f t="shared" si="115"/>
        <v>320</v>
      </c>
      <c r="G222" s="15">
        <f t="shared" si="113"/>
        <v>1</v>
      </c>
      <c r="H222" s="15">
        <v>0.5</v>
      </c>
      <c r="I222" s="15">
        <f t="shared" si="102"/>
        <v>1972.414</v>
      </c>
      <c r="J222" s="180"/>
      <c r="K222" s="180"/>
      <c r="L222" s="180"/>
      <c r="M222" s="180"/>
      <c r="N222" s="180"/>
      <c r="O222" s="180"/>
      <c r="P222" s="180"/>
      <c r="Q222" s="180"/>
      <c r="R222" s="75"/>
      <c r="S222" s="75"/>
      <c r="T222" s="75"/>
      <c r="U222" s="75">
        <f t="shared" si="0"/>
        <v>0</v>
      </c>
      <c r="V222" s="75">
        <f t="shared" si="1"/>
        <v>0</v>
      </c>
      <c r="W222" s="75">
        <f t="shared" si="2"/>
        <v>1</v>
      </c>
      <c r="X222" s="75"/>
    </row>
    <row r="223" spans="1:24" ht="15.75" customHeight="1" x14ac:dyDescent="0.25">
      <c r="A223" s="180"/>
      <c r="B223" s="15" t="s">
        <v>17</v>
      </c>
      <c r="C223" s="180"/>
      <c r="D223" s="180"/>
      <c r="E223" s="75">
        <f t="shared" ref="E223:E225" si="116">ROUND($E$218*S14*1.625,0)</f>
        <v>858</v>
      </c>
      <c r="F223" s="75">
        <f t="shared" si="115"/>
        <v>960</v>
      </c>
      <c r="G223" s="15">
        <f t="shared" si="113"/>
        <v>1</v>
      </c>
      <c r="H223" s="15">
        <v>0.5</v>
      </c>
      <c r="I223" s="15">
        <f t="shared" si="102"/>
        <v>12220.772000000001</v>
      </c>
      <c r="J223" s="180"/>
      <c r="K223" s="180"/>
      <c r="L223" s="180"/>
      <c r="M223" s="180"/>
      <c r="N223" s="180"/>
      <c r="O223" s="180"/>
      <c r="P223" s="180"/>
      <c r="Q223" s="180"/>
      <c r="R223" s="75"/>
      <c r="S223" s="75"/>
      <c r="T223" s="75"/>
      <c r="U223" s="75">
        <f t="shared" si="0"/>
        <v>1</v>
      </c>
      <c r="V223" s="75">
        <f t="shared" si="1"/>
        <v>1.536</v>
      </c>
      <c r="W223" s="75">
        <f t="shared" si="2"/>
        <v>1.536</v>
      </c>
      <c r="X223" s="75"/>
    </row>
    <row r="224" spans="1:24" ht="15.75" customHeight="1" x14ac:dyDescent="0.25">
      <c r="A224" s="180"/>
      <c r="B224" s="15" t="s">
        <v>18</v>
      </c>
      <c r="C224" s="180"/>
      <c r="D224" s="180"/>
      <c r="E224" s="75">
        <f t="shared" si="116"/>
        <v>1716</v>
      </c>
      <c r="F224" s="75">
        <f t="shared" si="115"/>
        <v>1920</v>
      </c>
      <c r="G224" s="15">
        <f t="shared" si="113"/>
        <v>1</v>
      </c>
      <c r="H224" s="15">
        <v>0.5</v>
      </c>
      <c r="I224" s="15">
        <f t="shared" si="102"/>
        <v>31141.021000000001</v>
      </c>
      <c r="J224" s="180"/>
      <c r="K224" s="180"/>
      <c r="L224" s="180"/>
      <c r="M224" s="180"/>
      <c r="N224" s="180"/>
      <c r="O224" s="180"/>
      <c r="P224" s="180"/>
      <c r="Q224" s="180"/>
      <c r="R224" s="75"/>
      <c r="S224" s="75"/>
      <c r="T224" s="75"/>
      <c r="U224" s="75">
        <f t="shared" si="0"/>
        <v>1</v>
      </c>
      <c r="V224" s="75">
        <f t="shared" si="1"/>
        <v>3.0720000000000001</v>
      </c>
      <c r="W224" s="75">
        <f t="shared" si="2"/>
        <v>3.0720000000000001</v>
      </c>
      <c r="X224" s="75"/>
    </row>
    <row r="225" spans="1:24" ht="15" customHeight="1" x14ac:dyDescent="0.25">
      <c r="A225" s="191"/>
      <c r="B225" s="76" t="s">
        <v>19</v>
      </c>
      <c r="C225" s="191"/>
      <c r="D225" s="191"/>
      <c r="E225" s="78">
        <f t="shared" si="116"/>
        <v>3432</v>
      </c>
      <c r="F225" s="78">
        <f t="shared" si="115"/>
        <v>3840</v>
      </c>
      <c r="G225" s="76">
        <f t="shared" si="113"/>
        <v>1</v>
      </c>
      <c r="H225" s="76">
        <v>0.5</v>
      </c>
      <c r="I225" s="76">
        <f t="shared" si="102"/>
        <v>72173.494000000006</v>
      </c>
      <c r="J225" s="191"/>
      <c r="K225" s="191"/>
      <c r="L225" s="191"/>
      <c r="M225" s="191"/>
      <c r="N225" s="191"/>
      <c r="O225" s="191"/>
      <c r="P225" s="191"/>
      <c r="Q225" s="191"/>
      <c r="R225" s="78"/>
      <c r="S225" s="78"/>
      <c r="T225" s="78"/>
      <c r="U225" s="78">
        <f t="shared" si="0"/>
        <v>1</v>
      </c>
      <c r="V225" s="78">
        <f t="shared" si="1"/>
        <v>6.1440000000000001</v>
      </c>
      <c r="W225" s="78">
        <f t="shared" si="2"/>
        <v>6.1440000000000001</v>
      </c>
      <c r="X225" s="78"/>
    </row>
    <row r="226" spans="1:24" ht="14" x14ac:dyDescent="0.25">
      <c r="A226" s="189" t="s">
        <v>254</v>
      </c>
      <c r="B226" s="74" t="s">
        <v>23</v>
      </c>
      <c r="C226" s="189">
        <v>27</v>
      </c>
      <c r="D226" s="189"/>
      <c r="E226" s="85">
        <v>5</v>
      </c>
      <c r="F226" s="85">
        <v>5</v>
      </c>
      <c r="G226" s="85">
        <f t="shared" ref="G226:G233" si="117">2.5*$R$19</f>
        <v>2.5</v>
      </c>
      <c r="H226" s="85" t="s">
        <v>115</v>
      </c>
      <c r="I226" s="85">
        <f t="shared" ref="I226:I233" si="118">ROUND((MIN(CEILING(F226/$R$10,1), 25)*E226)*(W226/(G226+V226+$X$10))+MIN(K226/(G226+$X$10), K226/L226), 3)</f>
        <v>4.8869999999999996</v>
      </c>
      <c r="J226" s="189" t="s">
        <v>255</v>
      </c>
      <c r="K226" s="85">
        <v>8</v>
      </c>
      <c r="L226" s="85">
        <v>1.5</v>
      </c>
      <c r="M226" s="189" t="s">
        <v>127</v>
      </c>
      <c r="N226" s="189" t="s">
        <v>128</v>
      </c>
      <c r="O226" s="189" t="s">
        <v>256</v>
      </c>
      <c r="P226" s="192" t="s">
        <v>257</v>
      </c>
      <c r="Q226" s="192" t="s">
        <v>144</v>
      </c>
      <c r="R226" s="75"/>
      <c r="S226" s="75"/>
      <c r="T226" s="75"/>
      <c r="U226" s="75">
        <f t="shared" si="0"/>
        <v>0</v>
      </c>
      <c r="V226" s="75">
        <f t="shared" si="1"/>
        <v>0</v>
      </c>
      <c r="W226" s="75">
        <f t="shared" si="2"/>
        <v>1</v>
      </c>
      <c r="X226" s="75"/>
    </row>
    <row r="227" spans="1:24" ht="13.5" x14ac:dyDescent="0.25">
      <c r="A227" s="180"/>
      <c r="B227" s="15" t="s">
        <v>13</v>
      </c>
      <c r="C227" s="180"/>
      <c r="D227" s="180"/>
      <c r="E227" s="75">
        <f t="shared" ref="E227:E233" si="119">ROUND($E$226*S10,0)</f>
        <v>10</v>
      </c>
      <c r="F227" s="75">
        <f t="shared" ref="F227:F233" si="120">ROUND($F$226*T10,0)</f>
        <v>10</v>
      </c>
      <c r="G227" s="15">
        <f t="shared" si="117"/>
        <v>2.5</v>
      </c>
      <c r="H227" s="15" t="s">
        <v>115</v>
      </c>
      <c r="I227" s="15">
        <f t="shared" si="118"/>
        <v>9.7739999999999991</v>
      </c>
      <c r="J227" s="180"/>
      <c r="K227" s="15">
        <f t="shared" ref="K227:K233" si="121">ROUND($K$226*S10, 0)</f>
        <v>16</v>
      </c>
      <c r="L227" s="15">
        <v>1.5</v>
      </c>
      <c r="M227" s="180"/>
      <c r="N227" s="180"/>
      <c r="O227" s="180"/>
      <c r="P227" s="180"/>
      <c r="Q227" s="180"/>
      <c r="R227" s="75"/>
      <c r="S227" s="75"/>
      <c r="T227" s="75"/>
      <c r="U227" s="75">
        <f t="shared" si="0"/>
        <v>0</v>
      </c>
      <c r="V227" s="75">
        <f t="shared" si="1"/>
        <v>0</v>
      </c>
      <c r="W227" s="75">
        <f t="shared" si="2"/>
        <v>1</v>
      </c>
      <c r="X227" s="75"/>
    </row>
    <row r="228" spans="1:24" ht="13.5" x14ac:dyDescent="0.25">
      <c r="A228" s="180"/>
      <c r="B228" s="15" t="s">
        <v>14</v>
      </c>
      <c r="C228" s="180"/>
      <c r="D228" s="180"/>
      <c r="E228" s="75">
        <f t="shared" si="119"/>
        <v>20</v>
      </c>
      <c r="F228" s="75">
        <f t="shared" si="120"/>
        <v>20</v>
      </c>
      <c r="G228" s="15">
        <f t="shared" si="117"/>
        <v>2.5</v>
      </c>
      <c r="H228" s="15" t="s">
        <v>115</v>
      </c>
      <c r="I228" s="15">
        <f t="shared" si="118"/>
        <v>19.548999999999999</v>
      </c>
      <c r="J228" s="180"/>
      <c r="K228" s="15">
        <f t="shared" si="121"/>
        <v>32</v>
      </c>
      <c r="L228" s="15">
        <v>1.5</v>
      </c>
      <c r="M228" s="180"/>
      <c r="N228" s="180"/>
      <c r="O228" s="180"/>
      <c r="P228" s="180"/>
      <c r="Q228" s="180"/>
      <c r="R228" s="75"/>
      <c r="S228" s="75"/>
      <c r="T228" s="75"/>
      <c r="U228" s="75">
        <f t="shared" si="0"/>
        <v>0</v>
      </c>
      <c r="V228" s="75">
        <f t="shared" si="1"/>
        <v>0</v>
      </c>
      <c r="W228" s="75">
        <f t="shared" si="2"/>
        <v>1</v>
      </c>
      <c r="X228" s="75"/>
    </row>
    <row r="229" spans="1:24" ht="13.5" x14ac:dyDescent="0.25">
      <c r="A229" s="180"/>
      <c r="B229" s="15" t="s">
        <v>15</v>
      </c>
      <c r="C229" s="180"/>
      <c r="D229" s="180"/>
      <c r="E229" s="75">
        <f t="shared" si="119"/>
        <v>40</v>
      </c>
      <c r="F229" s="75">
        <f t="shared" si="120"/>
        <v>40</v>
      </c>
      <c r="G229" s="15">
        <f t="shared" si="117"/>
        <v>2.5</v>
      </c>
      <c r="H229" s="15" t="s">
        <v>115</v>
      </c>
      <c r="I229" s="15">
        <f t="shared" si="118"/>
        <v>54.134999999999998</v>
      </c>
      <c r="J229" s="180"/>
      <c r="K229" s="15">
        <f t="shared" si="121"/>
        <v>64</v>
      </c>
      <c r="L229" s="15">
        <v>1.5</v>
      </c>
      <c r="M229" s="180"/>
      <c r="N229" s="180"/>
      <c r="O229" s="180"/>
      <c r="P229" s="180"/>
      <c r="Q229" s="180"/>
      <c r="R229" s="75"/>
      <c r="S229" s="75"/>
      <c r="T229" s="75"/>
      <c r="U229" s="75">
        <f t="shared" si="0"/>
        <v>0</v>
      </c>
      <c r="V229" s="75">
        <f t="shared" si="1"/>
        <v>0</v>
      </c>
      <c r="W229" s="75">
        <f t="shared" si="2"/>
        <v>1</v>
      </c>
      <c r="X229" s="75"/>
    </row>
    <row r="230" spans="1:24" ht="13.5" x14ac:dyDescent="0.25">
      <c r="A230" s="180"/>
      <c r="B230" s="15" t="s">
        <v>16</v>
      </c>
      <c r="C230" s="180"/>
      <c r="D230" s="180"/>
      <c r="E230" s="75">
        <f t="shared" si="119"/>
        <v>80</v>
      </c>
      <c r="F230" s="75">
        <f t="shared" si="120"/>
        <v>80</v>
      </c>
      <c r="G230" s="15">
        <f t="shared" si="117"/>
        <v>2.5</v>
      </c>
      <c r="H230" s="15" t="s">
        <v>115</v>
      </c>
      <c r="I230" s="15">
        <f t="shared" si="118"/>
        <v>168.42099999999999</v>
      </c>
      <c r="J230" s="180"/>
      <c r="K230" s="15">
        <f t="shared" si="121"/>
        <v>128</v>
      </c>
      <c r="L230" s="15">
        <v>1.5</v>
      </c>
      <c r="M230" s="180"/>
      <c r="N230" s="180"/>
      <c r="O230" s="180"/>
      <c r="P230" s="180"/>
      <c r="Q230" s="180"/>
      <c r="R230" s="75"/>
      <c r="S230" s="75"/>
      <c r="T230" s="75"/>
      <c r="U230" s="75">
        <f t="shared" si="0"/>
        <v>0</v>
      </c>
      <c r="V230" s="75">
        <f t="shared" si="1"/>
        <v>0</v>
      </c>
      <c r="W230" s="75">
        <f t="shared" si="2"/>
        <v>1</v>
      </c>
      <c r="X230" s="75"/>
    </row>
    <row r="231" spans="1:24" ht="13.5" x14ac:dyDescent="0.25">
      <c r="A231" s="180"/>
      <c r="B231" s="15" t="s">
        <v>17</v>
      </c>
      <c r="C231" s="180"/>
      <c r="D231" s="180"/>
      <c r="E231" s="75">
        <f t="shared" si="119"/>
        <v>240</v>
      </c>
      <c r="F231" s="75">
        <f t="shared" si="120"/>
        <v>240</v>
      </c>
      <c r="G231" s="15">
        <f t="shared" si="117"/>
        <v>2.5</v>
      </c>
      <c r="H231" s="15" t="s">
        <v>115</v>
      </c>
      <c r="I231" s="15">
        <f t="shared" si="118"/>
        <v>1046.617</v>
      </c>
      <c r="J231" s="180"/>
      <c r="K231" s="15">
        <f t="shared" si="121"/>
        <v>384</v>
      </c>
      <c r="L231" s="15">
        <v>1.5</v>
      </c>
      <c r="M231" s="180"/>
      <c r="N231" s="180"/>
      <c r="O231" s="180"/>
      <c r="P231" s="180"/>
      <c r="Q231" s="180"/>
      <c r="R231" s="75"/>
      <c r="S231" s="75"/>
      <c r="T231" s="75"/>
      <c r="U231" s="75">
        <f t="shared" si="0"/>
        <v>0</v>
      </c>
      <c r="V231" s="75">
        <f t="shared" si="1"/>
        <v>0</v>
      </c>
      <c r="W231" s="75">
        <f t="shared" si="2"/>
        <v>1</v>
      </c>
      <c r="X231" s="75"/>
    </row>
    <row r="232" spans="1:24" ht="13.5" x14ac:dyDescent="0.25">
      <c r="A232" s="180"/>
      <c r="B232" s="15" t="s">
        <v>18</v>
      </c>
      <c r="C232" s="180"/>
      <c r="D232" s="180"/>
      <c r="E232" s="75">
        <f t="shared" si="119"/>
        <v>480</v>
      </c>
      <c r="F232" s="75">
        <f t="shared" si="120"/>
        <v>480</v>
      </c>
      <c r="G232" s="15">
        <f t="shared" si="117"/>
        <v>2.5</v>
      </c>
      <c r="H232" s="15" t="s">
        <v>115</v>
      </c>
      <c r="I232" s="15">
        <f t="shared" si="118"/>
        <v>3897.7440000000001</v>
      </c>
      <c r="J232" s="180"/>
      <c r="K232" s="15">
        <f t="shared" si="121"/>
        <v>768</v>
      </c>
      <c r="L232" s="15">
        <v>1.5</v>
      </c>
      <c r="M232" s="180"/>
      <c r="N232" s="180"/>
      <c r="O232" s="180"/>
      <c r="P232" s="180"/>
      <c r="Q232" s="180"/>
      <c r="R232" s="75"/>
      <c r="S232" s="75"/>
      <c r="T232" s="75"/>
      <c r="U232" s="75">
        <f t="shared" si="0"/>
        <v>0</v>
      </c>
      <c r="V232" s="75">
        <f t="shared" si="1"/>
        <v>0</v>
      </c>
      <c r="W232" s="75">
        <f t="shared" si="2"/>
        <v>1</v>
      </c>
      <c r="X232" s="75"/>
    </row>
    <row r="233" spans="1:24" ht="13.5" x14ac:dyDescent="0.25">
      <c r="A233" s="191"/>
      <c r="B233" s="76" t="s">
        <v>19</v>
      </c>
      <c r="C233" s="191"/>
      <c r="D233" s="191"/>
      <c r="E233" s="78">
        <f t="shared" si="119"/>
        <v>960</v>
      </c>
      <c r="F233" s="78">
        <f t="shared" si="120"/>
        <v>960</v>
      </c>
      <c r="G233" s="76">
        <f t="shared" si="117"/>
        <v>2.5</v>
      </c>
      <c r="H233" s="76" t="s">
        <v>115</v>
      </c>
      <c r="I233" s="76">
        <f t="shared" si="118"/>
        <v>9362.9539999999997</v>
      </c>
      <c r="J233" s="191"/>
      <c r="K233" s="76">
        <f t="shared" si="121"/>
        <v>1536</v>
      </c>
      <c r="L233" s="76">
        <v>1.5</v>
      </c>
      <c r="M233" s="191"/>
      <c r="N233" s="191"/>
      <c r="O233" s="191"/>
      <c r="P233" s="191"/>
      <c r="Q233" s="191"/>
      <c r="R233" s="78"/>
      <c r="S233" s="78"/>
      <c r="T233" s="78"/>
      <c r="U233" s="78">
        <f t="shared" si="0"/>
        <v>1</v>
      </c>
      <c r="V233" s="78">
        <f t="shared" si="1"/>
        <v>1.536</v>
      </c>
      <c r="W233" s="78">
        <f t="shared" si="2"/>
        <v>1.536</v>
      </c>
      <c r="X233" s="78"/>
    </row>
    <row r="234" spans="1:24" ht="15.75" customHeight="1" x14ac:dyDescent="0.25">
      <c r="A234" s="189" t="s">
        <v>258</v>
      </c>
      <c r="B234" s="74" t="s">
        <v>23</v>
      </c>
      <c r="C234" s="189">
        <v>14</v>
      </c>
      <c r="D234" s="189"/>
      <c r="E234" s="96">
        <v>15</v>
      </c>
      <c r="F234" s="85">
        <v>5</v>
      </c>
      <c r="G234" s="85">
        <f t="shared" ref="G234:G241" si="122">1*$R$19</f>
        <v>1</v>
      </c>
      <c r="H234" s="85">
        <v>0.5</v>
      </c>
      <c r="I234" s="85">
        <f t="shared" ref="I234:I235" si="123">ROUND((MIN(CEILING(F234/$R$10,1), 25)*E234)*(W234/(G234+V234+$X$10)), 3)</f>
        <v>12.930999999999999</v>
      </c>
      <c r="J234" s="189" t="s">
        <v>115</v>
      </c>
      <c r="K234" s="180"/>
      <c r="L234" s="180"/>
      <c r="M234" s="189" t="s">
        <v>259</v>
      </c>
      <c r="N234" s="189" t="s">
        <v>260</v>
      </c>
      <c r="O234" s="189" t="s">
        <v>261</v>
      </c>
      <c r="P234" s="192" t="s">
        <v>214</v>
      </c>
      <c r="Q234" s="192" t="s">
        <v>124</v>
      </c>
      <c r="R234" s="75"/>
      <c r="S234" s="75"/>
      <c r="T234" s="75"/>
      <c r="U234" s="75">
        <f t="shared" si="0"/>
        <v>0</v>
      </c>
      <c r="V234" s="75">
        <f t="shared" si="1"/>
        <v>0</v>
      </c>
      <c r="W234" s="75">
        <f t="shared" si="2"/>
        <v>1</v>
      </c>
      <c r="X234" s="75"/>
    </row>
    <row r="235" spans="1:24" ht="15.75" customHeight="1" x14ac:dyDescent="0.25">
      <c r="A235" s="180"/>
      <c r="B235" s="15" t="s">
        <v>13</v>
      </c>
      <c r="C235" s="180"/>
      <c r="D235" s="180"/>
      <c r="E235" s="93">
        <f>ROUND($E$234*S10,0)</f>
        <v>30</v>
      </c>
      <c r="F235" s="75">
        <f>ROUND($F$234*T10,0)</f>
        <v>10</v>
      </c>
      <c r="G235" s="15">
        <f t="shared" si="122"/>
        <v>1</v>
      </c>
      <c r="H235" s="15">
        <v>0.5</v>
      </c>
      <c r="I235" s="15">
        <f t="shared" si="123"/>
        <v>25.861999999999998</v>
      </c>
      <c r="J235" s="180"/>
      <c r="K235" s="180"/>
      <c r="L235" s="180"/>
      <c r="M235" s="180"/>
      <c r="N235" s="180"/>
      <c r="O235" s="180"/>
      <c r="P235" s="180"/>
      <c r="Q235" s="180"/>
      <c r="R235" s="75"/>
      <c r="S235" s="75"/>
      <c r="T235" s="75"/>
      <c r="U235" s="75">
        <f t="shared" si="0"/>
        <v>0</v>
      </c>
      <c r="V235" s="75">
        <f t="shared" si="1"/>
        <v>0</v>
      </c>
      <c r="W235" s="75">
        <f t="shared" si="2"/>
        <v>1</v>
      </c>
      <c r="X235" s="75"/>
    </row>
    <row r="236" spans="1:24" ht="15.75" customHeight="1" x14ac:dyDescent="0.25">
      <c r="A236" s="180"/>
      <c r="B236" s="15" t="s">
        <v>230</v>
      </c>
      <c r="C236" s="180"/>
      <c r="D236" s="180"/>
      <c r="E236" s="93">
        <f>ROUND($E$234*S11,0)/2</f>
        <v>30</v>
      </c>
      <c r="F236" s="75">
        <f>ROUND($F$234*T11,0)/2</f>
        <v>10</v>
      </c>
      <c r="G236" s="15">
        <f t="shared" si="122"/>
        <v>1</v>
      </c>
      <c r="H236" s="15">
        <v>0.5</v>
      </c>
      <c r="I236" s="15">
        <f>ROUND((MIN(CEILING(F236/$R$10,1), 25)*E236)*(W236/(G236+V236+$X$10))*2, 3)</f>
        <v>51.723999999999997</v>
      </c>
      <c r="J236" s="180"/>
      <c r="K236" s="180"/>
      <c r="L236" s="180"/>
      <c r="M236" s="180"/>
      <c r="N236" s="180"/>
      <c r="O236" s="180"/>
      <c r="P236" s="180"/>
      <c r="Q236" s="180"/>
      <c r="R236" s="75"/>
      <c r="S236" s="75"/>
      <c r="T236" s="75"/>
      <c r="U236" s="75">
        <f t="shared" si="0"/>
        <v>0</v>
      </c>
      <c r="V236" s="75">
        <f t="shared" si="1"/>
        <v>0</v>
      </c>
      <c r="W236" s="75">
        <f t="shared" si="2"/>
        <v>1</v>
      </c>
      <c r="X236" s="75"/>
    </row>
    <row r="237" spans="1:24" ht="15.75" customHeight="1" x14ac:dyDescent="0.25">
      <c r="A237" s="180"/>
      <c r="B237" s="15" t="s">
        <v>168</v>
      </c>
      <c r="C237" s="180"/>
      <c r="D237" s="180"/>
      <c r="E237" s="93">
        <f t="shared" ref="E237:E241" si="124">ROUND($E$234*S12,0)/3</f>
        <v>40</v>
      </c>
      <c r="F237" s="98">
        <f t="shared" ref="F237:F241" si="125">ROUND($F$234*T12,0)/3</f>
        <v>13.333333333333334</v>
      </c>
      <c r="G237" s="15">
        <f t="shared" si="122"/>
        <v>1</v>
      </c>
      <c r="H237" s="15">
        <v>0.5</v>
      </c>
      <c r="I237" s="15">
        <f t="shared" ref="I237:I241" si="126">ROUND((MIN(CEILING(F237/$R$10,1), 25)*E237)*(W237/(G237+V237+$X$10))*3, 3)</f>
        <v>103.44799999999999</v>
      </c>
      <c r="J237" s="180"/>
      <c r="K237" s="180"/>
      <c r="L237" s="180"/>
      <c r="M237" s="180"/>
      <c r="N237" s="180"/>
      <c r="O237" s="180"/>
      <c r="P237" s="180"/>
      <c r="Q237" s="180"/>
      <c r="R237" s="75"/>
      <c r="S237" s="75"/>
      <c r="T237" s="75"/>
      <c r="U237" s="75">
        <f t="shared" si="0"/>
        <v>0</v>
      </c>
      <c r="V237" s="75">
        <f t="shared" si="1"/>
        <v>0</v>
      </c>
      <c r="W237" s="75">
        <f t="shared" si="2"/>
        <v>1</v>
      </c>
      <c r="X237" s="75"/>
    </row>
    <row r="238" spans="1:24" ht="15.75" customHeight="1" x14ac:dyDescent="0.25">
      <c r="A238" s="180"/>
      <c r="B238" s="15" t="s">
        <v>169</v>
      </c>
      <c r="C238" s="180"/>
      <c r="D238" s="180"/>
      <c r="E238" s="93">
        <f t="shared" si="124"/>
        <v>80</v>
      </c>
      <c r="F238" s="98">
        <f t="shared" si="125"/>
        <v>26.666666666666668</v>
      </c>
      <c r="G238" s="15">
        <f t="shared" si="122"/>
        <v>1</v>
      </c>
      <c r="H238" s="15">
        <v>0.5</v>
      </c>
      <c r="I238" s="15">
        <f t="shared" si="126"/>
        <v>413.79300000000001</v>
      </c>
      <c r="J238" s="180"/>
      <c r="K238" s="180"/>
      <c r="L238" s="180"/>
      <c r="M238" s="180"/>
      <c r="N238" s="180"/>
      <c r="O238" s="180"/>
      <c r="P238" s="180"/>
      <c r="Q238" s="180"/>
      <c r="R238" s="75"/>
      <c r="S238" s="75"/>
      <c r="T238" s="75"/>
      <c r="U238" s="75">
        <f t="shared" si="0"/>
        <v>0</v>
      </c>
      <c r="V238" s="75">
        <f t="shared" si="1"/>
        <v>0</v>
      </c>
      <c r="W238" s="75">
        <f t="shared" si="2"/>
        <v>1</v>
      </c>
      <c r="X238" s="75"/>
    </row>
    <row r="239" spans="1:24" ht="15.75" customHeight="1" x14ac:dyDescent="0.25">
      <c r="A239" s="180"/>
      <c r="B239" s="15" t="s">
        <v>170</v>
      </c>
      <c r="C239" s="180"/>
      <c r="D239" s="180"/>
      <c r="E239" s="93">
        <f t="shared" si="124"/>
        <v>240</v>
      </c>
      <c r="F239" s="98">
        <f t="shared" si="125"/>
        <v>80</v>
      </c>
      <c r="G239" s="15">
        <f t="shared" si="122"/>
        <v>1</v>
      </c>
      <c r="H239" s="15">
        <v>0.5</v>
      </c>
      <c r="I239" s="15">
        <f t="shared" si="126"/>
        <v>2482.759</v>
      </c>
      <c r="J239" s="180"/>
      <c r="K239" s="180"/>
      <c r="L239" s="180"/>
      <c r="M239" s="180"/>
      <c r="N239" s="180"/>
      <c r="O239" s="180"/>
      <c r="P239" s="180"/>
      <c r="Q239" s="180"/>
      <c r="R239" s="75"/>
      <c r="S239" s="75"/>
      <c r="T239" s="75"/>
      <c r="U239" s="75">
        <f t="shared" si="0"/>
        <v>0</v>
      </c>
      <c r="V239" s="75">
        <f t="shared" si="1"/>
        <v>0</v>
      </c>
      <c r="W239" s="75">
        <f t="shared" si="2"/>
        <v>1</v>
      </c>
      <c r="X239" s="75"/>
    </row>
    <row r="240" spans="1:24" ht="15.75" customHeight="1" x14ac:dyDescent="0.25">
      <c r="A240" s="180"/>
      <c r="B240" s="15" t="s">
        <v>171</v>
      </c>
      <c r="C240" s="180"/>
      <c r="D240" s="180"/>
      <c r="E240" s="93">
        <f t="shared" si="124"/>
        <v>480</v>
      </c>
      <c r="F240" s="98">
        <f t="shared" si="125"/>
        <v>160</v>
      </c>
      <c r="G240" s="15">
        <f t="shared" si="122"/>
        <v>1</v>
      </c>
      <c r="H240" s="15">
        <v>0.5</v>
      </c>
      <c r="I240" s="15">
        <f t="shared" si="126"/>
        <v>8689.6550000000007</v>
      </c>
      <c r="J240" s="180"/>
      <c r="K240" s="180"/>
      <c r="L240" s="180"/>
      <c r="M240" s="180"/>
      <c r="N240" s="180"/>
      <c r="O240" s="180"/>
      <c r="P240" s="180"/>
      <c r="Q240" s="180"/>
      <c r="R240" s="75"/>
      <c r="S240" s="75"/>
      <c r="T240" s="75"/>
      <c r="U240" s="75">
        <f t="shared" si="0"/>
        <v>0</v>
      </c>
      <c r="V240" s="75">
        <f t="shared" si="1"/>
        <v>0</v>
      </c>
      <c r="W240" s="75">
        <f t="shared" si="2"/>
        <v>1</v>
      </c>
      <c r="X240" s="75"/>
    </row>
    <row r="241" spans="1:24" ht="15.75" customHeight="1" x14ac:dyDescent="0.25">
      <c r="A241" s="191"/>
      <c r="B241" s="76" t="s">
        <v>172</v>
      </c>
      <c r="C241" s="191"/>
      <c r="D241" s="191"/>
      <c r="E241" s="94">
        <f t="shared" si="124"/>
        <v>960</v>
      </c>
      <c r="F241" s="100">
        <f t="shared" si="125"/>
        <v>320</v>
      </c>
      <c r="G241" s="76">
        <f t="shared" si="122"/>
        <v>1</v>
      </c>
      <c r="H241" s="76">
        <v>0.5</v>
      </c>
      <c r="I241" s="76">
        <f t="shared" si="126"/>
        <v>32275.862000000001</v>
      </c>
      <c r="J241" s="191"/>
      <c r="K241" s="191"/>
      <c r="L241" s="191"/>
      <c r="M241" s="191"/>
      <c r="N241" s="191"/>
      <c r="O241" s="191"/>
      <c r="P241" s="191"/>
      <c r="Q241" s="191"/>
      <c r="R241" s="78"/>
      <c r="S241" s="78"/>
      <c r="T241" s="78"/>
      <c r="U241" s="78">
        <f t="shared" si="0"/>
        <v>0</v>
      </c>
      <c r="V241" s="78">
        <f t="shared" si="1"/>
        <v>0</v>
      </c>
      <c r="W241" s="78">
        <f t="shared" si="2"/>
        <v>1</v>
      </c>
      <c r="X241" s="78"/>
    </row>
    <row r="242" spans="1:24" ht="15.75" customHeight="1" x14ac:dyDescent="0.25">
      <c r="A242" s="189" t="s">
        <v>262</v>
      </c>
      <c r="B242" s="74" t="s">
        <v>23</v>
      </c>
      <c r="C242" s="189">
        <v>47</v>
      </c>
      <c r="D242" s="189"/>
      <c r="E242" s="85">
        <v>10</v>
      </c>
      <c r="F242" s="85">
        <v>10</v>
      </c>
      <c r="G242" s="85">
        <f t="shared" ref="G242:G249" si="127">2.5*$R$19</f>
        <v>2.5</v>
      </c>
      <c r="H242" s="85" t="s">
        <v>115</v>
      </c>
      <c r="I242" s="85">
        <f t="shared" ref="I242:I281" si="128">ROUND((MIN(CEILING(F242/$R$10,1), 25)*E242)*(W242/(G242+V242+$X$10)), 3)</f>
        <v>3.7589999999999999</v>
      </c>
      <c r="J242" s="189" t="s">
        <v>263</v>
      </c>
      <c r="K242" s="88">
        <v>-0.3</v>
      </c>
      <c r="L242" s="88">
        <v>0.1</v>
      </c>
      <c r="M242" s="189" t="s">
        <v>138</v>
      </c>
      <c r="N242" s="189" t="s">
        <v>128</v>
      </c>
      <c r="O242" s="189" t="s">
        <v>264</v>
      </c>
      <c r="P242" s="192" t="s">
        <v>265</v>
      </c>
      <c r="Q242" s="192" t="s">
        <v>144</v>
      </c>
      <c r="R242" s="75"/>
      <c r="S242" s="75"/>
      <c r="T242" s="75"/>
      <c r="U242" s="75">
        <f t="shared" si="0"/>
        <v>0</v>
      </c>
      <c r="V242" s="75">
        <f t="shared" si="1"/>
        <v>0</v>
      </c>
      <c r="W242" s="75">
        <f t="shared" si="2"/>
        <v>1</v>
      </c>
      <c r="X242" s="75"/>
    </row>
    <row r="243" spans="1:24" ht="15.75" customHeight="1" x14ac:dyDescent="0.25">
      <c r="A243" s="180"/>
      <c r="B243" s="74" t="s">
        <v>13</v>
      </c>
      <c r="C243" s="180"/>
      <c r="D243" s="180"/>
      <c r="E243" s="89">
        <f t="shared" ref="E243:E249" si="129">ROUND($E$242*S18,0)</f>
        <v>20</v>
      </c>
      <c r="F243" s="89">
        <f t="shared" ref="F243:F249" si="130">ROUND($F$242*T18,0)</f>
        <v>20</v>
      </c>
      <c r="G243" s="85">
        <f t="shared" si="127"/>
        <v>2.5</v>
      </c>
      <c r="H243" s="85" t="s">
        <v>115</v>
      </c>
      <c r="I243" s="85">
        <f t="shared" si="128"/>
        <v>7.5190000000000001</v>
      </c>
      <c r="J243" s="180"/>
      <c r="K243" s="88">
        <v>-0.25</v>
      </c>
      <c r="L243" s="88">
        <v>0.1</v>
      </c>
      <c r="M243" s="180"/>
      <c r="N243" s="180"/>
      <c r="O243" s="180"/>
      <c r="P243" s="180"/>
      <c r="Q243" s="180"/>
      <c r="R243" s="75"/>
      <c r="S243" s="75"/>
      <c r="T243" s="75"/>
      <c r="U243" s="75">
        <f t="shared" si="0"/>
        <v>0</v>
      </c>
      <c r="V243" s="75">
        <f t="shared" si="1"/>
        <v>0</v>
      </c>
      <c r="W243" s="75">
        <f t="shared" si="2"/>
        <v>1</v>
      </c>
      <c r="X243" s="75"/>
    </row>
    <row r="244" spans="1:24" ht="15.75" customHeight="1" x14ac:dyDescent="0.25">
      <c r="A244" s="180"/>
      <c r="B244" s="15" t="s">
        <v>14</v>
      </c>
      <c r="C244" s="180"/>
      <c r="D244" s="180"/>
      <c r="E244" s="75">
        <f t="shared" si="129"/>
        <v>40</v>
      </c>
      <c r="F244" s="75">
        <f t="shared" si="130"/>
        <v>40</v>
      </c>
      <c r="G244" s="15">
        <f t="shared" si="127"/>
        <v>2.5</v>
      </c>
      <c r="H244" s="15" t="s">
        <v>115</v>
      </c>
      <c r="I244" s="15">
        <f t="shared" si="128"/>
        <v>30.074999999999999</v>
      </c>
      <c r="J244" s="180"/>
      <c r="K244" s="90">
        <v>-0.2</v>
      </c>
      <c r="L244" s="90">
        <v>0.1</v>
      </c>
      <c r="M244" s="180"/>
      <c r="N244" s="180"/>
      <c r="O244" s="180"/>
      <c r="P244" s="180"/>
      <c r="Q244" s="180"/>
      <c r="R244" s="75"/>
      <c r="S244" s="75"/>
      <c r="T244" s="75"/>
      <c r="U244" s="75">
        <f t="shared" si="0"/>
        <v>0</v>
      </c>
      <c r="V244" s="75">
        <f t="shared" si="1"/>
        <v>0</v>
      </c>
      <c r="W244" s="75">
        <f t="shared" si="2"/>
        <v>1</v>
      </c>
      <c r="X244" s="75"/>
    </row>
    <row r="245" spans="1:24" ht="15.75" customHeight="1" x14ac:dyDescent="0.25">
      <c r="A245" s="180"/>
      <c r="B245" s="15" t="s">
        <v>15</v>
      </c>
      <c r="C245" s="180"/>
      <c r="D245" s="180"/>
      <c r="E245" s="75">
        <f t="shared" si="129"/>
        <v>80</v>
      </c>
      <c r="F245" s="75">
        <f t="shared" si="130"/>
        <v>80</v>
      </c>
      <c r="G245" s="15">
        <f t="shared" si="127"/>
        <v>2.5</v>
      </c>
      <c r="H245" s="15" t="s">
        <v>115</v>
      </c>
      <c r="I245" s="15">
        <f t="shared" si="128"/>
        <v>120.301</v>
      </c>
      <c r="J245" s="180"/>
      <c r="K245" s="90">
        <v>-0.15</v>
      </c>
      <c r="L245" s="90">
        <v>0.1</v>
      </c>
      <c r="M245" s="180"/>
      <c r="N245" s="180"/>
      <c r="O245" s="180"/>
      <c r="P245" s="180"/>
      <c r="Q245" s="180"/>
      <c r="R245" s="75"/>
      <c r="S245" s="75"/>
      <c r="T245" s="75"/>
      <c r="U245" s="75">
        <f t="shared" si="0"/>
        <v>0</v>
      </c>
      <c r="V245" s="75">
        <f t="shared" si="1"/>
        <v>0</v>
      </c>
      <c r="W245" s="75">
        <f t="shared" si="2"/>
        <v>1</v>
      </c>
      <c r="X245" s="75"/>
    </row>
    <row r="246" spans="1:24" ht="15.75" customHeight="1" x14ac:dyDescent="0.25">
      <c r="A246" s="180"/>
      <c r="B246" s="15" t="s">
        <v>16</v>
      </c>
      <c r="C246" s="180"/>
      <c r="D246" s="180"/>
      <c r="E246" s="75">
        <f t="shared" si="129"/>
        <v>160</v>
      </c>
      <c r="F246" s="75">
        <f t="shared" si="130"/>
        <v>160</v>
      </c>
      <c r="G246" s="15">
        <f t="shared" si="127"/>
        <v>2.5</v>
      </c>
      <c r="H246" s="15" t="s">
        <v>115</v>
      </c>
      <c r="I246" s="15">
        <f t="shared" si="128"/>
        <v>421.053</v>
      </c>
      <c r="J246" s="180"/>
      <c r="K246" s="90">
        <v>-0.1</v>
      </c>
      <c r="L246" s="90">
        <v>0.1</v>
      </c>
      <c r="M246" s="180"/>
      <c r="N246" s="180"/>
      <c r="O246" s="180"/>
      <c r="P246" s="180"/>
      <c r="Q246" s="180"/>
      <c r="R246" s="75"/>
      <c r="S246" s="75"/>
      <c r="T246" s="75"/>
      <c r="U246" s="75">
        <f t="shared" si="0"/>
        <v>0</v>
      </c>
      <c r="V246" s="75">
        <f t="shared" si="1"/>
        <v>0</v>
      </c>
      <c r="W246" s="75">
        <f t="shared" si="2"/>
        <v>1</v>
      </c>
      <c r="X246" s="75"/>
    </row>
    <row r="247" spans="1:24" ht="15.75" customHeight="1" x14ac:dyDescent="0.25">
      <c r="A247" s="180"/>
      <c r="B247" s="15" t="s">
        <v>17</v>
      </c>
      <c r="C247" s="180"/>
      <c r="D247" s="180"/>
      <c r="E247" s="75">
        <f t="shared" si="129"/>
        <v>480</v>
      </c>
      <c r="F247" s="75">
        <f t="shared" si="130"/>
        <v>480</v>
      </c>
      <c r="G247" s="15">
        <f t="shared" si="127"/>
        <v>2.5</v>
      </c>
      <c r="H247" s="15" t="s">
        <v>115</v>
      </c>
      <c r="I247" s="15">
        <f t="shared" si="128"/>
        <v>3609.0230000000001</v>
      </c>
      <c r="J247" s="180"/>
      <c r="K247" s="90">
        <v>-0.05</v>
      </c>
      <c r="L247" s="90">
        <v>0.1</v>
      </c>
      <c r="M247" s="180"/>
      <c r="N247" s="180"/>
      <c r="O247" s="180"/>
      <c r="P247" s="180"/>
      <c r="Q247" s="180"/>
      <c r="R247" s="75"/>
      <c r="S247" s="75"/>
      <c r="T247" s="75"/>
      <c r="U247" s="75">
        <f t="shared" si="0"/>
        <v>0</v>
      </c>
      <c r="V247" s="75">
        <f t="shared" si="1"/>
        <v>0</v>
      </c>
      <c r="W247" s="75">
        <f t="shared" si="2"/>
        <v>1</v>
      </c>
      <c r="X247" s="75"/>
    </row>
    <row r="248" spans="1:24" ht="15.75" customHeight="1" x14ac:dyDescent="0.25">
      <c r="A248" s="180"/>
      <c r="B248" s="15" t="s">
        <v>18</v>
      </c>
      <c r="C248" s="180"/>
      <c r="D248" s="180"/>
      <c r="E248" s="75">
        <f t="shared" si="129"/>
        <v>960</v>
      </c>
      <c r="F248" s="75">
        <f t="shared" si="130"/>
        <v>960</v>
      </c>
      <c r="G248" s="15">
        <f t="shared" si="127"/>
        <v>2.5</v>
      </c>
      <c r="H248" s="15" t="s">
        <v>115</v>
      </c>
      <c r="I248" s="15">
        <f t="shared" si="128"/>
        <v>8785.51</v>
      </c>
      <c r="J248" s="180"/>
      <c r="K248" s="15" t="s">
        <v>266</v>
      </c>
      <c r="L248" s="90">
        <v>0.1</v>
      </c>
      <c r="M248" s="180"/>
      <c r="N248" s="180"/>
      <c r="O248" s="180"/>
      <c r="P248" s="180"/>
      <c r="Q248" s="180"/>
      <c r="R248" s="75"/>
      <c r="S248" s="75"/>
      <c r="T248" s="75"/>
      <c r="U248" s="75">
        <f t="shared" si="0"/>
        <v>1</v>
      </c>
      <c r="V248" s="75">
        <f t="shared" si="1"/>
        <v>1.536</v>
      </c>
      <c r="W248" s="75">
        <f t="shared" si="2"/>
        <v>1.536</v>
      </c>
      <c r="X248" s="75"/>
    </row>
    <row r="249" spans="1:24" ht="15.75" customHeight="1" x14ac:dyDescent="0.25">
      <c r="A249" s="191"/>
      <c r="B249" s="76" t="s">
        <v>19</v>
      </c>
      <c r="C249" s="191"/>
      <c r="D249" s="191"/>
      <c r="E249" s="78">
        <f t="shared" si="129"/>
        <v>1920</v>
      </c>
      <c r="F249" s="78">
        <f t="shared" si="130"/>
        <v>1920</v>
      </c>
      <c r="G249" s="76">
        <f t="shared" si="127"/>
        <v>2.5</v>
      </c>
      <c r="H249" s="76" t="s">
        <v>115</v>
      </c>
      <c r="I249" s="76">
        <f t="shared" si="128"/>
        <v>25725.052</v>
      </c>
      <c r="J249" s="191"/>
      <c r="K249" s="76" t="s">
        <v>266</v>
      </c>
      <c r="L249" s="91">
        <v>0.1</v>
      </c>
      <c r="M249" s="191"/>
      <c r="N249" s="191"/>
      <c r="O249" s="191"/>
      <c r="P249" s="191"/>
      <c r="Q249" s="191"/>
      <c r="R249" s="78"/>
      <c r="S249" s="78"/>
      <c r="T249" s="78"/>
      <c r="U249" s="78">
        <f t="shared" si="0"/>
        <v>1</v>
      </c>
      <c r="V249" s="78">
        <f t="shared" si="1"/>
        <v>3.0720000000000001</v>
      </c>
      <c r="W249" s="78">
        <f t="shared" si="2"/>
        <v>3.0720000000000001</v>
      </c>
      <c r="X249" s="78"/>
    </row>
    <row r="250" spans="1:24" ht="13.5" x14ac:dyDescent="0.25">
      <c r="A250" s="189" t="s">
        <v>267</v>
      </c>
      <c r="B250" s="15" t="s">
        <v>23</v>
      </c>
      <c r="C250" s="189">
        <v>24</v>
      </c>
      <c r="D250" s="189"/>
      <c r="E250" s="15">
        <v>4</v>
      </c>
      <c r="F250" s="15">
        <v>1</v>
      </c>
      <c r="G250" s="103">
        <f t="shared" ref="G250:G257" si="131">0.05*$R$19</f>
        <v>0.05</v>
      </c>
      <c r="H250" s="15" t="s">
        <v>115</v>
      </c>
      <c r="I250" s="15">
        <f t="shared" si="128"/>
        <v>19.047999999999998</v>
      </c>
      <c r="J250" s="189" t="s">
        <v>115</v>
      </c>
      <c r="K250" s="180"/>
      <c r="L250" s="180"/>
      <c r="M250" s="189" t="s">
        <v>127</v>
      </c>
      <c r="N250" s="189" t="s">
        <v>128</v>
      </c>
      <c r="O250" s="189" t="s">
        <v>268</v>
      </c>
      <c r="P250" s="192" t="s">
        <v>269</v>
      </c>
      <c r="Q250" s="192" t="s">
        <v>124</v>
      </c>
      <c r="R250" s="75"/>
      <c r="S250" s="75"/>
      <c r="T250" s="75"/>
      <c r="U250" s="75">
        <f t="shared" si="0"/>
        <v>0</v>
      </c>
      <c r="V250" s="75">
        <f t="shared" si="1"/>
        <v>0</v>
      </c>
      <c r="W250" s="75">
        <f t="shared" si="2"/>
        <v>1</v>
      </c>
      <c r="X250" s="75"/>
    </row>
    <row r="251" spans="1:24" ht="13.5" x14ac:dyDescent="0.25">
      <c r="A251" s="180"/>
      <c r="B251" s="15" t="s">
        <v>13</v>
      </c>
      <c r="C251" s="180"/>
      <c r="D251" s="180"/>
      <c r="E251" s="75">
        <f t="shared" ref="E251:E257" si="132">ROUND($E$250*S10,0)</f>
        <v>8</v>
      </c>
      <c r="F251" s="75">
        <f t="shared" ref="F251:F257" si="133">ROUND($F$250*T10,0)</f>
        <v>2</v>
      </c>
      <c r="G251" s="103">
        <f t="shared" si="131"/>
        <v>0.05</v>
      </c>
      <c r="H251" s="15" t="s">
        <v>115</v>
      </c>
      <c r="I251" s="15">
        <f t="shared" si="128"/>
        <v>38.094999999999999</v>
      </c>
      <c r="J251" s="180"/>
      <c r="K251" s="180"/>
      <c r="L251" s="180"/>
      <c r="M251" s="180"/>
      <c r="N251" s="180"/>
      <c r="O251" s="180"/>
      <c r="P251" s="180"/>
      <c r="Q251" s="180"/>
      <c r="R251" s="75"/>
      <c r="S251" s="75"/>
      <c r="T251" s="75"/>
      <c r="U251" s="75">
        <f t="shared" si="0"/>
        <v>0</v>
      </c>
      <c r="V251" s="75">
        <f t="shared" si="1"/>
        <v>0</v>
      </c>
      <c r="W251" s="75">
        <f t="shared" si="2"/>
        <v>1</v>
      </c>
      <c r="X251" s="75"/>
    </row>
    <row r="252" spans="1:24" ht="13.5" x14ac:dyDescent="0.25">
      <c r="A252" s="180"/>
      <c r="B252" s="15" t="s">
        <v>14</v>
      </c>
      <c r="C252" s="180"/>
      <c r="D252" s="180"/>
      <c r="E252" s="75">
        <f t="shared" si="132"/>
        <v>16</v>
      </c>
      <c r="F252" s="75">
        <f t="shared" si="133"/>
        <v>4</v>
      </c>
      <c r="G252" s="103">
        <f t="shared" si="131"/>
        <v>0.05</v>
      </c>
      <c r="H252" s="15" t="s">
        <v>115</v>
      </c>
      <c r="I252" s="15">
        <f t="shared" si="128"/>
        <v>76.19</v>
      </c>
      <c r="J252" s="180"/>
      <c r="K252" s="180"/>
      <c r="L252" s="180"/>
      <c r="M252" s="180"/>
      <c r="N252" s="180"/>
      <c r="O252" s="180"/>
      <c r="P252" s="180"/>
      <c r="Q252" s="180"/>
      <c r="R252" s="75"/>
      <c r="S252" s="75"/>
      <c r="T252" s="75"/>
      <c r="U252" s="75">
        <f t="shared" si="0"/>
        <v>0</v>
      </c>
      <c r="V252" s="75">
        <f t="shared" si="1"/>
        <v>0</v>
      </c>
      <c r="W252" s="75">
        <f t="shared" si="2"/>
        <v>1</v>
      </c>
      <c r="X252" s="75"/>
    </row>
    <row r="253" spans="1:24" ht="13.5" x14ac:dyDescent="0.25">
      <c r="A253" s="180"/>
      <c r="B253" s="15" t="s">
        <v>15</v>
      </c>
      <c r="C253" s="180"/>
      <c r="D253" s="180"/>
      <c r="E253" s="75">
        <f t="shared" si="132"/>
        <v>32</v>
      </c>
      <c r="F253" s="75">
        <f t="shared" si="133"/>
        <v>8</v>
      </c>
      <c r="G253" s="103">
        <f t="shared" si="131"/>
        <v>0.05</v>
      </c>
      <c r="H253" s="15" t="s">
        <v>115</v>
      </c>
      <c r="I253" s="15">
        <f t="shared" si="128"/>
        <v>152.381</v>
      </c>
      <c r="J253" s="180"/>
      <c r="K253" s="180"/>
      <c r="L253" s="180"/>
      <c r="M253" s="180"/>
      <c r="N253" s="180"/>
      <c r="O253" s="180"/>
      <c r="P253" s="180"/>
      <c r="Q253" s="180"/>
      <c r="R253" s="75"/>
      <c r="S253" s="75"/>
      <c r="T253" s="75"/>
      <c r="U253" s="75">
        <f t="shared" si="0"/>
        <v>0</v>
      </c>
      <c r="V253" s="75">
        <f t="shared" si="1"/>
        <v>0</v>
      </c>
      <c r="W253" s="75">
        <f t="shared" si="2"/>
        <v>1</v>
      </c>
      <c r="X253" s="75"/>
    </row>
    <row r="254" spans="1:24" ht="13.5" x14ac:dyDescent="0.25">
      <c r="A254" s="180"/>
      <c r="B254" s="15" t="s">
        <v>16</v>
      </c>
      <c r="C254" s="180"/>
      <c r="D254" s="180"/>
      <c r="E254" s="75">
        <f t="shared" si="132"/>
        <v>64</v>
      </c>
      <c r="F254" s="75">
        <f t="shared" si="133"/>
        <v>16</v>
      </c>
      <c r="G254" s="103">
        <f t="shared" si="131"/>
        <v>0.05</v>
      </c>
      <c r="H254" s="15" t="s">
        <v>115</v>
      </c>
      <c r="I254" s="15">
        <f t="shared" si="128"/>
        <v>304.762</v>
      </c>
      <c r="J254" s="180"/>
      <c r="K254" s="180"/>
      <c r="L254" s="180"/>
      <c r="M254" s="180"/>
      <c r="N254" s="180"/>
      <c r="O254" s="180"/>
      <c r="P254" s="180"/>
      <c r="Q254" s="180"/>
      <c r="R254" s="75"/>
      <c r="S254" s="75"/>
      <c r="T254" s="75"/>
      <c r="U254" s="75">
        <f t="shared" si="0"/>
        <v>0</v>
      </c>
      <c r="V254" s="75">
        <f t="shared" si="1"/>
        <v>0</v>
      </c>
      <c r="W254" s="75">
        <f t="shared" si="2"/>
        <v>1</v>
      </c>
      <c r="X254" s="75"/>
    </row>
    <row r="255" spans="1:24" ht="13.5" x14ac:dyDescent="0.25">
      <c r="A255" s="180"/>
      <c r="B255" s="15" t="s">
        <v>17</v>
      </c>
      <c r="C255" s="180"/>
      <c r="D255" s="180"/>
      <c r="E255" s="75">
        <f t="shared" si="132"/>
        <v>192</v>
      </c>
      <c r="F255" s="75">
        <f t="shared" si="133"/>
        <v>48</v>
      </c>
      <c r="G255" s="103">
        <f t="shared" si="131"/>
        <v>0.05</v>
      </c>
      <c r="H255" s="15" t="s">
        <v>115</v>
      </c>
      <c r="I255" s="15">
        <f t="shared" si="128"/>
        <v>1828.5709999999999</v>
      </c>
      <c r="J255" s="180"/>
      <c r="K255" s="180"/>
      <c r="L255" s="180"/>
      <c r="M255" s="180"/>
      <c r="N255" s="180"/>
      <c r="O255" s="180"/>
      <c r="P255" s="180"/>
      <c r="Q255" s="180"/>
      <c r="R255" s="75"/>
      <c r="S255" s="75"/>
      <c r="T255" s="75"/>
      <c r="U255" s="75">
        <f t="shared" si="0"/>
        <v>0</v>
      </c>
      <c r="V255" s="75">
        <f t="shared" si="1"/>
        <v>0</v>
      </c>
      <c r="W255" s="75">
        <f t="shared" si="2"/>
        <v>1</v>
      </c>
      <c r="X255" s="75"/>
    </row>
    <row r="256" spans="1:24" ht="13.5" x14ac:dyDescent="0.25">
      <c r="A256" s="180"/>
      <c r="B256" s="15" t="s">
        <v>18</v>
      </c>
      <c r="C256" s="180"/>
      <c r="D256" s="180"/>
      <c r="E256" s="75">
        <f t="shared" si="132"/>
        <v>384</v>
      </c>
      <c r="F256" s="75">
        <f t="shared" si="133"/>
        <v>96</v>
      </c>
      <c r="G256" s="103">
        <f t="shared" si="131"/>
        <v>0.05</v>
      </c>
      <c r="H256" s="15" t="s">
        <v>115</v>
      </c>
      <c r="I256" s="15">
        <f t="shared" si="128"/>
        <v>7314.2860000000001</v>
      </c>
      <c r="J256" s="180"/>
      <c r="K256" s="180"/>
      <c r="L256" s="180"/>
      <c r="M256" s="180"/>
      <c r="N256" s="180"/>
      <c r="O256" s="180"/>
      <c r="P256" s="180"/>
      <c r="Q256" s="180"/>
      <c r="R256" s="75"/>
      <c r="S256" s="75"/>
      <c r="T256" s="75"/>
      <c r="U256" s="75">
        <f t="shared" si="0"/>
        <v>0</v>
      </c>
      <c r="V256" s="75">
        <f t="shared" si="1"/>
        <v>0</v>
      </c>
      <c r="W256" s="75">
        <f t="shared" si="2"/>
        <v>1</v>
      </c>
      <c r="X256" s="75"/>
    </row>
    <row r="257" spans="1:24" ht="13.5" x14ac:dyDescent="0.25">
      <c r="A257" s="191"/>
      <c r="B257" s="76" t="s">
        <v>19</v>
      </c>
      <c r="C257" s="191"/>
      <c r="D257" s="191"/>
      <c r="E257" s="78">
        <f t="shared" si="132"/>
        <v>768</v>
      </c>
      <c r="F257" s="78">
        <f t="shared" si="133"/>
        <v>192</v>
      </c>
      <c r="G257" s="104">
        <f t="shared" si="131"/>
        <v>0.05</v>
      </c>
      <c r="H257" s="76" t="s">
        <v>115</v>
      </c>
      <c r="I257" s="76">
        <f t="shared" si="128"/>
        <v>29257.143</v>
      </c>
      <c r="J257" s="191"/>
      <c r="K257" s="191"/>
      <c r="L257" s="191"/>
      <c r="M257" s="191"/>
      <c r="N257" s="191"/>
      <c r="O257" s="191"/>
      <c r="P257" s="191"/>
      <c r="Q257" s="191"/>
      <c r="R257" s="78"/>
      <c r="S257" s="78"/>
      <c r="T257" s="78"/>
      <c r="U257" s="78">
        <f t="shared" ref="U257:U401" si="134">IF(25*$R$10&lt;F257, 1, 0)</f>
        <v>0</v>
      </c>
      <c r="V257" s="78">
        <f t="shared" ref="V257:V401" si="135">F257/($R$10*25)*U257</f>
        <v>0</v>
      </c>
      <c r="W257" s="78">
        <f t="shared" ref="W257:W401" si="136">IF(U257&gt;0.5, V257, 1)</f>
        <v>1</v>
      </c>
      <c r="X257" s="78"/>
    </row>
    <row r="258" spans="1:24" ht="13.5" x14ac:dyDescent="0.3">
      <c r="A258" s="189" t="s">
        <v>209</v>
      </c>
      <c r="B258" s="15" t="s">
        <v>23</v>
      </c>
      <c r="C258" s="189">
        <v>3</v>
      </c>
      <c r="D258" s="189"/>
      <c r="E258" s="15">
        <v>10</v>
      </c>
      <c r="F258" s="15">
        <v>110</v>
      </c>
      <c r="G258" s="15">
        <f t="shared" ref="G258:G265" si="137">4*$R$19</f>
        <v>4</v>
      </c>
      <c r="H258" s="4" t="s">
        <v>115</v>
      </c>
      <c r="I258" s="15">
        <f t="shared" si="128"/>
        <v>12.019</v>
      </c>
      <c r="J258" s="189" t="s">
        <v>115</v>
      </c>
      <c r="K258" s="180"/>
      <c r="L258" s="180"/>
      <c r="M258" s="189" t="s">
        <v>207</v>
      </c>
      <c r="N258" s="189" t="s">
        <v>270</v>
      </c>
      <c r="O258" s="189" t="s">
        <v>115</v>
      </c>
      <c r="P258" s="192" t="s">
        <v>209</v>
      </c>
      <c r="Q258" s="192" t="s">
        <v>124</v>
      </c>
      <c r="R258" s="75"/>
      <c r="S258" s="75"/>
      <c r="T258" s="75"/>
      <c r="U258" s="75">
        <f t="shared" si="134"/>
        <v>0</v>
      </c>
      <c r="V258" s="75">
        <f t="shared" si="135"/>
        <v>0</v>
      </c>
      <c r="W258" s="75">
        <f t="shared" si="136"/>
        <v>1</v>
      </c>
      <c r="X258" s="75"/>
    </row>
    <row r="259" spans="1:24" ht="13.5" x14ac:dyDescent="0.3">
      <c r="A259" s="180"/>
      <c r="B259" s="15" t="s">
        <v>13</v>
      </c>
      <c r="C259" s="180"/>
      <c r="D259" s="180"/>
      <c r="E259" s="15">
        <f t="shared" ref="E259:E265" si="138">ROUND($E$258*S18,0)</f>
        <v>20</v>
      </c>
      <c r="F259" s="15">
        <f t="shared" ref="F259:F265" si="139">ROUND($F$258*T18,0)</f>
        <v>220</v>
      </c>
      <c r="G259" s="15">
        <f t="shared" si="137"/>
        <v>4</v>
      </c>
      <c r="H259" s="4" t="s">
        <v>115</v>
      </c>
      <c r="I259" s="15">
        <f t="shared" si="128"/>
        <v>43.268999999999998</v>
      </c>
      <c r="J259" s="180"/>
      <c r="K259" s="180"/>
      <c r="L259" s="180"/>
      <c r="M259" s="180"/>
      <c r="N259" s="180"/>
      <c r="O259" s="180"/>
      <c r="P259" s="180"/>
      <c r="Q259" s="180"/>
      <c r="R259" s="75"/>
      <c r="S259" s="75"/>
      <c r="T259" s="75"/>
      <c r="U259" s="75">
        <f t="shared" si="134"/>
        <v>0</v>
      </c>
      <c r="V259" s="75">
        <f t="shared" si="135"/>
        <v>0</v>
      </c>
      <c r="W259" s="75">
        <f t="shared" si="136"/>
        <v>1</v>
      </c>
      <c r="X259" s="75"/>
    </row>
    <row r="260" spans="1:24" ht="13.5" x14ac:dyDescent="0.3">
      <c r="A260" s="180"/>
      <c r="B260" s="15" t="s">
        <v>14</v>
      </c>
      <c r="C260" s="180"/>
      <c r="D260" s="180"/>
      <c r="E260" s="15">
        <f t="shared" si="138"/>
        <v>40</v>
      </c>
      <c r="F260" s="15">
        <f t="shared" si="139"/>
        <v>440</v>
      </c>
      <c r="G260" s="15">
        <f t="shared" si="137"/>
        <v>4</v>
      </c>
      <c r="H260" s="4" t="s">
        <v>115</v>
      </c>
      <c r="I260" s="15">
        <f t="shared" si="128"/>
        <v>173.077</v>
      </c>
      <c r="J260" s="180"/>
      <c r="K260" s="180"/>
      <c r="L260" s="180"/>
      <c r="M260" s="180"/>
      <c r="N260" s="180"/>
      <c r="O260" s="180"/>
      <c r="P260" s="180"/>
      <c r="Q260" s="180"/>
      <c r="R260" s="75"/>
      <c r="S260" s="75"/>
      <c r="T260" s="75"/>
      <c r="U260" s="75">
        <f t="shared" si="134"/>
        <v>0</v>
      </c>
      <c r="V260" s="75">
        <f t="shared" si="135"/>
        <v>0</v>
      </c>
      <c r="W260" s="75">
        <f t="shared" si="136"/>
        <v>1</v>
      </c>
      <c r="X260" s="75"/>
    </row>
    <row r="261" spans="1:24" ht="13.5" x14ac:dyDescent="0.3">
      <c r="A261" s="180"/>
      <c r="B261" s="15" t="s">
        <v>15</v>
      </c>
      <c r="C261" s="180"/>
      <c r="D261" s="180"/>
      <c r="E261" s="15">
        <f t="shared" si="138"/>
        <v>80</v>
      </c>
      <c r="F261" s="15">
        <f t="shared" si="139"/>
        <v>880</v>
      </c>
      <c r="G261" s="15">
        <f t="shared" si="137"/>
        <v>4</v>
      </c>
      <c r="H261" s="4" t="s">
        <v>115</v>
      </c>
      <c r="I261" s="15">
        <f t="shared" si="128"/>
        <v>505.74700000000001</v>
      </c>
      <c r="J261" s="180"/>
      <c r="K261" s="180"/>
      <c r="L261" s="180"/>
      <c r="M261" s="180"/>
      <c r="N261" s="180"/>
      <c r="O261" s="180"/>
      <c r="P261" s="180"/>
      <c r="Q261" s="180"/>
      <c r="R261" s="75"/>
      <c r="S261" s="75"/>
      <c r="T261" s="75"/>
      <c r="U261" s="75">
        <f t="shared" si="134"/>
        <v>1</v>
      </c>
      <c r="V261" s="75">
        <f t="shared" si="135"/>
        <v>1.4079999999999999</v>
      </c>
      <c r="W261" s="75">
        <f t="shared" si="136"/>
        <v>1.4079999999999999</v>
      </c>
      <c r="X261" s="75"/>
    </row>
    <row r="262" spans="1:24" ht="13.5" x14ac:dyDescent="0.3">
      <c r="A262" s="180"/>
      <c r="B262" s="15" t="s">
        <v>16</v>
      </c>
      <c r="C262" s="180"/>
      <c r="D262" s="180"/>
      <c r="E262" s="15">
        <f t="shared" si="138"/>
        <v>160</v>
      </c>
      <c r="F262" s="15">
        <f t="shared" si="139"/>
        <v>1760</v>
      </c>
      <c r="G262" s="15">
        <f t="shared" si="137"/>
        <v>4</v>
      </c>
      <c r="H262" s="4" t="s">
        <v>115</v>
      </c>
      <c r="I262" s="15">
        <f t="shared" si="128"/>
        <v>1614.6790000000001</v>
      </c>
      <c r="J262" s="180"/>
      <c r="K262" s="180"/>
      <c r="L262" s="180"/>
      <c r="M262" s="180"/>
      <c r="N262" s="180"/>
      <c r="O262" s="180"/>
      <c r="P262" s="180"/>
      <c r="Q262" s="180"/>
      <c r="R262" s="75"/>
      <c r="S262" s="75"/>
      <c r="T262" s="75"/>
      <c r="U262" s="75">
        <f t="shared" si="134"/>
        <v>1</v>
      </c>
      <c r="V262" s="75">
        <f t="shared" si="135"/>
        <v>2.8159999999999998</v>
      </c>
      <c r="W262" s="75">
        <f t="shared" si="136"/>
        <v>2.8159999999999998</v>
      </c>
      <c r="X262" s="75"/>
    </row>
    <row r="263" spans="1:24" ht="13.5" x14ac:dyDescent="0.3">
      <c r="A263" s="180"/>
      <c r="B263" s="15" t="s">
        <v>17</v>
      </c>
      <c r="C263" s="180"/>
      <c r="D263" s="180"/>
      <c r="E263" s="15">
        <f t="shared" si="138"/>
        <v>480</v>
      </c>
      <c r="F263" s="15">
        <f t="shared" si="139"/>
        <v>5280</v>
      </c>
      <c r="G263" s="15">
        <f t="shared" si="137"/>
        <v>4</v>
      </c>
      <c r="H263" s="4" t="s">
        <v>115</v>
      </c>
      <c r="I263" s="15">
        <f t="shared" si="128"/>
        <v>8040.6090000000004</v>
      </c>
      <c r="J263" s="180"/>
      <c r="K263" s="180"/>
      <c r="L263" s="180"/>
      <c r="M263" s="180"/>
      <c r="N263" s="180"/>
      <c r="O263" s="180"/>
      <c r="P263" s="180"/>
      <c r="Q263" s="180"/>
      <c r="R263" s="75"/>
      <c r="S263" s="75"/>
      <c r="T263" s="75"/>
      <c r="U263" s="75">
        <f t="shared" si="134"/>
        <v>1</v>
      </c>
      <c r="V263" s="75">
        <f t="shared" si="135"/>
        <v>8.4480000000000004</v>
      </c>
      <c r="W263" s="75">
        <f t="shared" si="136"/>
        <v>8.4480000000000004</v>
      </c>
      <c r="X263" s="75"/>
    </row>
    <row r="264" spans="1:24" ht="13.5" x14ac:dyDescent="0.3">
      <c r="A264" s="180"/>
      <c r="B264" s="15" t="s">
        <v>18</v>
      </c>
      <c r="C264" s="180"/>
      <c r="D264" s="180"/>
      <c r="E264" s="15">
        <f t="shared" si="138"/>
        <v>960</v>
      </c>
      <c r="F264" s="15">
        <f t="shared" si="139"/>
        <v>10560</v>
      </c>
      <c r="G264" s="15">
        <f t="shared" si="137"/>
        <v>4</v>
      </c>
      <c r="H264" s="4" t="s">
        <v>115</v>
      </c>
      <c r="I264" s="15">
        <f t="shared" si="128"/>
        <v>19258.359</v>
      </c>
      <c r="J264" s="180"/>
      <c r="K264" s="180"/>
      <c r="L264" s="180"/>
      <c r="M264" s="180"/>
      <c r="N264" s="180"/>
      <c r="O264" s="180"/>
      <c r="P264" s="180"/>
      <c r="Q264" s="180"/>
      <c r="R264" s="75"/>
      <c r="S264" s="75"/>
      <c r="T264" s="75"/>
      <c r="U264" s="75">
        <f t="shared" si="134"/>
        <v>1</v>
      </c>
      <c r="V264" s="75">
        <f t="shared" si="135"/>
        <v>16.896000000000001</v>
      </c>
      <c r="W264" s="75">
        <f t="shared" si="136"/>
        <v>16.896000000000001</v>
      </c>
      <c r="X264" s="75"/>
    </row>
    <row r="265" spans="1:24" ht="13.5" x14ac:dyDescent="0.3">
      <c r="A265" s="191"/>
      <c r="B265" s="76" t="s">
        <v>19</v>
      </c>
      <c r="C265" s="191"/>
      <c r="D265" s="191"/>
      <c r="E265" s="76">
        <f t="shared" si="138"/>
        <v>1920</v>
      </c>
      <c r="F265" s="76">
        <f t="shared" si="139"/>
        <v>21120</v>
      </c>
      <c r="G265" s="76">
        <f t="shared" si="137"/>
        <v>4</v>
      </c>
      <c r="H265" s="84" t="s">
        <v>115</v>
      </c>
      <c r="I265" s="76">
        <f t="shared" si="128"/>
        <v>42738.616999999998</v>
      </c>
      <c r="J265" s="191"/>
      <c r="K265" s="191"/>
      <c r="L265" s="191"/>
      <c r="M265" s="191"/>
      <c r="N265" s="191"/>
      <c r="O265" s="191"/>
      <c r="P265" s="191"/>
      <c r="Q265" s="191"/>
      <c r="R265" s="78"/>
      <c r="S265" s="78"/>
      <c r="T265" s="78"/>
      <c r="U265" s="78">
        <f t="shared" si="134"/>
        <v>1</v>
      </c>
      <c r="V265" s="78">
        <f t="shared" si="135"/>
        <v>33.792000000000002</v>
      </c>
      <c r="W265" s="78">
        <f t="shared" si="136"/>
        <v>33.792000000000002</v>
      </c>
      <c r="X265" s="78"/>
    </row>
    <row r="266" spans="1:24" ht="13.5" x14ac:dyDescent="0.25">
      <c r="A266" s="189" t="s">
        <v>271</v>
      </c>
      <c r="B266" s="15" t="s">
        <v>23</v>
      </c>
      <c r="C266" s="189">
        <v>5</v>
      </c>
      <c r="D266" s="189"/>
      <c r="E266" s="15">
        <v>5</v>
      </c>
      <c r="F266" s="15">
        <v>5</v>
      </c>
      <c r="G266" s="15">
        <f t="shared" ref="G266:G273" si="140">3.5*$R$19</f>
        <v>3.5</v>
      </c>
      <c r="H266" s="15">
        <v>1</v>
      </c>
      <c r="I266" s="15">
        <f t="shared" si="128"/>
        <v>1.3660000000000001</v>
      </c>
      <c r="J266" s="189" t="s">
        <v>162</v>
      </c>
      <c r="K266" s="15">
        <f>10*$R$27</f>
        <v>10</v>
      </c>
      <c r="L266" s="189" t="s">
        <v>115</v>
      </c>
      <c r="M266" s="189" t="s">
        <v>138</v>
      </c>
      <c r="N266" s="189" t="s">
        <v>128</v>
      </c>
      <c r="O266" s="189" t="s">
        <v>272</v>
      </c>
      <c r="P266" s="192" t="s">
        <v>273</v>
      </c>
      <c r="Q266" s="192" t="s">
        <v>124</v>
      </c>
      <c r="R266" s="75"/>
      <c r="S266" s="75"/>
      <c r="T266" s="75"/>
      <c r="U266" s="75">
        <f t="shared" si="134"/>
        <v>0</v>
      </c>
      <c r="V266" s="75">
        <f t="shared" si="135"/>
        <v>0</v>
      </c>
      <c r="W266" s="75">
        <f t="shared" si="136"/>
        <v>1</v>
      </c>
      <c r="X266" s="75"/>
    </row>
    <row r="267" spans="1:24" ht="13.5" x14ac:dyDescent="0.25">
      <c r="A267" s="180"/>
      <c r="B267" s="15" t="s">
        <v>13</v>
      </c>
      <c r="C267" s="180"/>
      <c r="D267" s="180"/>
      <c r="E267" s="15">
        <f t="shared" ref="E267:E273" si="141">ROUND($E$266*S18,0)</f>
        <v>10</v>
      </c>
      <c r="F267" s="15">
        <f t="shared" ref="F267:F273" si="142">ROUND($F$266*T18,0)</f>
        <v>10</v>
      </c>
      <c r="G267" s="15">
        <f t="shared" si="140"/>
        <v>3.5</v>
      </c>
      <c r="H267" s="15">
        <v>1</v>
      </c>
      <c r="I267" s="15">
        <f t="shared" si="128"/>
        <v>2.7320000000000002</v>
      </c>
      <c r="J267" s="180"/>
      <c r="K267" s="15">
        <f t="shared" ref="K267:K273" si="143">$K$266*S10*$R$27</f>
        <v>20</v>
      </c>
      <c r="L267" s="180"/>
      <c r="M267" s="180"/>
      <c r="N267" s="180"/>
      <c r="O267" s="180"/>
      <c r="P267" s="180"/>
      <c r="Q267" s="180"/>
      <c r="R267" s="75"/>
      <c r="S267" s="75"/>
      <c r="T267" s="75"/>
      <c r="U267" s="75">
        <f t="shared" si="134"/>
        <v>0</v>
      </c>
      <c r="V267" s="75">
        <f t="shared" si="135"/>
        <v>0</v>
      </c>
      <c r="W267" s="75">
        <f t="shared" si="136"/>
        <v>1</v>
      </c>
      <c r="X267" s="75"/>
    </row>
    <row r="268" spans="1:24" ht="13.5" x14ac:dyDescent="0.25">
      <c r="A268" s="180"/>
      <c r="B268" s="15" t="s">
        <v>14</v>
      </c>
      <c r="C268" s="180"/>
      <c r="D268" s="180"/>
      <c r="E268" s="15">
        <f t="shared" si="141"/>
        <v>20</v>
      </c>
      <c r="F268" s="15">
        <f t="shared" si="142"/>
        <v>20</v>
      </c>
      <c r="G268" s="15">
        <f t="shared" si="140"/>
        <v>3.5</v>
      </c>
      <c r="H268" s="15">
        <v>1</v>
      </c>
      <c r="I268" s="15">
        <f t="shared" si="128"/>
        <v>5.4640000000000004</v>
      </c>
      <c r="J268" s="180"/>
      <c r="K268" s="15">
        <f t="shared" si="143"/>
        <v>40</v>
      </c>
      <c r="L268" s="180"/>
      <c r="M268" s="180"/>
      <c r="N268" s="180"/>
      <c r="O268" s="180"/>
      <c r="P268" s="180"/>
      <c r="Q268" s="180"/>
      <c r="R268" s="75"/>
      <c r="S268" s="75"/>
      <c r="T268" s="75"/>
      <c r="U268" s="75">
        <f t="shared" si="134"/>
        <v>0</v>
      </c>
      <c r="V268" s="75">
        <f t="shared" si="135"/>
        <v>0</v>
      </c>
      <c r="W268" s="75">
        <f t="shared" si="136"/>
        <v>1</v>
      </c>
      <c r="X268" s="75"/>
    </row>
    <row r="269" spans="1:24" ht="13.5" x14ac:dyDescent="0.25">
      <c r="A269" s="180"/>
      <c r="B269" s="15" t="s">
        <v>15</v>
      </c>
      <c r="C269" s="180"/>
      <c r="D269" s="180"/>
      <c r="E269" s="15">
        <f t="shared" si="141"/>
        <v>40</v>
      </c>
      <c r="F269" s="15">
        <f t="shared" si="142"/>
        <v>40</v>
      </c>
      <c r="G269" s="15">
        <f t="shared" si="140"/>
        <v>3.5</v>
      </c>
      <c r="H269" s="15">
        <v>1</v>
      </c>
      <c r="I269" s="15">
        <f t="shared" si="128"/>
        <v>21.858000000000001</v>
      </c>
      <c r="J269" s="180"/>
      <c r="K269" s="15">
        <f t="shared" si="143"/>
        <v>80</v>
      </c>
      <c r="L269" s="180"/>
      <c r="M269" s="180"/>
      <c r="N269" s="180"/>
      <c r="O269" s="180"/>
      <c r="P269" s="180"/>
      <c r="Q269" s="180"/>
      <c r="R269" s="75"/>
      <c r="S269" s="75"/>
      <c r="T269" s="75"/>
      <c r="U269" s="75">
        <f t="shared" si="134"/>
        <v>0</v>
      </c>
      <c r="V269" s="75">
        <f t="shared" si="135"/>
        <v>0</v>
      </c>
      <c r="W269" s="75">
        <f t="shared" si="136"/>
        <v>1</v>
      </c>
      <c r="X269" s="75"/>
    </row>
    <row r="270" spans="1:24" ht="13.5" x14ac:dyDescent="0.25">
      <c r="A270" s="180"/>
      <c r="B270" s="15" t="s">
        <v>16</v>
      </c>
      <c r="C270" s="180"/>
      <c r="D270" s="180"/>
      <c r="E270" s="15">
        <f t="shared" si="141"/>
        <v>80</v>
      </c>
      <c r="F270" s="15">
        <f t="shared" si="142"/>
        <v>80</v>
      </c>
      <c r="G270" s="15">
        <f t="shared" si="140"/>
        <v>3.5</v>
      </c>
      <c r="H270" s="15">
        <v>1</v>
      </c>
      <c r="I270" s="15">
        <f t="shared" si="128"/>
        <v>87.432000000000002</v>
      </c>
      <c r="J270" s="180"/>
      <c r="K270" s="15">
        <f t="shared" si="143"/>
        <v>160</v>
      </c>
      <c r="L270" s="180"/>
      <c r="M270" s="180"/>
      <c r="N270" s="180"/>
      <c r="O270" s="180"/>
      <c r="P270" s="180"/>
      <c r="Q270" s="180"/>
      <c r="R270" s="75"/>
      <c r="S270" s="75"/>
      <c r="T270" s="75"/>
      <c r="U270" s="75">
        <f t="shared" si="134"/>
        <v>0</v>
      </c>
      <c r="V270" s="75">
        <f t="shared" si="135"/>
        <v>0</v>
      </c>
      <c r="W270" s="75">
        <f t="shared" si="136"/>
        <v>1</v>
      </c>
      <c r="X270" s="75"/>
    </row>
    <row r="271" spans="1:24" ht="13.5" x14ac:dyDescent="0.25">
      <c r="A271" s="180"/>
      <c r="B271" s="15" t="s">
        <v>17</v>
      </c>
      <c r="C271" s="180"/>
      <c r="D271" s="180"/>
      <c r="E271" s="15">
        <f t="shared" si="141"/>
        <v>240</v>
      </c>
      <c r="F271" s="15">
        <f t="shared" si="142"/>
        <v>240</v>
      </c>
      <c r="G271" s="15">
        <f t="shared" si="140"/>
        <v>3.5</v>
      </c>
      <c r="H271" s="15">
        <v>1</v>
      </c>
      <c r="I271" s="15">
        <f t="shared" si="128"/>
        <v>655.73800000000006</v>
      </c>
      <c r="J271" s="180"/>
      <c r="K271" s="15">
        <f t="shared" si="143"/>
        <v>480</v>
      </c>
      <c r="L271" s="180"/>
      <c r="M271" s="180"/>
      <c r="N271" s="180"/>
      <c r="O271" s="180"/>
      <c r="P271" s="180"/>
      <c r="Q271" s="180"/>
      <c r="R271" s="75"/>
      <c r="S271" s="75"/>
      <c r="T271" s="75"/>
      <c r="U271" s="75">
        <f t="shared" si="134"/>
        <v>0</v>
      </c>
      <c r="V271" s="75">
        <f t="shared" si="135"/>
        <v>0</v>
      </c>
      <c r="W271" s="75">
        <f t="shared" si="136"/>
        <v>1</v>
      </c>
      <c r="X271" s="75"/>
    </row>
    <row r="272" spans="1:24" ht="13.5" x14ac:dyDescent="0.25">
      <c r="A272" s="180"/>
      <c r="B272" s="15" t="s">
        <v>18</v>
      </c>
      <c r="C272" s="180"/>
      <c r="D272" s="180"/>
      <c r="E272" s="15">
        <f t="shared" si="141"/>
        <v>480</v>
      </c>
      <c r="F272" s="15">
        <f t="shared" si="142"/>
        <v>480</v>
      </c>
      <c r="G272" s="15">
        <f t="shared" si="140"/>
        <v>3.5</v>
      </c>
      <c r="H272" s="15">
        <v>1</v>
      </c>
      <c r="I272" s="15">
        <f t="shared" si="128"/>
        <v>2622.951</v>
      </c>
      <c r="J272" s="180"/>
      <c r="K272" s="15">
        <f t="shared" si="143"/>
        <v>960</v>
      </c>
      <c r="L272" s="180"/>
      <c r="M272" s="180"/>
      <c r="N272" s="180"/>
      <c r="O272" s="180"/>
      <c r="P272" s="180"/>
      <c r="Q272" s="180"/>
      <c r="R272" s="75"/>
      <c r="S272" s="75"/>
      <c r="T272" s="75"/>
      <c r="U272" s="75">
        <f t="shared" si="134"/>
        <v>0</v>
      </c>
      <c r="V272" s="75">
        <f t="shared" si="135"/>
        <v>0</v>
      </c>
      <c r="W272" s="75">
        <f t="shared" si="136"/>
        <v>1</v>
      </c>
      <c r="X272" s="75"/>
    </row>
    <row r="273" spans="1:24" ht="13.5" x14ac:dyDescent="0.25">
      <c r="A273" s="191"/>
      <c r="B273" s="76" t="s">
        <v>19</v>
      </c>
      <c r="C273" s="191"/>
      <c r="D273" s="191"/>
      <c r="E273" s="76">
        <f t="shared" si="141"/>
        <v>960</v>
      </c>
      <c r="F273" s="76">
        <f t="shared" si="142"/>
        <v>960</v>
      </c>
      <c r="G273" s="76">
        <f t="shared" si="140"/>
        <v>3.5</v>
      </c>
      <c r="H273" s="76">
        <v>1</v>
      </c>
      <c r="I273" s="76">
        <f t="shared" si="128"/>
        <v>7094.6880000000001</v>
      </c>
      <c r="J273" s="191"/>
      <c r="K273" s="76">
        <f t="shared" si="143"/>
        <v>1920</v>
      </c>
      <c r="L273" s="191"/>
      <c r="M273" s="191"/>
      <c r="N273" s="191"/>
      <c r="O273" s="191"/>
      <c r="P273" s="191"/>
      <c r="Q273" s="191"/>
      <c r="R273" s="78"/>
      <c r="S273" s="78"/>
      <c r="T273" s="78"/>
      <c r="U273" s="78">
        <f t="shared" si="134"/>
        <v>1</v>
      </c>
      <c r="V273" s="78">
        <f t="shared" si="135"/>
        <v>1.536</v>
      </c>
      <c r="W273" s="78">
        <f t="shared" si="136"/>
        <v>1.536</v>
      </c>
      <c r="X273" s="78"/>
    </row>
    <row r="274" spans="1:24" ht="14" x14ac:dyDescent="0.25">
      <c r="A274" s="189" t="s">
        <v>274</v>
      </c>
      <c r="B274" s="74" t="s">
        <v>23</v>
      </c>
      <c r="C274" s="189">
        <v>23</v>
      </c>
      <c r="D274" s="189"/>
      <c r="E274" s="85">
        <v>10</v>
      </c>
      <c r="F274" s="85">
        <v>10</v>
      </c>
      <c r="G274" s="85">
        <f t="shared" ref="G274:G281" si="144">2.5*$R$19</f>
        <v>2.5</v>
      </c>
      <c r="H274" s="85" t="s">
        <v>115</v>
      </c>
      <c r="I274" s="85">
        <f t="shared" si="128"/>
        <v>3.7589999999999999</v>
      </c>
      <c r="J274" s="189" t="s">
        <v>275</v>
      </c>
      <c r="K274" s="88">
        <v>0.9</v>
      </c>
      <c r="L274" s="189" t="s">
        <v>115</v>
      </c>
      <c r="M274" s="189" t="s">
        <v>138</v>
      </c>
      <c r="N274" s="189" t="s">
        <v>128</v>
      </c>
      <c r="O274" s="189" t="s">
        <v>276</v>
      </c>
      <c r="P274" s="192" t="s">
        <v>277</v>
      </c>
      <c r="Q274" s="192" t="s">
        <v>241</v>
      </c>
      <c r="R274" s="75"/>
      <c r="S274" s="75"/>
      <c r="T274" s="75"/>
      <c r="U274" s="75">
        <f t="shared" si="134"/>
        <v>0</v>
      </c>
      <c r="V274" s="75">
        <f t="shared" si="135"/>
        <v>0</v>
      </c>
      <c r="W274" s="75">
        <f t="shared" si="136"/>
        <v>1</v>
      </c>
      <c r="X274" s="75"/>
    </row>
    <row r="275" spans="1:24" ht="13.5" x14ac:dyDescent="0.25">
      <c r="A275" s="180"/>
      <c r="B275" s="15" t="s">
        <v>13</v>
      </c>
      <c r="C275" s="180"/>
      <c r="D275" s="180"/>
      <c r="E275" s="75">
        <f t="shared" ref="E275:E281" si="145">ROUND($E$274*S18,0)</f>
        <v>20</v>
      </c>
      <c r="F275" s="75">
        <f t="shared" ref="F275:F281" si="146">ROUND($F$274*T18,0)</f>
        <v>20</v>
      </c>
      <c r="G275" s="15">
        <f t="shared" si="144"/>
        <v>2.5</v>
      </c>
      <c r="H275" s="15" t="s">
        <v>115</v>
      </c>
      <c r="I275" s="15">
        <f t="shared" si="128"/>
        <v>7.5190000000000001</v>
      </c>
      <c r="J275" s="180"/>
      <c r="K275" s="90">
        <f t="shared" ref="K275:K281" si="147">K274+0.05</f>
        <v>0.95000000000000007</v>
      </c>
      <c r="L275" s="180"/>
      <c r="M275" s="180"/>
      <c r="N275" s="180"/>
      <c r="O275" s="180"/>
      <c r="P275" s="180"/>
      <c r="Q275" s="180"/>
      <c r="R275" s="75"/>
      <c r="S275" s="75"/>
      <c r="T275" s="75"/>
      <c r="U275" s="75">
        <f t="shared" si="134"/>
        <v>0</v>
      </c>
      <c r="V275" s="75">
        <f t="shared" si="135"/>
        <v>0</v>
      </c>
      <c r="W275" s="75">
        <f t="shared" si="136"/>
        <v>1</v>
      </c>
      <c r="X275" s="75"/>
    </row>
    <row r="276" spans="1:24" ht="13.5" x14ac:dyDescent="0.25">
      <c r="A276" s="180"/>
      <c r="B276" s="15" t="s">
        <v>14</v>
      </c>
      <c r="C276" s="180"/>
      <c r="D276" s="180"/>
      <c r="E276" s="75">
        <f t="shared" si="145"/>
        <v>40</v>
      </c>
      <c r="F276" s="75">
        <f t="shared" si="146"/>
        <v>40</v>
      </c>
      <c r="G276" s="15">
        <f t="shared" si="144"/>
        <v>2.5</v>
      </c>
      <c r="H276" s="15" t="s">
        <v>115</v>
      </c>
      <c r="I276" s="15">
        <f t="shared" si="128"/>
        <v>30.074999999999999</v>
      </c>
      <c r="J276" s="180"/>
      <c r="K276" s="90">
        <f t="shared" si="147"/>
        <v>1</v>
      </c>
      <c r="L276" s="180"/>
      <c r="M276" s="180"/>
      <c r="N276" s="180"/>
      <c r="O276" s="180"/>
      <c r="P276" s="180"/>
      <c r="Q276" s="180"/>
      <c r="R276" s="75"/>
      <c r="S276" s="75"/>
      <c r="T276" s="75"/>
      <c r="U276" s="75">
        <f t="shared" si="134"/>
        <v>0</v>
      </c>
      <c r="V276" s="75">
        <f t="shared" si="135"/>
        <v>0</v>
      </c>
      <c r="W276" s="75">
        <f t="shared" si="136"/>
        <v>1</v>
      </c>
      <c r="X276" s="75"/>
    </row>
    <row r="277" spans="1:24" ht="13.5" x14ac:dyDescent="0.25">
      <c r="A277" s="180"/>
      <c r="B277" s="15" t="s">
        <v>15</v>
      </c>
      <c r="C277" s="180"/>
      <c r="D277" s="180"/>
      <c r="E277" s="75">
        <f t="shared" si="145"/>
        <v>80</v>
      </c>
      <c r="F277" s="75">
        <f t="shared" si="146"/>
        <v>80</v>
      </c>
      <c r="G277" s="15">
        <f t="shared" si="144"/>
        <v>2.5</v>
      </c>
      <c r="H277" s="15" t="s">
        <v>115</v>
      </c>
      <c r="I277" s="15">
        <f t="shared" si="128"/>
        <v>120.301</v>
      </c>
      <c r="J277" s="180"/>
      <c r="K277" s="90">
        <f t="shared" si="147"/>
        <v>1.05</v>
      </c>
      <c r="L277" s="180"/>
      <c r="M277" s="180"/>
      <c r="N277" s="180"/>
      <c r="O277" s="180"/>
      <c r="P277" s="180"/>
      <c r="Q277" s="180"/>
      <c r="R277" s="75"/>
      <c r="S277" s="75"/>
      <c r="T277" s="75"/>
      <c r="U277" s="75">
        <f t="shared" si="134"/>
        <v>0</v>
      </c>
      <c r="V277" s="75">
        <f t="shared" si="135"/>
        <v>0</v>
      </c>
      <c r="W277" s="75">
        <f t="shared" si="136"/>
        <v>1</v>
      </c>
      <c r="X277" s="75"/>
    </row>
    <row r="278" spans="1:24" ht="13.5" x14ac:dyDescent="0.25">
      <c r="A278" s="180"/>
      <c r="B278" s="15" t="s">
        <v>16</v>
      </c>
      <c r="C278" s="180"/>
      <c r="D278" s="180"/>
      <c r="E278" s="75">
        <f t="shared" si="145"/>
        <v>160</v>
      </c>
      <c r="F278" s="75">
        <f t="shared" si="146"/>
        <v>160</v>
      </c>
      <c r="G278" s="15">
        <f t="shared" si="144"/>
        <v>2.5</v>
      </c>
      <c r="H278" s="15" t="s">
        <v>115</v>
      </c>
      <c r="I278" s="15">
        <f t="shared" si="128"/>
        <v>421.053</v>
      </c>
      <c r="J278" s="180"/>
      <c r="K278" s="90">
        <f t="shared" si="147"/>
        <v>1.1000000000000001</v>
      </c>
      <c r="L278" s="180"/>
      <c r="M278" s="180"/>
      <c r="N278" s="180"/>
      <c r="O278" s="180"/>
      <c r="P278" s="180"/>
      <c r="Q278" s="180"/>
      <c r="R278" s="75"/>
      <c r="S278" s="75"/>
      <c r="T278" s="75"/>
      <c r="U278" s="75">
        <f t="shared" si="134"/>
        <v>0</v>
      </c>
      <c r="V278" s="75">
        <f t="shared" si="135"/>
        <v>0</v>
      </c>
      <c r="W278" s="75">
        <f t="shared" si="136"/>
        <v>1</v>
      </c>
      <c r="X278" s="75"/>
    </row>
    <row r="279" spans="1:24" ht="13.5" x14ac:dyDescent="0.25">
      <c r="A279" s="180"/>
      <c r="B279" s="15" t="s">
        <v>17</v>
      </c>
      <c r="C279" s="180"/>
      <c r="D279" s="180"/>
      <c r="E279" s="75">
        <f t="shared" si="145"/>
        <v>480</v>
      </c>
      <c r="F279" s="75">
        <f t="shared" si="146"/>
        <v>480</v>
      </c>
      <c r="G279" s="15">
        <f t="shared" si="144"/>
        <v>2.5</v>
      </c>
      <c r="H279" s="15" t="s">
        <v>115</v>
      </c>
      <c r="I279" s="15">
        <f t="shared" si="128"/>
        <v>3609.0230000000001</v>
      </c>
      <c r="J279" s="180"/>
      <c r="K279" s="90">
        <f t="shared" si="147"/>
        <v>1.1500000000000001</v>
      </c>
      <c r="L279" s="180"/>
      <c r="M279" s="180"/>
      <c r="N279" s="180"/>
      <c r="O279" s="180"/>
      <c r="P279" s="180"/>
      <c r="Q279" s="180"/>
      <c r="R279" s="75"/>
      <c r="S279" s="75"/>
      <c r="T279" s="75"/>
      <c r="U279" s="75">
        <f t="shared" si="134"/>
        <v>0</v>
      </c>
      <c r="V279" s="75">
        <f t="shared" si="135"/>
        <v>0</v>
      </c>
      <c r="W279" s="75">
        <f t="shared" si="136"/>
        <v>1</v>
      </c>
      <c r="X279" s="75"/>
    </row>
    <row r="280" spans="1:24" ht="13.5" x14ac:dyDescent="0.25">
      <c r="A280" s="180"/>
      <c r="B280" s="15" t="s">
        <v>18</v>
      </c>
      <c r="C280" s="180"/>
      <c r="D280" s="180"/>
      <c r="E280" s="75">
        <f t="shared" si="145"/>
        <v>960</v>
      </c>
      <c r="F280" s="75">
        <f t="shared" si="146"/>
        <v>960</v>
      </c>
      <c r="G280" s="15">
        <f t="shared" si="144"/>
        <v>2.5</v>
      </c>
      <c r="H280" s="15" t="s">
        <v>115</v>
      </c>
      <c r="I280" s="15">
        <f t="shared" si="128"/>
        <v>8785.51</v>
      </c>
      <c r="J280" s="180"/>
      <c r="K280" s="90">
        <f t="shared" si="147"/>
        <v>1.2000000000000002</v>
      </c>
      <c r="L280" s="180"/>
      <c r="M280" s="180"/>
      <c r="N280" s="180"/>
      <c r="O280" s="180"/>
      <c r="P280" s="180"/>
      <c r="Q280" s="180"/>
      <c r="R280" s="75"/>
      <c r="S280" s="75"/>
      <c r="T280" s="75"/>
      <c r="U280" s="75">
        <f t="shared" si="134"/>
        <v>1</v>
      </c>
      <c r="V280" s="75">
        <f t="shared" si="135"/>
        <v>1.536</v>
      </c>
      <c r="W280" s="75">
        <f t="shared" si="136"/>
        <v>1.536</v>
      </c>
      <c r="X280" s="75"/>
    </row>
    <row r="281" spans="1:24" ht="13.5" x14ac:dyDescent="0.25">
      <c r="A281" s="191"/>
      <c r="B281" s="76" t="s">
        <v>19</v>
      </c>
      <c r="C281" s="191"/>
      <c r="D281" s="191"/>
      <c r="E281" s="78">
        <f t="shared" si="145"/>
        <v>1920</v>
      </c>
      <c r="F281" s="78">
        <f t="shared" si="146"/>
        <v>1920</v>
      </c>
      <c r="G281" s="76">
        <f t="shared" si="144"/>
        <v>2.5</v>
      </c>
      <c r="H281" s="76" t="s">
        <v>115</v>
      </c>
      <c r="I281" s="76">
        <f t="shared" si="128"/>
        <v>25725.052</v>
      </c>
      <c r="J281" s="191"/>
      <c r="K281" s="91">
        <f t="shared" si="147"/>
        <v>1.2500000000000002</v>
      </c>
      <c r="L281" s="191"/>
      <c r="M281" s="191"/>
      <c r="N281" s="191"/>
      <c r="O281" s="191"/>
      <c r="P281" s="191"/>
      <c r="Q281" s="191"/>
      <c r="R281" s="78"/>
      <c r="S281" s="78"/>
      <c r="T281" s="78"/>
      <c r="U281" s="78">
        <f t="shared" si="134"/>
        <v>1</v>
      </c>
      <c r="V281" s="78">
        <f t="shared" si="135"/>
        <v>3.0720000000000001</v>
      </c>
      <c r="W281" s="78">
        <f t="shared" si="136"/>
        <v>3.0720000000000001</v>
      </c>
      <c r="X281" s="78"/>
    </row>
    <row r="282" spans="1:24" ht="13.5" x14ac:dyDescent="0.25">
      <c r="A282" s="189" t="s">
        <v>278</v>
      </c>
      <c r="B282" s="15" t="s">
        <v>279</v>
      </c>
      <c r="C282" s="189">
        <v>26</v>
      </c>
      <c r="D282" s="189"/>
      <c r="E282" s="15">
        <v>5</v>
      </c>
      <c r="F282" s="103">
        <v>1.2</v>
      </c>
      <c r="G282" s="15">
        <f t="shared" ref="G282:G289" si="148">1.5*$R$19</f>
        <v>1.5</v>
      </c>
      <c r="H282" s="15" t="s">
        <v>115</v>
      </c>
      <c r="I282" s="15">
        <f t="shared" ref="I282:I289" si="149">ROUND((MIN(CEILING(F282/$R$10,1), 25)*E282)*(W282/(G282+V282+$X$10))*4, 3)</f>
        <v>12.048</v>
      </c>
      <c r="J282" s="189" t="s">
        <v>115</v>
      </c>
      <c r="K282" s="180"/>
      <c r="L282" s="180"/>
      <c r="M282" s="189" t="s">
        <v>127</v>
      </c>
      <c r="N282" s="189" t="s">
        <v>128</v>
      </c>
      <c r="O282" s="189" t="s">
        <v>115</v>
      </c>
      <c r="P282" s="192" t="s">
        <v>280</v>
      </c>
      <c r="Q282" s="192" t="s">
        <v>241</v>
      </c>
      <c r="R282" s="75"/>
      <c r="S282" s="75">
        <v>1.25</v>
      </c>
      <c r="T282" s="75"/>
      <c r="U282" s="75">
        <f t="shared" si="134"/>
        <v>0</v>
      </c>
      <c r="V282" s="75">
        <f t="shared" si="135"/>
        <v>0</v>
      </c>
      <c r="W282" s="75">
        <f t="shared" si="136"/>
        <v>1</v>
      </c>
      <c r="X282" s="75"/>
    </row>
    <row r="283" spans="1:24" ht="13.5" x14ac:dyDescent="0.25">
      <c r="A283" s="180"/>
      <c r="B283" s="15" t="s">
        <v>281</v>
      </c>
      <c r="C283" s="180"/>
      <c r="D283" s="180"/>
      <c r="E283" s="75">
        <f t="shared" ref="E283:E289" si="150">ROUND($E$282*S10,0)</f>
        <v>10</v>
      </c>
      <c r="F283" s="75">
        <f t="shared" ref="F283:F289" si="151">ROUND($S$282*T10, 1)</f>
        <v>2.5</v>
      </c>
      <c r="G283" s="15">
        <f t="shared" si="148"/>
        <v>1.5</v>
      </c>
      <c r="H283" s="15" t="s">
        <v>115</v>
      </c>
      <c r="I283" s="15">
        <f t="shared" si="149"/>
        <v>24.096</v>
      </c>
      <c r="J283" s="180"/>
      <c r="K283" s="180"/>
      <c r="L283" s="180"/>
      <c r="M283" s="180"/>
      <c r="N283" s="180"/>
      <c r="O283" s="180"/>
      <c r="P283" s="180"/>
      <c r="Q283" s="180"/>
      <c r="R283" s="75"/>
      <c r="S283" s="75"/>
      <c r="T283" s="75"/>
      <c r="U283" s="75">
        <f t="shared" si="134"/>
        <v>0</v>
      </c>
      <c r="V283" s="75">
        <f t="shared" si="135"/>
        <v>0</v>
      </c>
      <c r="W283" s="75">
        <f t="shared" si="136"/>
        <v>1</v>
      </c>
      <c r="X283" s="75"/>
    </row>
    <row r="284" spans="1:24" ht="13.5" x14ac:dyDescent="0.25">
      <c r="A284" s="180"/>
      <c r="B284" s="15" t="s">
        <v>282</v>
      </c>
      <c r="C284" s="180"/>
      <c r="D284" s="180"/>
      <c r="E284" s="75">
        <f t="shared" si="150"/>
        <v>20</v>
      </c>
      <c r="F284" s="75">
        <f t="shared" si="151"/>
        <v>5</v>
      </c>
      <c r="G284" s="15">
        <f t="shared" si="148"/>
        <v>1.5</v>
      </c>
      <c r="H284" s="15" t="s">
        <v>115</v>
      </c>
      <c r="I284" s="15">
        <f t="shared" si="149"/>
        <v>48.192999999999998</v>
      </c>
      <c r="J284" s="180"/>
      <c r="K284" s="180"/>
      <c r="L284" s="180"/>
      <c r="M284" s="180"/>
      <c r="N284" s="180"/>
      <c r="O284" s="180"/>
      <c r="P284" s="180"/>
      <c r="Q284" s="180"/>
      <c r="R284" s="75"/>
      <c r="S284" s="75"/>
      <c r="T284" s="75"/>
      <c r="U284" s="75">
        <f t="shared" si="134"/>
        <v>0</v>
      </c>
      <c r="V284" s="75">
        <f t="shared" si="135"/>
        <v>0</v>
      </c>
      <c r="W284" s="75">
        <f t="shared" si="136"/>
        <v>1</v>
      </c>
      <c r="X284" s="75"/>
    </row>
    <row r="285" spans="1:24" ht="13.5" x14ac:dyDescent="0.25">
      <c r="A285" s="180"/>
      <c r="B285" s="15" t="s">
        <v>283</v>
      </c>
      <c r="C285" s="180"/>
      <c r="D285" s="180"/>
      <c r="E285" s="75">
        <f t="shared" si="150"/>
        <v>40</v>
      </c>
      <c r="F285" s="75">
        <f t="shared" si="151"/>
        <v>10</v>
      </c>
      <c r="G285" s="15">
        <f t="shared" si="148"/>
        <v>1.5</v>
      </c>
      <c r="H285" s="15" t="s">
        <v>115</v>
      </c>
      <c r="I285" s="15">
        <f t="shared" si="149"/>
        <v>96.385999999999996</v>
      </c>
      <c r="J285" s="180"/>
      <c r="K285" s="180"/>
      <c r="L285" s="180"/>
      <c r="M285" s="180"/>
      <c r="N285" s="180"/>
      <c r="O285" s="180"/>
      <c r="P285" s="180"/>
      <c r="Q285" s="180"/>
      <c r="R285" s="75"/>
      <c r="S285" s="75"/>
      <c r="T285" s="75"/>
      <c r="U285" s="75">
        <f t="shared" si="134"/>
        <v>0</v>
      </c>
      <c r="V285" s="75">
        <f t="shared" si="135"/>
        <v>0</v>
      </c>
      <c r="W285" s="75">
        <f t="shared" si="136"/>
        <v>1</v>
      </c>
      <c r="X285" s="75"/>
    </row>
    <row r="286" spans="1:24" ht="13.5" x14ac:dyDescent="0.25">
      <c r="A286" s="180"/>
      <c r="B286" s="15" t="s">
        <v>284</v>
      </c>
      <c r="C286" s="180"/>
      <c r="D286" s="180"/>
      <c r="E286" s="75">
        <f t="shared" si="150"/>
        <v>80</v>
      </c>
      <c r="F286" s="75">
        <f t="shared" si="151"/>
        <v>20</v>
      </c>
      <c r="G286" s="15">
        <f t="shared" si="148"/>
        <v>1.5</v>
      </c>
      <c r="H286" s="15" t="s">
        <v>115</v>
      </c>
      <c r="I286" s="15">
        <f t="shared" si="149"/>
        <v>192.77099999999999</v>
      </c>
      <c r="J286" s="180"/>
      <c r="K286" s="180"/>
      <c r="L286" s="180"/>
      <c r="M286" s="180"/>
      <c r="N286" s="180"/>
      <c r="O286" s="180"/>
      <c r="P286" s="180"/>
      <c r="Q286" s="180"/>
      <c r="R286" s="75"/>
      <c r="S286" s="75"/>
      <c r="T286" s="75"/>
      <c r="U286" s="75">
        <f t="shared" si="134"/>
        <v>0</v>
      </c>
      <c r="V286" s="75">
        <f t="shared" si="135"/>
        <v>0</v>
      </c>
      <c r="W286" s="75">
        <f t="shared" si="136"/>
        <v>1</v>
      </c>
      <c r="X286" s="75"/>
    </row>
    <row r="287" spans="1:24" ht="13.5" x14ac:dyDescent="0.25">
      <c r="A287" s="180"/>
      <c r="B287" s="15" t="s">
        <v>285</v>
      </c>
      <c r="C287" s="180"/>
      <c r="D287" s="180"/>
      <c r="E287" s="75">
        <f t="shared" si="150"/>
        <v>240</v>
      </c>
      <c r="F287" s="75">
        <f t="shared" si="151"/>
        <v>60</v>
      </c>
      <c r="G287" s="15">
        <f t="shared" si="148"/>
        <v>1.5</v>
      </c>
      <c r="H287" s="15" t="s">
        <v>115</v>
      </c>
      <c r="I287" s="15">
        <f t="shared" si="149"/>
        <v>1734.94</v>
      </c>
      <c r="J287" s="180"/>
      <c r="K287" s="180"/>
      <c r="L287" s="180"/>
      <c r="M287" s="180"/>
      <c r="N287" s="180"/>
      <c r="O287" s="180"/>
      <c r="P287" s="180"/>
      <c r="Q287" s="180"/>
      <c r="R287" s="75"/>
      <c r="S287" s="75"/>
      <c r="T287" s="75"/>
      <c r="U287" s="75">
        <f t="shared" si="134"/>
        <v>0</v>
      </c>
      <c r="V287" s="75">
        <f t="shared" si="135"/>
        <v>0</v>
      </c>
      <c r="W287" s="75">
        <f t="shared" si="136"/>
        <v>1</v>
      </c>
      <c r="X287" s="75"/>
    </row>
    <row r="288" spans="1:24" ht="13.5" x14ac:dyDescent="0.25">
      <c r="A288" s="180"/>
      <c r="B288" s="15" t="s">
        <v>286</v>
      </c>
      <c r="C288" s="180"/>
      <c r="D288" s="180"/>
      <c r="E288" s="75">
        <f t="shared" si="150"/>
        <v>480</v>
      </c>
      <c r="F288" s="75">
        <f t="shared" si="151"/>
        <v>120</v>
      </c>
      <c r="G288" s="15">
        <f t="shared" si="148"/>
        <v>1.5</v>
      </c>
      <c r="H288" s="15" t="s">
        <v>115</v>
      </c>
      <c r="I288" s="15">
        <f t="shared" si="149"/>
        <v>5783.1329999999998</v>
      </c>
      <c r="J288" s="180"/>
      <c r="K288" s="180"/>
      <c r="L288" s="180"/>
      <c r="M288" s="180"/>
      <c r="N288" s="180"/>
      <c r="O288" s="180"/>
      <c r="P288" s="180"/>
      <c r="Q288" s="180"/>
      <c r="R288" s="75"/>
      <c r="S288" s="75"/>
      <c r="T288" s="75"/>
      <c r="U288" s="75">
        <f t="shared" si="134"/>
        <v>0</v>
      </c>
      <c r="V288" s="75">
        <f t="shared" si="135"/>
        <v>0</v>
      </c>
      <c r="W288" s="75">
        <f t="shared" si="136"/>
        <v>1</v>
      </c>
      <c r="X288" s="75"/>
    </row>
    <row r="289" spans="1:24" ht="13.5" x14ac:dyDescent="0.25">
      <c r="A289" s="191"/>
      <c r="B289" s="76" t="s">
        <v>287</v>
      </c>
      <c r="C289" s="191"/>
      <c r="D289" s="191"/>
      <c r="E289" s="78">
        <f t="shared" si="150"/>
        <v>960</v>
      </c>
      <c r="F289" s="78">
        <f t="shared" si="151"/>
        <v>240</v>
      </c>
      <c r="G289" s="76">
        <f t="shared" si="148"/>
        <v>1.5</v>
      </c>
      <c r="H289" s="76" t="s">
        <v>115</v>
      </c>
      <c r="I289" s="76">
        <f t="shared" si="149"/>
        <v>23132.53</v>
      </c>
      <c r="J289" s="191"/>
      <c r="K289" s="191"/>
      <c r="L289" s="191"/>
      <c r="M289" s="191"/>
      <c r="N289" s="191"/>
      <c r="O289" s="191"/>
      <c r="P289" s="191"/>
      <c r="Q289" s="191"/>
      <c r="R289" s="78"/>
      <c r="S289" s="78"/>
      <c r="T289" s="78"/>
      <c r="U289" s="78">
        <f t="shared" si="134"/>
        <v>0</v>
      </c>
      <c r="V289" s="78">
        <f t="shared" si="135"/>
        <v>0</v>
      </c>
      <c r="W289" s="78">
        <f t="shared" si="136"/>
        <v>1</v>
      </c>
      <c r="X289" s="78"/>
    </row>
    <row r="290" spans="1:24" ht="21" customHeight="1" x14ac:dyDescent="0.25">
      <c r="A290" s="189" t="s">
        <v>250</v>
      </c>
      <c r="B290" s="15" t="s">
        <v>23</v>
      </c>
      <c r="C290" s="189">
        <v>36</v>
      </c>
      <c r="D290" s="189"/>
      <c r="E290" s="15">
        <v>5</v>
      </c>
      <c r="F290" s="15">
        <v>25</v>
      </c>
      <c r="G290" s="15">
        <f t="shared" ref="G290:G297" si="152">3.5*$R$19</f>
        <v>3.5</v>
      </c>
      <c r="H290" s="15">
        <v>1</v>
      </c>
      <c r="I290" s="15">
        <f t="shared" ref="I290:I342" si="153">ROUND((MIN(CEILING(F290/$R$10,1), 25)*E290)*(W290/(G290+V290+$X$10)), 3)</f>
        <v>1.3660000000000001</v>
      </c>
      <c r="J290" s="189" t="s">
        <v>288</v>
      </c>
      <c r="K290" s="15">
        <v>12</v>
      </c>
      <c r="L290" s="189" t="s">
        <v>115</v>
      </c>
      <c r="M290" s="189" t="s">
        <v>138</v>
      </c>
      <c r="N290" s="189" t="s">
        <v>128</v>
      </c>
      <c r="O290" s="189" t="s">
        <v>289</v>
      </c>
      <c r="P290" s="192" t="s">
        <v>250</v>
      </c>
      <c r="Q290" s="192" t="s">
        <v>118</v>
      </c>
      <c r="R290" s="75"/>
      <c r="S290" s="75"/>
      <c r="T290" s="75"/>
      <c r="U290" s="75">
        <f t="shared" si="134"/>
        <v>0</v>
      </c>
      <c r="V290" s="75">
        <f t="shared" si="135"/>
        <v>0</v>
      </c>
      <c r="W290" s="75">
        <f t="shared" si="136"/>
        <v>1</v>
      </c>
      <c r="X290" s="75"/>
    </row>
    <row r="291" spans="1:24" ht="21" customHeight="1" x14ac:dyDescent="0.25">
      <c r="A291" s="180"/>
      <c r="B291" s="15" t="s">
        <v>13</v>
      </c>
      <c r="C291" s="180"/>
      <c r="D291" s="180"/>
      <c r="E291" s="75">
        <f t="shared" ref="E291:E297" si="154">ROUND($E$290*S18,0)</f>
        <v>10</v>
      </c>
      <c r="F291" s="75">
        <f t="shared" ref="F291:F297" si="155">ROUND($F$290*T18,0)</f>
        <v>50</v>
      </c>
      <c r="G291" s="15">
        <f t="shared" si="152"/>
        <v>3.5</v>
      </c>
      <c r="H291" s="15">
        <v>1</v>
      </c>
      <c r="I291" s="15">
        <f t="shared" si="153"/>
        <v>5.4640000000000004</v>
      </c>
      <c r="J291" s="180"/>
      <c r="K291" s="15">
        <f t="shared" ref="K291:K297" si="156">ROUND($K$290*S10, 0)</f>
        <v>24</v>
      </c>
      <c r="L291" s="180"/>
      <c r="M291" s="180"/>
      <c r="N291" s="180"/>
      <c r="O291" s="180"/>
      <c r="P291" s="180"/>
      <c r="Q291" s="180"/>
      <c r="R291" s="75"/>
      <c r="S291" s="75"/>
      <c r="T291" s="75"/>
      <c r="U291" s="75">
        <f t="shared" si="134"/>
        <v>0</v>
      </c>
      <c r="V291" s="75">
        <f t="shared" si="135"/>
        <v>0</v>
      </c>
      <c r="W291" s="75">
        <f t="shared" si="136"/>
        <v>1</v>
      </c>
      <c r="X291" s="75"/>
    </row>
    <row r="292" spans="1:24" ht="21" customHeight="1" x14ac:dyDescent="0.25">
      <c r="A292" s="180"/>
      <c r="B292" s="15" t="s">
        <v>14</v>
      </c>
      <c r="C292" s="180"/>
      <c r="D292" s="180"/>
      <c r="E292" s="75">
        <f t="shared" si="154"/>
        <v>20</v>
      </c>
      <c r="F292" s="75">
        <f t="shared" si="155"/>
        <v>100</v>
      </c>
      <c r="G292" s="15">
        <f t="shared" si="152"/>
        <v>3.5</v>
      </c>
      <c r="H292" s="15">
        <v>1</v>
      </c>
      <c r="I292" s="15">
        <f t="shared" si="153"/>
        <v>21.858000000000001</v>
      </c>
      <c r="J292" s="180"/>
      <c r="K292" s="15">
        <f t="shared" si="156"/>
        <v>48</v>
      </c>
      <c r="L292" s="180"/>
      <c r="M292" s="180"/>
      <c r="N292" s="180"/>
      <c r="O292" s="180"/>
      <c r="P292" s="180"/>
      <c r="Q292" s="180"/>
      <c r="R292" s="75"/>
      <c r="S292" s="75"/>
      <c r="T292" s="75"/>
      <c r="U292" s="75">
        <f t="shared" si="134"/>
        <v>0</v>
      </c>
      <c r="V292" s="75">
        <f t="shared" si="135"/>
        <v>0</v>
      </c>
      <c r="W292" s="75">
        <f t="shared" si="136"/>
        <v>1</v>
      </c>
      <c r="X292" s="75"/>
    </row>
    <row r="293" spans="1:24" ht="21" customHeight="1" x14ac:dyDescent="0.25">
      <c r="A293" s="180"/>
      <c r="B293" s="15" t="s">
        <v>15</v>
      </c>
      <c r="C293" s="180"/>
      <c r="D293" s="180"/>
      <c r="E293" s="75">
        <f t="shared" si="154"/>
        <v>40</v>
      </c>
      <c r="F293" s="75">
        <f t="shared" si="155"/>
        <v>200</v>
      </c>
      <c r="G293" s="15">
        <f t="shared" si="152"/>
        <v>3.5</v>
      </c>
      <c r="H293" s="15">
        <v>1</v>
      </c>
      <c r="I293" s="15">
        <f t="shared" si="153"/>
        <v>87.432000000000002</v>
      </c>
      <c r="J293" s="180"/>
      <c r="K293" s="15">
        <f t="shared" si="156"/>
        <v>96</v>
      </c>
      <c r="L293" s="180"/>
      <c r="M293" s="180"/>
      <c r="N293" s="180"/>
      <c r="O293" s="180"/>
      <c r="P293" s="180"/>
      <c r="Q293" s="180"/>
      <c r="R293" s="75"/>
      <c r="S293" s="75"/>
      <c r="T293" s="75"/>
      <c r="U293" s="75">
        <f t="shared" si="134"/>
        <v>0</v>
      </c>
      <c r="V293" s="75">
        <f t="shared" si="135"/>
        <v>0</v>
      </c>
      <c r="W293" s="75">
        <f t="shared" si="136"/>
        <v>1</v>
      </c>
      <c r="X293" s="75"/>
    </row>
    <row r="294" spans="1:24" ht="21" customHeight="1" x14ac:dyDescent="0.25">
      <c r="A294" s="180"/>
      <c r="B294" s="15" t="s">
        <v>16</v>
      </c>
      <c r="C294" s="180"/>
      <c r="D294" s="180"/>
      <c r="E294" s="75">
        <f t="shared" si="154"/>
        <v>80</v>
      </c>
      <c r="F294" s="75">
        <f t="shared" si="155"/>
        <v>400</v>
      </c>
      <c r="G294" s="15">
        <f t="shared" si="152"/>
        <v>3.5</v>
      </c>
      <c r="H294" s="15">
        <v>1</v>
      </c>
      <c r="I294" s="15">
        <f t="shared" si="153"/>
        <v>349.72699999999998</v>
      </c>
      <c r="J294" s="180"/>
      <c r="K294" s="15">
        <f t="shared" si="156"/>
        <v>192</v>
      </c>
      <c r="L294" s="180"/>
      <c r="M294" s="180"/>
      <c r="N294" s="180"/>
      <c r="O294" s="180"/>
      <c r="P294" s="180"/>
      <c r="Q294" s="180"/>
      <c r="R294" s="75"/>
      <c r="S294" s="75"/>
      <c r="T294" s="75"/>
      <c r="U294" s="75">
        <f t="shared" si="134"/>
        <v>0</v>
      </c>
      <c r="V294" s="75">
        <f t="shared" si="135"/>
        <v>0</v>
      </c>
      <c r="W294" s="75">
        <f t="shared" si="136"/>
        <v>1</v>
      </c>
      <c r="X294" s="75"/>
    </row>
    <row r="295" spans="1:24" ht="21" customHeight="1" x14ac:dyDescent="0.25">
      <c r="A295" s="180"/>
      <c r="B295" s="15" t="s">
        <v>17</v>
      </c>
      <c r="C295" s="180"/>
      <c r="D295" s="180"/>
      <c r="E295" s="75">
        <f t="shared" si="154"/>
        <v>240</v>
      </c>
      <c r="F295" s="75">
        <f t="shared" si="155"/>
        <v>1200</v>
      </c>
      <c r="G295" s="15">
        <f t="shared" si="152"/>
        <v>3.5</v>
      </c>
      <c r="H295" s="15">
        <v>1</v>
      </c>
      <c r="I295" s="15">
        <f t="shared" si="153"/>
        <v>2064.5160000000001</v>
      </c>
      <c r="J295" s="180"/>
      <c r="K295" s="15">
        <f t="shared" si="156"/>
        <v>576</v>
      </c>
      <c r="L295" s="180"/>
      <c r="M295" s="180"/>
      <c r="N295" s="180"/>
      <c r="O295" s="180"/>
      <c r="P295" s="180"/>
      <c r="Q295" s="180"/>
      <c r="R295" s="75"/>
      <c r="S295" s="75"/>
      <c r="T295" s="75"/>
      <c r="U295" s="75">
        <f t="shared" si="134"/>
        <v>1</v>
      </c>
      <c r="V295" s="75">
        <f t="shared" si="135"/>
        <v>1.92</v>
      </c>
      <c r="W295" s="75">
        <f t="shared" si="136"/>
        <v>1.92</v>
      </c>
      <c r="X295" s="75"/>
    </row>
    <row r="296" spans="1:24" ht="21" customHeight="1" x14ac:dyDescent="0.25">
      <c r="A296" s="180"/>
      <c r="B296" s="15" t="s">
        <v>18</v>
      </c>
      <c r="C296" s="180"/>
      <c r="D296" s="180"/>
      <c r="E296" s="75">
        <f t="shared" si="154"/>
        <v>480</v>
      </c>
      <c r="F296" s="75">
        <f t="shared" si="155"/>
        <v>2400</v>
      </c>
      <c r="G296" s="15">
        <f t="shared" si="152"/>
        <v>3.5</v>
      </c>
      <c r="H296" s="15">
        <v>1</v>
      </c>
      <c r="I296" s="15">
        <f t="shared" si="153"/>
        <v>6144</v>
      </c>
      <c r="J296" s="180"/>
      <c r="K296" s="15">
        <f t="shared" si="156"/>
        <v>1152</v>
      </c>
      <c r="L296" s="180"/>
      <c r="M296" s="180"/>
      <c r="N296" s="180"/>
      <c r="O296" s="180"/>
      <c r="P296" s="180"/>
      <c r="Q296" s="180"/>
      <c r="R296" s="75"/>
      <c r="S296" s="75"/>
      <c r="T296" s="75"/>
      <c r="U296" s="75">
        <f t="shared" si="134"/>
        <v>1</v>
      </c>
      <c r="V296" s="75">
        <f t="shared" si="135"/>
        <v>3.84</v>
      </c>
      <c r="W296" s="75">
        <f t="shared" si="136"/>
        <v>3.84</v>
      </c>
      <c r="X296" s="75"/>
    </row>
    <row r="297" spans="1:24" ht="21" customHeight="1" x14ac:dyDescent="0.25">
      <c r="A297" s="191"/>
      <c r="B297" s="76" t="s">
        <v>19</v>
      </c>
      <c r="C297" s="191"/>
      <c r="D297" s="191"/>
      <c r="E297" s="78">
        <f t="shared" si="154"/>
        <v>960</v>
      </c>
      <c r="F297" s="78">
        <f t="shared" si="155"/>
        <v>4800</v>
      </c>
      <c r="G297" s="76">
        <f t="shared" si="152"/>
        <v>3.5</v>
      </c>
      <c r="H297" s="76">
        <v>1</v>
      </c>
      <c r="I297" s="76">
        <f t="shared" si="153"/>
        <v>16253.968000000001</v>
      </c>
      <c r="J297" s="191"/>
      <c r="K297" s="76">
        <f t="shared" si="156"/>
        <v>2304</v>
      </c>
      <c r="L297" s="191"/>
      <c r="M297" s="191"/>
      <c r="N297" s="191"/>
      <c r="O297" s="191"/>
      <c r="P297" s="191"/>
      <c r="Q297" s="191"/>
      <c r="R297" s="78"/>
      <c r="S297" s="78"/>
      <c r="T297" s="78"/>
      <c r="U297" s="78">
        <f t="shared" si="134"/>
        <v>1</v>
      </c>
      <c r="V297" s="78">
        <f t="shared" si="135"/>
        <v>7.68</v>
      </c>
      <c r="W297" s="78">
        <f t="shared" si="136"/>
        <v>7.68</v>
      </c>
      <c r="X297" s="78"/>
    </row>
    <row r="298" spans="1:24" ht="18" customHeight="1" x14ac:dyDescent="0.25">
      <c r="A298" s="189" t="s">
        <v>290</v>
      </c>
      <c r="B298" s="15" t="s">
        <v>23</v>
      </c>
      <c r="C298" s="189">
        <v>41</v>
      </c>
      <c r="D298" s="189"/>
      <c r="E298" s="75">
        <v>10</v>
      </c>
      <c r="F298" s="75">
        <v>10</v>
      </c>
      <c r="G298" s="15">
        <f t="shared" ref="G298:G313" si="157">2.5*$R$19</f>
        <v>2.5</v>
      </c>
      <c r="H298" s="15" t="s">
        <v>115</v>
      </c>
      <c r="I298" s="15">
        <f t="shared" si="153"/>
        <v>3.7589999999999999</v>
      </c>
      <c r="J298" s="189" t="s">
        <v>142</v>
      </c>
      <c r="K298" s="15">
        <v>50</v>
      </c>
      <c r="L298" s="189" t="s">
        <v>115</v>
      </c>
      <c r="M298" s="189" t="s">
        <v>138</v>
      </c>
      <c r="N298" s="189" t="s">
        <v>128</v>
      </c>
      <c r="O298" s="189" t="s">
        <v>291</v>
      </c>
      <c r="P298" s="192" t="s">
        <v>292</v>
      </c>
      <c r="Q298" s="192" t="s">
        <v>177</v>
      </c>
      <c r="R298" s="75"/>
      <c r="S298" s="75"/>
      <c r="T298" s="75"/>
      <c r="U298" s="75">
        <f t="shared" si="134"/>
        <v>0</v>
      </c>
      <c r="V298" s="75">
        <f t="shared" si="135"/>
        <v>0</v>
      </c>
      <c r="W298" s="75">
        <f t="shared" si="136"/>
        <v>1</v>
      </c>
      <c r="X298" s="75"/>
    </row>
    <row r="299" spans="1:24" ht="18" customHeight="1" x14ac:dyDescent="0.25">
      <c r="A299" s="180"/>
      <c r="B299" s="15" t="s">
        <v>13</v>
      </c>
      <c r="C299" s="180"/>
      <c r="D299" s="180"/>
      <c r="E299" s="75">
        <f t="shared" ref="E299:E305" si="158">ROUND($E$298*S18,0)</f>
        <v>20</v>
      </c>
      <c r="F299" s="75">
        <f t="shared" ref="F299:F305" si="159">ROUND($F$298*T18,0)</f>
        <v>20</v>
      </c>
      <c r="G299" s="15">
        <f t="shared" si="157"/>
        <v>2.5</v>
      </c>
      <c r="H299" s="15" t="s">
        <v>115</v>
      </c>
      <c r="I299" s="15">
        <f t="shared" si="153"/>
        <v>7.5190000000000001</v>
      </c>
      <c r="J299" s="180"/>
      <c r="K299" s="15">
        <f t="shared" ref="K299:K305" si="160">$K$298*S10</f>
        <v>100</v>
      </c>
      <c r="L299" s="180"/>
      <c r="M299" s="180"/>
      <c r="N299" s="180"/>
      <c r="O299" s="180"/>
      <c r="P299" s="180"/>
      <c r="Q299" s="180"/>
      <c r="R299" s="75"/>
      <c r="S299" s="75"/>
      <c r="T299" s="75"/>
      <c r="U299" s="75">
        <f t="shared" si="134"/>
        <v>0</v>
      </c>
      <c r="V299" s="75">
        <f t="shared" si="135"/>
        <v>0</v>
      </c>
      <c r="W299" s="75">
        <f t="shared" si="136"/>
        <v>1</v>
      </c>
      <c r="X299" s="75"/>
    </row>
    <row r="300" spans="1:24" ht="18" customHeight="1" x14ac:dyDescent="0.25">
      <c r="A300" s="180"/>
      <c r="B300" s="15" t="s">
        <v>14</v>
      </c>
      <c r="C300" s="180"/>
      <c r="D300" s="180"/>
      <c r="E300" s="75">
        <f t="shared" si="158"/>
        <v>40</v>
      </c>
      <c r="F300" s="75">
        <f t="shared" si="159"/>
        <v>40</v>
      </c>
      <c r="G300" s="15">
        <f t="shared" si="157"/>
        <v>2.5</v>
      </c>
      <c r="H300" s="15" t="s">
        <v>115</v>
      </c>
      <c r="I300" s="15">
        <f t="shared" si="153"/>
        <v>30.074999999999999</v>
      </c>
      <c r="J300" s="180"/>
      <c r="K300" s="15">
        <f t="shared" si="160"/>
        <v>200</v>
      </c>
      <c r="L300" s="180"/>
      <c r="M300" s="180"/>
      <c r="N300" s="180"/>
      <c r="O300" s="180"/>
      <c r="P300" s="180"/>
      <c r="Q300" s="180"/>
      <c r="R300" s="75"/>
      <c r="S300" s="75"/>
      <c r="T300" s="75"/>
      <c r="U300" s="75">
        <f t="shared" si="134"/>
        <v>0</v>
      </c>
      <c r="V300" s="75">
        <f t="shared" si="135"/>
        <v>0</v>
      </c>
      <c r="W300" s="75">
        <f t="shared" si="136"/>
        <v>1</v>
      </c>
      <c r="X300" s="75"/>
    </row>
    <row r="301" spans="1:24" ht="18" customHeight="1" x14ac:dyDescent="0.25">
      <c r="A301" s="180"/>
      <c r="B301" s="15" t="s">
        <v>15</v>
      </c>
      <c r="C301" s="180"/>
      <c r="D301" s="180"/>
      <c r="E301" s="75">
        <f t="shared" si="158"/>
        <v>80</v>
      </c>
      <c r="F301" s="75">
        <f t="shared" si="159"/>
        <v>80</v>
      </c>
      <c r="G301" s="15">
        <f t="shared" si="157"/>
        <v>2.5</v>
      </c>
      <c r="H301" s="15" t="s">
        <v>115</v>
      </c>
      <c r="I301" s="15">
        <f t="shared" si="153"/>
        <v>120.301</v>
      </c>
      <c r="J301" s="180"/>
      <c r="K301" s="15">
        <f t="shared" si="160"/>
        <v>400</v>
      </c>
      <c r="L301" s="180"/>
      <c r="M301" s="180"/>
      <c r="N301" s="180"/>
      <c r="O301" s="180"/>
      <c r="P301" s="180"/>
      <c r="Q301" s="180"/>
      <c r="R301" s="75"/>
      <c r="S301" s="75"/>
      <c r="T301" s="75"/>
      <c r="U301" s="75">
        <f t="shared" si="134"/>
        <v>0</v>
      </c>
      <c r="V301" s="75">
        <f t="shared" si="135"/>
        <v>0</v>
      </c>
      <c r="W301" s="75">
        <f t="shared" si="136"/>
        <v>1</v>
      </c>
      <c r="X301" s="75"/>
    </row>
    <row r="302" spans="1:24" ht="18" customHeight="1" x14ac:dyDescent="0.25">
      <c r="A302" s="180"/>
      <c r="B302" s="15" t="s">
        <v>16</v>
      </c>
      <c r="C302" s="180"/>
      <c r="D302" s="180"/>
      <c r="E302" s="75">
        <f t="shared" si="158"/>
        <v>160</v>
      </c>
      <c r="F302" s="75">
        <f t="shared" si="159"/>
        <v>160</v>
      </c>
      <c r="G302" s="15">
        <f t="shared" si="157"/>
        <v>2.5</v>
      </c>
      <c r="H302" s="15" t="s">
        <v>115</v>
      </c>
      <c r="I302" s="15">
        <f t="shared" si="153"/>
        <v>421.053</v>
      </c>
      <c r="J302" s="180"/>
      <c r="K302" s="15">
        <f t="shared" si="160"/>
        <v>800</v>
      </c>
      <c r="L302" s="180"/>
      <c r="M302" s="180"/>
      <c r="N302" s="180"/>
      <c r="O302" s="180"/>
      <c r="P302" s="180"/>
      <c r="Q302" s="180"/>
      <c r="R302" s="75"/>
      <c r="S302" s="75"/>
      <c r="T302" s="75"/>
      <c r="U302" s="75">
        <f t="shared" si="134"/>
        <v>0</v>
      </c>
      <c r="V302" s="75">
        <f t="shared" si="135"/>
        <v>0</v>
      </c>
      <c r="W302" s="75">
        <f t="shared" si="136"/>
        <v>1</v>
      </c>
      <c r="X302" s="75"/>
    </row>
    <row r="303" spans="1:24" ht="18" customHeight="1" x14ac:dyDescent="0.25">
      <c r="A303" s="180"/>
      <c r="B303" s="15" t="s">
        <v>17</v>
      </c>
      <c r="C303" s="180"/>
      <c r="D303" s="180"/>
      <c r="E303" s="75">
        <f t="shared" si="158"/>
        <v>480</v>
      </c>
      <c r="F303" s="75">
        <f t="shared" si="159"/>
        <v>480</v>
      </c>
      <c r="G303" s="15">
        <f t="shared" si="157"/>
        <v>2.5</v>
      </c>
      <c r="H303" s="15" t="s">
        <v>115</v>
      </c>
      <c r="I303" s="15">
        <f t="shared" si="153"/>
        <v>3609.0230000000001</v>
      </c>
      <c r="J303" s="180"/>
      <c r="K303" s="15">
        <f t="shared" si="160"/>
        <v>2400</v>
      </c>
      <c r="L303" s="180"/>
      <c r="M303" s="180"/>
      <c r="N303" s="180"/>
      <c r="O303" s="180"/>
      <c r="P303" s="180"/>
      <c r="Q303" s="180"/>
      <c r="R303" s="75"/>
      <c r="S303" s="75"/>
      <c r="T303" s="75"/>
      <c r="U303" s="75">
        <f t="shared" si="134"/>
        <v>0</v>
      </c>
      <c r="V303" s="75">
        <f t="shared" si="135"/>
        <v>0</v>
      </c>
      <c r="W303" s="75">
        <f t="shared" si="136"/>
        <v>1</v>
      </c>
      <c r="X303" s="75"/>
    </row>
    <row r="304" spans="1:24" ht="18" customHeight="1" x14ac:dyDescent="0.25">
      <c r="A304" s="180"/>
      <c r="B304" s="15" t="s">
        <v>18</v>
      </c>
      <c r="C304" s="180"/>
      <c r="D304" s="180"/>
      <c r="E304" s="75">
        <f t="shared" si="158"/>
        <v>960</v>
      </c>
      <c r="F304" s="75">
        <f t="shared" si="159"/>
        <v>960</v>
      </c>
      <c r="G304" s="15">
        <f t="shared" si="157"/>
        <v>2.5</v>
      </c>
      <c r="H304" s="15" t="s">
        <v>115</v>
      </c>
      <c r="I304" s="15">
        <f t="shared" si="153"/>
        <v>8785.51</v>
      </c>
      <c r="J304" s="180"/>
      <c r="K304" s="15">
        <f t="shared" si="160"/>
        <v>4800</v>
      </c>
      <c r="L304" s="180"/>
      <c r="M304" s="180"/>
      <c r="N304" s="180"/>
      <c r="O304" s="180"/>
      <c r="P304" s="180"/>
      <c r="Q304" s="180"/>
      <c r="R304" s="75"/>
      <c r="S304" s="75"/>
      <c r="T304" s="75"/>
      <c r="U304" s="75">
        <f t="shared" si="134"/>
        <v>1</v>
      </c>
      <c r="V304" s="75">
        <f t="shared" si="135"/>
        <v>1.536</v>
      </c>
      <c r="W304" s="75">
        <f t="shared" si="136"/>
        <v>1.536</v>
      </c>
      <c r="X304" s="75"/>
    </row>
    <row r="305" spans="1:24" ht="18" customHeight="1" x14ac:dyDescent="0.25">
      <c r="A305" s="191"/>
      <c r="B305" s="76" t="s">
        <v>19</v>
      </c>
      <c r="C305" s="191"/>
      <c r="D305" s="191"/>
      <c r="E305" s="78">
        <f t="shared" si="158"/>
        <v>1920</v>
      </c>
      <c r="F305" s="78">
        <f t="shared" si="159"/>
        <v>1920</v>
      </c>
      <c r="G305" s="76">
        <f t="shared" si="157"/>
        <v>2.5</v>
      </c>
      <c r="H305" s="76" t="s">
        <v>115</v>
      </c>
      <c r="I305" s="76">
        <f t="shared" si="153"/>
        <v>25725.052</v>
      </c>
      <c r="J305" s="191"/>
      <c r="K305" s="76">
        <f t="shared" si="160"/>
        <v>9600</v>
      </c>
      <c r="L305" s="191"/>
      <c r="M305" s="191"/>
      <c r="N305" s="191"/>
      <c r="O305" s="191"/>
      <c r="P305" s="191"/>
      <c r="Q305" s="191"/>
      <c r="R305" s="78"/>
      <c r="S305" s="78"/>
      <c r="T305" s="78"/>
      <c r="U305" s="78">
        <f t="shared" si="134"/>
        <v>1</v>
      </c>
      <c r="V305" s="78">
        <f t="shared" si="135"/>
        <v>3.0720000000000001</v>
      </c>
      <c r="W305" s="78">
        <f t="shared" si="136"/>
        <v>3.0720000000000001</v>
      </c>
      <c r="X305" s="78"/>
    </row>
    <row r="306" spans="1:24" ht="15.75" customHeight="1" x14ac:dyDescent="0.25">
      <c r="A306" s="189" t="s">
        <v>293</v>
      </c>
      <c r="B306" s="74" t="s">
        <v>23</v>
      </c>
      <c r="C306" s="189">
        <v>40</v>
      </c>
      <c r="D306" s="189"/>
      <c r="E306" s="89">
        <v>2</v>
      </c>
      <c r="F306" s="89">
        <v>50</v>
      </c>
      <c r="G306" s="85">
        <f t="shared" si="157"/>
        <v>2.5</v>
      </c>
      <c r="H306" s="85" t="s">
        <v>115</v>
      </c>
      <c r="I306" s="85">
        <f t="shared" si="153"/>
        <v>1.504</v>
      </c>
      <c r="J306" s="189" t="s">
        <v>294</v>
      </c>
      <c r="K306" s="85">
        <v>3</v>
      </c>
      <c r="L306" s="189" t="s">
        <v>115</v>
      </c>
      <c r="M306" s="189" t="s">
        <v>138</v>
      </c>
      <c r="N306" s="189" t="s">
        <v>128</v>
      </c>
      <c r="O306" s="189" t="s">
        <v>295</v>
      </c>
      <c r="P306" s="192" t="s">
        <v>293</v>
      </c>
      <c r="Q306" s="192" t="s">
        <v>118</v>
      </c>
      <c r="R306" s="75"/>
      <c r="S306" s="75"/>
      <c r="T306" s="75"/>
      <c r="U306" s="75">
        <f t="shared" si="134"/>
        <v>0</v>
      </c>
      <c r="V306" s="75">
        <f t="shared" si="135"/>
        <v>0</v>
      </c>
      <c r="W306" s="75">
        <f t="shared" si="136"/>
        <v>1</v>
      </c>
      <c r="X306" s="75"/>
    </row>
    <row r="307" spans="1:24" ht="15.75" customHeight="1" x14ac:dyDescent="0.25">
      <c r="A307" s="180"/>
      <c r="B307" s="15" t="s">
        <v>13</v>
      </c>
      <c r="C307" s="180"/>
      <c r="D307" s="180"/>
      <c r="E307" s="75">
        <f t="shared" ref="E307:E313" si="161">ROUND($E$306*S18,0)</f>
        <v>4</v>
      </c>
      <c r="F307" s="75">
        <f t="shared" ref="F307:F313" si="162">ROUND($F$306*T18,0)</f>
        <v>100</v>
      </c>
      <c r="G307" s="15">
        <f t="shared" si="157"/>
        <v>2.5</v>
      </c>
      <c r="H307" s="15" t="s">
        <v>115</v>
      </c>
      <c r="I307" s="15">
        <f t="shared" si="153"/>
        <v>6.0149999999999997</v>
      </c>
      <c r="J307" s="180"/>
      <c r="K307" s="15">
        <v>3.9</v>
      </c>
      <c r="L307" s="180"/>
      <c r="M307" s="180"/>
      <c r="N307" s="180"/>
      <c r="O307" s="180"/>
      <c r="P307" s="180"/>
      <c r="Q307" s="180"/>
      <c r="R307" s="75"/>
      <c r="S307" s="75"/>
      <c r="T307" s="75"/>
      <c r="U307" s="75">
        <f t="shared" si="134"/>
        <v>0</v>
      </c>
      <c r="V307" s="75">
        <f t="shared" si="135"/>
        <v>0</v>
      </c>
      <c r="W307" s="75">
        <f t="shared" si="136"/>
        <v>1</v>
      </c>
      <c r="X307" s="75"/>
    </row>
    <row r="308" spans="1:24" ht="15.75" customHeight="1" x14ac:dyDescent="0.25">
      <c r="A308" s="180"/>
      <c r="B308" s="15" t="s">
        <v>14</v>
      </c>
      <c r="C308" s="180"/>
      <c r="D308" s="180"/>
      <c r="E308" s="75">
        <f t="shared" si="161"/>
        <v>8</v>
      </c>
      <c r="F308" s="75">
        <f t="shared" si="162"/>
        <v>200</v>
      </c>
      <c r="G308" s="15">
        <f t="shared" si="157"/>
        <v>2.5</v>
      </c>
      <c r="H308" s="15" t="s">
        <v>115</v>
      </c>
      <c r="I308" s="15">
        <f t="shared" si="153"/>
        <v>24.06</v>
      </c>
      <c r="J308" s="180"/>
      <c r="K308" s="15">
        <v>5.4</v>
      </c>
      <c r="L308" s="180"/>
      <c r="M308" s="180"/>
      <c r="N308" s="180"/>
      <c r="O308" s="180"/>
      <c r="P308" s="180"/>
      <c r="Q308" s="180"/>
      <c r="R308" s="75"/>
      <c r="S308" s="75"/>
      <c r="T308" s="75"/>
      <c r="U308" s="75">
        <f t="shared" si="134"/>
        <v>0</v>
      </c>
      <c r="V308" s="75">
        <f t="shared" si="135"/>
        <v>0</v>
      </c>
      <c r="W308" s="75">
        <f t="shared" si="136"/>
        <v>1</v>
      </c>
      <c r="X308" s="75"/>
    </row>
    <row r="309" spans="1:24" ht="15.75" customHeight="1" x14ac:dyDescent="0.25">
      <c r="A309" s="180"/>
      <c r="B309" s="15" t="s">
        <v>15</v>
      </c>
      <c r="C309" s="180"/>
      <c r="D309" s="180"/>
      <c r="E309" s="75">
        <f t="shared" si="161"/>
        <v>16</v>
      </c>
      <c r="F309" s="75">
        <f t="shared" si="162"/>
        <v>400</v>
      </c>
      <c r="G309" s="15">
        <f t="shared" si="157"/>
        <v>2.5</v>
      </c>
      <c r="H309" s="15" t="s">
        <v>115</v>
      </c>
      <c r="I309" s="15">
        <f t="shared" si="153"/>
        <v>96.241</v>
      </c>
      <c r="J309" s="180"/>
      <c r="K309" s="15">
        <v>7.2</v>
      </c>
      <c r="L309" s="180"/>
      <c r="M309" s="180"/>
      <c r="N309" s="180"/>
      <c r="O309" s="180"/>
      <c r="P309" s="180"/>
      <c r="Q309" s="180"/>
      <c r="R309" s="75"/>
      <c r="S309" s="75"/>
      <c r="T309" s="75"/>
      <c r="U309" s="75">
        <f t="shared" si="134"/>
        <v>0</v>
      </c>
      <c r="V309" s="75">
        <f t="shared" si="135"/>
        <v>0</v>
      </c>
      <c r="W309" s="75">
        <f t="shared" si="136"/>
        <v>1</v>
      </c>
      <c r="X309" s="75"/>
    </row>
    <row r="310" spans="1:24" ht="15.75" customHeight="1" x14ac:dyDescent="0.25">
      <c r="A310" s="180"/>
      <c r="B310" s="15" t="s">
        <v>16</v>
      </c>
      <c r="C310" s="180"/>
      <c r="D310" s="180"/>
      <c r="E310" s="75">
        <f t="shared" si="161"/>
        <v>32</v>
      </c>
      <c r="F310" s="75">
        <f t="shared" si="162"/>
        <v>800</v>
      </c>
      <c r="G310" s="15">
        <f t="shared" si="157"/>
        <v>2.5</v>
      </c>
      <c r="H310" s="15" t="s">
        <v>115</v>
      </c>
      <c r="I310" s="15">
        <f t="shared" si="153"/>
        <v>259.89800000000002</v>
      </c>
      <c r="J310" s="180"/>
      <c r="K310" s="15">
        <v>9.6</v>
      </c>
      <c r="L310" s="180"/>
      <c r="M310" s="180"/>
      <c r="N310" s="180"/>
      <c r="O310" s="180"/>
      <c r="P310" s="180"/>
      <c r="Q310" s="180"/>
      <c r="R310" s="75"/>
      <c r="S310" s="75"/>
      <c r="T310" s="75"/>
      <c r="U310" s="75">
        <f t="shared" si="134"/>
        <v>1</v>
      </c>
      <c r="V310" s="75">
        <f t="shared" si="135"/>
        <v>1.28</v>
      </c>
      <c r="W310" s="75">
        <f t="shared" si="136"/>
        <v>1.28</v>
      </c>
      <c r="X310" s="75"/>
    </row>
    <row r="311" spans="1:24" ht="15.75" customHeight="1" x14ac:dyDescent="0.25">
      <c r="A311" s="180"/>
      <c r="B311" s="15" t="s">
        <v>17</v>
      </c>
      <c r="C311" s="180"/>
      <c r="D311" s="180"/>
      <c r="E311" s="75">
        <f t="shared" si="161"/>
        <v>96</v>
      </c>
      <c r="F311" s="75">
        <f t="shared" si="162"/>
        <v>2400</v>
      </c>
      <c r="G311" s="15">
        <f t="shared" si="157"/>
        <v>2.5</v>
      </c>
      <c r="H311" s="15" t="s">
        <v>115</v>
      </c>
      <c r="I311" s="15">
        <f t="shared" si="153"/>
        <v>1417.846</v>
      </c>
      <c r="J311" s="180"/>
      <c r="K311" s="15">
        <v>15</v>
      </c>
      <c r="L311" s="180"/>
      <c r="M311" s="180"/>
      <c r="N311" s="180"/>
      <c r="O311" s="180"/>
      <c r="P311" s="180"/>
      <c r="Q311" s="180"/>
      <c r="R311" s="75"/>
      <c r="S311" s="75"/>
      <c r="T311" s="75"/>
      <c r="U311" s="75">
        <f t="shared" si="134"/>
        <v>1</v>
      </c>
      <c r="V311" s="75">
        <f t="shared" si="135"/>
        <v>3.84</v>
      </c>
      <c r="W311" s="75">
        <f t="shared" si="136"/>
        <v>3.84</v>
      </c>
      <c r="X311" s="75"/>
    </row>
    <row r="312" spans="1:24" ht="15.75" customHeight="1" x14ac:dyDescent="0.25">
      <c r="A312" s="180"/>
      <c r="B312" s="15" t="s">
        <v>18</v>
      </c>
      <c r="C312" s="180"/>
      <c r="D312" s="180"/>
      <c r="E312" s="75">
        <f t="shared" si="161"/>
        <v>192</v>
      </c>
      <c r="F312" s="75">
        <f t="shared" si="162"/>
        <v>4800</v>
      </c>
      <c r="G312" s="15">
        <f t="shared" si="157"/>
        <v>2.5</v>
      </c>
      <c r="H312" s="15" t="s">
        <v>115</v>
      </c>
      <c r="I312" s="15">
        <f t="shared" si="153"/>
        <v>3565.1840000000002</v>
      </c>
      <c r="J312" s="180"/>
      <c r="K312" s="15">
        <v>30</v>
      </c>
      <c r="L312" s="180"/>
      <c r="M312" s="180"/>
      <c r="N312" s="180"/>
      <c r="O312" s="180"/>
      <c r="P312" s="180"/>
      <c r="Q312" s="180"/>
      <c r="R312" s="75"/>
      <c r="S312" s="75"/>
      <c r="T312" s="75"/>
      <c r="U312" s="75">
        <f t="shared" si="134"/>
        <v>1</v>
      </c>
      <c r="V312" s="75">
        <f t="shared" si="135"/>
        <v>7.68</v>
      </c>
      <c r="W312" s="75">
        <f t="shared" si="136"/>
        <v>7.68</v>
      </c>
      <c r="X312" s="75"/>
    </row>
    <row r="313" spans="1:24" ht="15.75" customHeight="1" x14ac:dyDescent="0.25">
      <c r="A313" s="191"/>
      <c r="B313" s="76" t="s">
        <v>19</v>
      </c>
      <c r="C313" s="191"/>
      <c r="D313" s="191"/>
      <c r="E313" s="78">
        <f t="shared" si="161"/>
        <v>384</v>
      </c>
      <c r="F313" s="78">
        <f t="shared" si="162"/>
        <v>9600</v>
      </c>
      <c r="G313" s="76">
        <f t="shared" si="157"/>
        <v>2.5</v>
      </c>
      <c r="H313" s="76" t="s">
        <v>115</v>
      </c>
      <c r="I313" s="76">
        <f t="shared" si="153"/>
        <v>8182.9080000000004</v>
      </c>
      <c r="J313" s="191"/>
      <c r="K313" s="76">
        <v>60</v>
      </c>
      <c r="L313" s="191"/>
      <c r="M313" s="191"/>
      <c r="N313" s="191"/>
      <c r="O313" s="191"/>
      <c r="P313" s="191"/>
      <c r="Q313" s="191"/>
      <c r="R313" s="78"/>
      <c r="S313" s="78"/>
      <c r="T313" s="78"/>
      <c r="U313" s="78">
        <f t="shared" si="134"/>
        <v>1</v>
      </c>
      <c r="V313" s="78">
        <f t="shared" si="135"/>
        <v>15.36</v>
      </c>
      <c r="W313" s="78">
        <f t="shared" si="136"/>
        <v>15.36</v>
      </c>
      <c r="X313" s="78"/>
    </row>
    <row r="314" spans="1:24" ht="14" x14ac:dyDescent="0.3">
      <c r="A314" s="189" t="s">
        <v>296</v>
      </c>
      <c r="B314" s="74" t="s">
        <v>23</v>
      </c>
      <c r="C314" s="189">
        <v>4</v>
      </c>
      <c r="D314" s="189"/>
      <c r="E314" s="85">
        <v>0</v>
      </c>
      <c r="F314" s="85">
        <v>0</v>
      </c>
      <c r="G314" s="85">
        <f t="shared" ref="G314:G321" si="163">60*$R$19</f>
        <v>60</v>
      </c>
      <c r="H314" s="87" t="s">
        <v>115</v>
      </c>
      <c r="I314" s="85">
        <f t="shared" si="153"/>
        <v>0</v>
      </c>
      <c r="J314" s="189" t="s">
        <v>115</v>
      </c>
      <c r="K314" s="180"/>
      <c r="L314" s="180"/>
      <c r="M314" s="189" t="s">
        <v>127</v>
      </c>
      <c r="N314" s="189" t="s">
        <v>128</v>
      </c>
      <c r="O314" s="189" t="s">
        <v>297</v>
      </c>
      <c r="P314" s="192" t="s">
        <v>115</v>
      </c>
      <c r="Q314" s="192" t="s">
        <v>115</v>
      </c>
      <c r="R314" s="75"/>
      <c r="S314" s="75"/>
      <c r="T314" s="75"/>
      <c r="U314" s="75">
        <f t="shared" si="134"/>
        <v>0</v>
      </c>
      <c r="V314" s="75">
        <f t="shared" si="135"/>
        <v>0</v>
      </c>
      <c r="W314" s="75">
        <f t="shared" si="136"/>
        <v>1</v>
      </c>
      <c r="X314" s="75"/>
    </row>
    <row r="315" spans="1:24" ht="13.5" x14ac:dyDescent="0.3">
      <c r="A315" s="180"/>
      <c r="B315" s="75" t="s">
        <v>13</v>
      </c>
      <c r="C315" s="180"/>
      <c r="D315" s="180"/>
      <c r="E315" s="15">
        <v>0</v>
      </c>
      <c r="F315" s="15">
        <v>0</v>
      </c>
      <c r="G315" s="15">
        <f t="shared" si="163"/>
        <v>60</v>
      </c>
      <c r="H315" s="4" t="s">
        <v>115</v>
      </c>
      <c r="I315" s="15">
        <f t="shared" si="153"/>
        <v>0</v>
      </c>
      <c r="J315" s="180"/>
      <c r="K315" s="180"/>
      <c r="L315" s="180"/>
      <c r="M315" s="180"/>
      <c r="N315" s="180"/>
      <c r="O315" s="180"/>
      <c r="P315" s="180"/>
      <c r="Q315" s="180"/>
      <c r="R315" s="75"/>
      <c r="S315" s="75"/>
      <c r="T315" s="75"/>
      <c r="U315" s="75">
        <f t="shared" si="134"/>
        <v>0</v>
      </c>
      <c r="V315" s="75">
        <f t="shared" si="135"/>
        <v>0</v>
      </c>
      <c r="W315" s="75">
        <f t="shared" si="136"/>
        <v>1</v>
      </c>
      <c r="X315" s="75"/>
    </row>
    <row r="316" spans="1:24" ht="13.5" x14ac:dyDescent="0.3">
      <c r="A316" s="180"/>
      <c r="B316" s="75" t="s">
        <v>14</v>
      </c>
      <c r="C316" s="180"/>
      <c r="D316" s="180"/>
      <c r="E316" s="15">
        <v>0</v>
      </c>
      <c r="F316" s="15">
        <v>0</v>
      </c>
      <c r="G316" s="15">
        <f t="shared" si="163"/>
        <v>60</v>
      </c>
      <c r="H316" s="4" t="s">
        <v>115</v>
      </c>
      <c r="I316" s="15">
        <f t="shared" si="153"/>
        <v>0</v>
      </c>
      <c r="J316" s="180"/>
      <c r="K316" s="180"/>
      <c r="L316" s="180"/>
      <c r="M316" s="180"/>
      <c r="N316" s="180"/>
      <c r="O316" s="180"/>
      <c r="P316" s="180"/>
      <c r="Q316" s="180"/>
      <c r="R316" s="75"/>
      <c r="S316" s="75"/>
      <c r="T316" s="75"/>
      <c r="U316" s="75">
        <f t="shared" si="134"/>
        <v>0</v>
      </c>
      <c r="V316" s="75">
        <f t="shared" si="135"/>
        <v>0</v>
      </c>
      <c r="W316" s="75">
        <f t="shared" si="136"/>
        <v>1</v>
      </c>
      <c r="X316" s="75"/>
    </row>
    <row r="317" spans="1:24" ht="13.5" x14ac:dyDescent="0.3">
      <c r="A317" s="180"/>
      <c r="B317" s="75" t="s">
        <v>15</v>
      </c>
      <c r="C317" s="180"/>
      <c r="D317" s="180"/>
      <c r="E317" s="15">
        <v>0</v>
      </c>
      <c r="F317" s="15">
        <v>0</v>
      </c>
      <c r="G317" s="15">
        <f t="shared" si="163"/>
        <v>60</v>
      </c>
      <c r="H317" s="4" t="s">
        <v>115</v>
      </c>
      <c r="I317" s="15">
        <f t="shared" si="153"/>
        <v>0</v>
      </c>
      <c r="J317" s="180"/>
      <c r="K317" s="180"/>
      <c r="L317" s="180"/>
      <c r="M317" s="180"/>
      <c r="N317" s="180"/>
      <c r="O317" s="180"/>
      <c r="P317" s="180"/>
      <c r="Q317" s="180"/>
      <c r="R317" s="75"/>
      <c r="S317" s="75"/>
      <c r="T317" s="75"/>
      <c r="U317" s="75">
        <f t="shared" si="134"/>
        <v>0</v>
      </c>
      <c r="V317" s="75">
        <f t="shared" si="135"/>
        <v>0</v>
      </c>
      <c r="W317" s="75">
        <f t="shared" si="136"/>
        <v>1</v>
      </c>
      <c r="X317" s="75"/>
    </row>
    <row r="318" spans="1:24" ht="13.5" x14ac:dyDescent="0.3">
      <c r="A318" s="180"/>
      <c r="B318" s="75" t="s">
        <v>16</v>
      </c>
      <c r="C318" s="180"/>
      <c r="D318" s="180"/>
      <c r="E318" s="15">
        <v>0</v>
      </c>
      <c r="F318" s="15">
        <v>0</v>
      </c>
      <c r="G318" s="15">
        <f t="shared" si="163"/>
        <v>60</v>
      </c>
      <c r="H318" s="4" t="s">
        <v>115</v>
      </c>
      <c r="I318" s="15">
        <f t="shared" si="153"/>
        <v>0</v>
      </c>
      <c r="J318" s="180"/>
      <c r="K318" s="180"/>
      <c r="L318" s="180"/>
      <c r="M318" s="180"/>
      <c r="N318" s="180"/>
      <c r="O318" s="180"/>
      <c r="P318" s="180"/>
      <c r="Q318" s="180"/>
      <c r="R318" s="75"/>
      <c r="S318" s="75"/>
      <c r="T318" s="75"/>
      <c r="U318" s="75">
        <f t="shared" si="134"/>
        <v>0</v>
      </c>
      <c r="V318" s="75">
        <f t="shared" si="135"/>
        <v>0</v>
      </c>
      <c r="W318" s="75">
        <f t="shared" si="136"/>
        <v>1</v>
      </c>
      <c r="X318" s="75"/>
    </row>
    <row r="319" spans="1:24" ht="13.5" x14ac:dyDescent="0.3">
      <c r="A319" s="180"/>
      <c r="B319" s="75" t="s">
        <v>17</v>
      </c>
      <c r="C319" s="180"/>
      <c r="D319" s="180"/>
      <c r="E319" s="15">
        <v>0</v>
      </c>
      <c r="F319" s="15">
        <v>0</v>
      </c>
      <c r="G319" s="15">
        <f t="shared" si="163"/>
        <v>60</v>
      </c>
      <c r="H319" s="4" t="s">
        <v>115</v>
      </c>
      <c r="I319" s="15">
        <f t="shared" si="153"/>
        <v>0</v>
      </c>
      <c r="J319" s="180"/>
      <c r="K319" s="180"/>
      <c r="L319" s="180"/>
      <c r="M319" s="180"/>
      <c r="N319" s="180"/>
      <c r="O319" s="180"/>
      <c r="P319" s="180"/>
      <c r="Q319" s="180"/>
      <c r="R319" s="75"/>
      <c r="S319" s="75"/>
      <c r="T319" s="75"/>
      <c r="U319" s="75">
        <f t="shared" si="134"/>
        <v>0</v>
      </c>
      <c r="V319" s="75">
        <f t="shared" si="135"/>
        <v>0</v>
      </c>
      <c r="W319" s="75">
        <f t="shared" si="136"/>
        <v>1</v>
      </c>
      <c r="X319" s="75"/>
    </row>
    <row r="320" spans="1:24" ht="13.5" x14ac:dyDescent="0.3">
      <c r="A320" s="180"/>
      <c r="B320" s="105" t="s">
        <v>18</v>
      </c>
      <c r="C320" s="180"/>
      <c r="D320" s="180"/>
      <c r="E320" s="15">
        <v>0</v>
      </c>
      <c r="F320" s="15">
        <v>0</v>
      </c>
      <c r="G320" s="15">
        <f t="shared" si="163"/>
        <v>60</v>
      </c>
      <c r="H320" s="4" t="s">
        <v>115</v>
      </c>
      <c r="I320" s="15">
        <f t="shared" si="153"/>
        <v>0</v>
      </c>
      <c r="J320" s="180"/>
      <c r="K320" s="180"/>
      <c r="L320" s="180"/>
      <c r="M320" s="180"/>
      <c r="N320" s="180"/>
      <c r="O320" s="180"/>
      <c r="P320" s="180"/>
      <c r="Q320" s="180"/>
      <c r="R320" s="75"/>
      <c r="S320" s="75"/>
      <c r="T320" s="75"/>
      <c r="U320" s="75">
        <f t="shared" si="134"/>
        <v>0</v>
      </c>
      <c r="V320" s="75">
        <f t="shared" si="135"/>
        <v>0</v>
      </c>
      <c r="W320" s="75">
        <f t="shared" si="136"/>
        <v>1</v>
      </c>
      <c r="X320" s="75"/>
    </row>
    <row r="321" spans="1:24" ht="13.5" x14ac:dyDescent="0.3">
      <c r="A321" s="191"/>
      <c r="B321" s="106" t="s">
        <v>19</v>
      </c>
      <c r="C321" s="191"/>
      <c r="D321" s="191"/>
      <c r="E321" s="76">
        <v>0</v>
      </c>
      <c r="F321" s="76">
        <v>0</v>
      </c>
      <c r="G321" s="76">
        <f t="shared" si="163"/>
        <v>60</v>
      </c>
      <c r="H321" s="84" t="s">
        <v>115</v>
      </c>
      <c r="I321" s="76">
        <f t="shared" si="153"/>
        <v>0</v>
      </c>
      <c r="J321" s="191"/>
      <c r="K321" s="191"/>
      <c r="L321" s="191"/>
      <c r="M321" s="191"/>
      <c r="N321" s="191"/>
      <c r="O321" s="191"/>
      <c r="P321" s="191"/>
      <c r="Q321" s="191"/>
      <c r="R321" s="78"/>
      <c r="S321" s="78"/>
      <c r="T321" s="78"/>
      <c r="U321" s="78">
        <f t="shared" si="134"/>
        <v>0</v>
      </c>
      <c r="V321" s="78">
        <f t="shared" si="135"/>
        <v>0</v>
      </c>
      <c r="W321" s="78">
        <f t="shared" si="136"/>
        <v>1</v>
      </c>
      <c r="X321" s="78"/>
    </row>
    <row r="322" spans="1:24" ht="14" x14ac:dyDescent="0.25">
      <c r="A322" s="189" t="s">
        <v>298</v>
      </c>
      <c r="B322" s="74" t="s">
        <v>23</v>
      </c>
      <c r="C322" s="189">
        <v>31</v>
      </c>
      <c r="D322" s="189"/>
      <c r="E322" s="85">
        <v>10</v>
      </c>
      <c r="F322" s="85">
        <v>7</v>
      </c>
      <c r="G322" s="85">
        <f t="shared" ref="G322:G329" si="164">1.5*$R$19</f>
        <v>1.5</v>
      </c>
      <c r="H322" s="85" t="s">
        <v>115</v>
      </c>
      <c r="I322" s="85">
        <f t="shared" si="153"/>
        <v>6.024</v>
      </c>
      <c r="J322" s="189" t="s">
        <v>299</v>
      </c>
      <c r="K322" s="85">
        <f>$S$322*$R$27</f>
        <v>2.4</v>
      </c>
      <c r="L322" s="189" t="s">
        <v>115</v>
      </c>
      <c r="M322" s="189" t="s">
        <v>138</v>
      </c>
      <c r="N322" s="189" t="s">
        <v>128</v>
      </c>
      <c r="O322" s="189" t="s">
        <v>300</v>
      </c>
      <c r="P322" s="192" t="s">
        <v>298</v>
      </c>
      <c r="Q322" s="192" t="s">
        <v>118</v>
      </c>
      <c r="R322" s="75"/>
      <c r="S322" s="75">
        <v>2.4</v>
      </c>
      <c r="T322" s="75"/>
      <c r="U322" s="75">
        <f t="shared" si="134"/>
        <v>0</v>
      </c>
      <c r="V322" s="75">
        <f t="shared" si="135"/>
        <v>0</v>
      </c>
      <c r="W322" s="75">
        <f t="shared" si="136"/>
        <v>1</v>
      </c>
      <c r="X322" s="75"/>
    </row>
    <row r="323" spans="1:24" ht="13.5" x14ac:dyDescent="0.25">
      <c r="A323" s="180"/>
      <c r="B323" s="15" t="s">
        <v>13</v>
      </c>
      <c r="C323" s="180"/>
      <c r="D323" s="180"/>
      <c r="E323" s="75">
        <f t="shared" ref="E323:E329" si="165">ROUND($E$322*S18,0)</f>
        <v>20</v>
      </c>
      <c r="F323" s="75">
        <f t="shared" ref="F323:F329" si="166">ROUND($F$322*T18,0)</f>
        <v>14</v>
      </c>
      <c r="G323" s="15">
        <f t="shared" si="164"/>
        <v>1.5</v>
      </c>
      <c r="H323" s="15" t="s">
        <v>115</v>
      </c>
      <c r="I323" s="15">
        <f t="shared" si="153"/>
        <v>12.048</v>
      </c>
      <c r="J323" s="180"/>
      <c r="K323" s="15">
        <f t="shared" ref="K323:K329" si="167">ROUND($S$322*S10*$R$27, 1)</f>
        <v>4.8</v>
      </c>
      <c r="L323" s="180"/>
      <c r="M323" s="180"/>
      <c r="N323" s="180"/>
      <c r="O323" s="180"/>
      <c r="P323" s="180"/>
      <c r="Q323" s="180"/>
      <c r="R323" s="75"/>
      <c r="S323" s="75"/>
      <c r="T323" s="75"/>
      <c r="U323" s="75">
        <f t="shared" si="134"/>
        <v>0</v>
      </c>
      <c r="V323" s="75">
        <f t="shared" si="135"/>
        <v>0</v>
      </c>
      <c r="W323" s="75">
        <f t="shared" si="136"/>
        <v>1</v>
      </c>
      <c r="X323" s="75"/>
    </row>
    <row r="324" spans="1:24" ht="13.5" x14ac:dyDescent="0.25">
      <c r="A324" s="180"/>
      <c r="B324" s="15" t="s">
        <v>14</v>
      </c>
      <c r="C324" s="180"/>
      <c r="D324" s="180"/>
      <c r="E324" s="75">
        <f t="shared" si="165"/>
        <v>40</v>
      </c>
      <c r="F324" s="75">
        <f t="shared" si="166"/>
        <v>28</v>
      </c>
      <c r="G324" s="15">
        <f t="shared" si="164"/>
        <v>1.5</v>
      </c>
      <c r="H324" s="15" t="s">
        <v>115</v>
      </c>
      <c r="I324" s="15">
        <f t="shared" si="153"/>
        <v>48.192999999999998</v>
      </c>
      <c r="J324" s="180"/>
      <c r="K324" s="15">
        <f t="shared" si="167"/>
        <v>9.6</v>
      </c>
      <c r="L324" s="180"/>
      <c r="M324" s="180"/>
      <c r="N324" s="180"/>
      <c r="O324" s="180"/>
      <c r="P324" s="180"/>
      <c r="Q324" s="180"/>
      <c r="R324" s="75"/>
      <c r="S324" s="75"/>
      <c r="T324" s="75"/>
      <c r="U324" s="75">
        <f t="shared" si="134"/>
        <v>0</v>
      </c>
      <c r="V324" s="75">
        <f t="shared" si="135"/>
        <v>0</v>
      </c>
      <c r="W324" s="75">
        <f t="shared" si="136"/>
        <v>1</v>
      </c>
      <c r="X324" s="75"/>
    </row>
    <row r="325" spans="1:24" ht="13.5" x14ac:dyDescent="0.25">
      <c r="A325" s="180"/>
      <c r="B325" s="15" t="s">
        <v>15</v>
      </c>
      <c r="C325" s="180"/>
      <c r="D325" s="180"/>
      <c r="E325" s="75">
        <f t="shared" si="165"/>
        <v>80</v>
      </c>
      <c r="F325" s="75">
        <f t="shared" si="166"/>
        <v>56</v>
      </c>
      <c r="G325" s="15">
        <f t="shared" si="164"/>
        <v>1.5</v>
      </c>
      <c r="H325" s="15" t="s">
        <v>115</v>
      </c>
      <c r="I325" s="15">
        <f t="shared" si="153"/>
        <v>144.578</v>
      </c>
      <c r="J325" s="180"/>
      <c r="K325" s="15">
        <f t="shared" si="167"/>
        <v>19.2</v>
      </c>
      <c r="L325" s="180"/>
      <c r="M325" s="180"/>
      <c r="N325" s="180"/>
      <c r="O325" s="180"/>
      <c r="P325" s="180"/>
      <c r="Q325" s="180"/>
      <c r="R325" s="75"/>
      <c r="S325" s="75"/>
      <c r="T325" s="75"/>
      <c r="U325" s="75">
        <f t="shared" si="134"/>
        <v>0</v>
      </c>
      <c r="V325" s="75">
        <f t="shared" si="135"/>
        <v>0</v>
      </c>
      <c r="W325" s="75">
        <f t="shared" si="136"/>
        <v>1</v>
      </c>
      <c r="X325" s="75"/>
    </row>
    <row r="326" spans="1:24" ht="13.5" x14ac:dyDescent="0.25">
      <c r="A326" s="180"/>
      <c r="B326" s="15" t="s">
        <v>16</v>
      </c>
      <c r="C326" s="180"/>
      <c r="D326" s="180"/>
      <c r="E326" s="75">
        <f t="shared" si="165"/>
        <v>160</v>
      </c>
      <c r="F326" s="75">
        <f t="shared" si="166"/>
        <v>112</v>
      </c>
      <c r="G326" s="15">
        <f t="shared" si="164"/>
        <v>1.5</v>
      </c>
      <c r="H326" s="15" t="s">
        <v>115</v>
      </c>
      <c r="I326" s="15">
        <f t="shared" si="153"/>
        <v>481.928</v>
      </c>
      <c r="J326" s="180"/>
      <c r="K326" s="15">
        <f t="shared" si="167"/>
        <v>38.4</v>
      </c>
      <c r="L326" s="180"/>
      <c r="M326" s="180"/>
      <c r="N326" s="180"/>
      <c r="O326" s="180"/>
      <c r="P326" s="180"/>
      <c r="Q326" s="180"/>
      <c r="R326" s="75"/>
      <c r="S326" s="75"/>
      <c r="T326" s="75"/>
      <c r="U326" s="75">
        <f t="shared" si="134"/>
        <v>0</v>
      </c>
      <c r="V326" s="75">
        <f t="shared" si="135"/>
        <v>0</v>
      </c>
      <c r="W326" s="75">
        <f t="shared" si="136"/>
        <v>1</v>
      </c>
      <c r="X326" s="75"/>
    </row>
    <row r="327" spans="1:24" ht="13.5" x14ac:dyDescent="0.25">
      <c r="A327" s="180"/>
      <c r="B327" s="15" t="s">
        <v>17</v>
      </c>
      <c r="C327" s="180"/>
      <c r="D327" s="180"/>
      <c r="E327" s="75">
        <f t="shared" si="165"/>
        <v>480</v>
      </c>
      <c r="F327" s="75">
        <f t="shared" si="166"/>
        <v>336</v>
      </c>
      <c r="G327" s="15">
        <f t="shared" si="164"/>
        <v>1.5</v>
      </c>
      <c r="H327" s="15" t="s">
        <v>115</v>
      </c>
      <c r="I327" s="15">
        <f t="shared" si="153"/>
        <v>4048.1930000000002</v>
      </c>
      <c r="J327" s="180"/>
      <c r="K327" s="15">
        <f t="shared" si="167"/>
        <v>115.2</v>
      </c>
      <c r="L327" s="180"/>
      <c r="M327" s="180"/>
      <c r="N327" s="180"/>
      <c r="O327" s="180"/>
      <c r="P327" s="180"/>
      <c r="Q327" s="180"/>
      <c r="R327" s="75"/>
      <c r="S327" s="75"/>
      <c r="T327" s="75"/>
      <c r="U327" s="75">
        <f t="shared" si="134"/>
        <v>0</v>
      </c>
      <c r="V327" s="75">
        <f t="shared" si="135"/>
        <v>0</v>
      </c>
      <c r="W327" s="75">
        <f t="shared" si="136"/>
        <v>1</v>
      </c>
      <c r="X327" s="75"/>
    </row>
    <row r="328" spans="1:24" ht="13.5" x14ac:dyDescent="0.25">
      <c r="A328" s="180"/>
      <c r="B328" s="15" t="s">
        <v>18</v>
      </c>
      <c r="C328" s="180"/>
      <c r="D328" s="180"/>
      <c r="E328" s="75">
        <f t="shared" si="165"/>
        <v>960</v>
      </c>
      <c r="F328" s="75">
        <f t="shared" si="166"/>
        <v>672</v>
      </c>
      <c r="G328" s="15">
        <f t="shared" si="164"/>
        <v>1.5</v>
      </c>
      <c r="H328" s="15" t="s">
        <v>115</v>
      </c>
      <c r="I328" s="15">
        <f t="shared" si="153"/>
        <v>9434.3379999999997</v>
      </c>
      <c r="J328" s="180"/>
      <c r="K328" s="15">
        <f t="shared" si="167"/>
        <v>230.4</v>
      </c>
      <c r="L328" s="180"/>
      <c r="M328" s="180"/>
      <c r="N328" s="180"/>
      <c r="O328" s="180"/>
      <c r="P328" s="180"/>
      <c r="Q328" s="180"/>
      <c r="R328" s="75"/>
      <c r="S328" s="75"/>
      <c r="T328" s="75"/>
      <c r="U328" s="75">
        <f t="shared" si="134"/>
        <v>1</v>
      </c>
      <c r="V328" s="75">
        <f t="shared" si="135"/>
        <v>1.0751999999999999</v>
      </c>
      <c r="W328" s="75">
        <f t="shared" si="136"/>
        <v>1.0751999999999999</v>
      </c>
      <c r="X328" s="75"/>
    </row>
    <row r="329" spans="1:24" ht="13.5" x14ac:dyDescent="0.25">
      <c r="A329" s="191"/>
      <c r="B329" s="76" t="s">
        <v>19</v>
      </c>
      <c r="C329" s="191"/>
      <c r="D329" s="191"/>
      <c r="E329" s="78">
        <f t="shared" si="165"/>
        <v>1920</v>
      </c>
      <c r="F329" s="78">
        <f t="shared" si="166"/>
        <v>1344</v>
      </c>
      <c r="G329" s="76">
        <f t="shared" si="164"/>
        <v>1.5</v>
      </c>
      <c r="H329" s="76" t="s">
        <v>115</v>
      </c>
      <c r="I329" s="76">
        <f t="shared" si="153"/>
        <v>27088.81</v>
      </c>
      <c r="J329" s="191"/>
      <c r="K329" s="76">
        <f t="shared" si="167"/>
        <v>460.8</v>
      </c>
      <c r="L329" s="191"/>
      <c r="M329" s="191"/>
      <c r="N329" s="191"/>
      <c r="O329" s="191"/>
      <c r="P329" s="191"/>
      <c r="Q329" s="191"/>
      <c r="R329" s="78"/>
      <c r="S329" s="78"/>
      <c r="T329" s="78"/>
      <c r="U329" s="78">
        <f t="shared" si="134"/>
        <v>1</v>
      </c>
      <c r="V329" s="78">
        <f t="shared" si="135"/>
        <v>2.1503999999999999</v>
      </c>
      <c r="W329" s="78">
        <f t="shared" si="136"/>
        <v>2.1503999999999999</v>
      </c>
      <c r="X329" s="78"/>
    </row>
    <row r="330" spans="1:24" ht="27" x14ac:dyDescent="0.25">
      <c r="A330" s="189" t="s">
        <v>301</v>
      </c>
      <c r="B330" s="74" t="s">
        <v>23</v>
      </c>
      <c r="C330" s="189">
        <v>45</v>
      </c>
      <c r="D330" s="189"/>
      <c r="E330" s="85">
        <v>1</v>
      </c>
      <c r="F330" s="85">
        <v>10</v>
      </c>
      <c r="G330" s="85">
        <f t="shared" ref="G330:G337" si="168">4*$R$19</f>
        <v>4</v>
      </c>
      <c r="H330" s="85">
        <v>7</v>
      </c>
      <c r="I330" s="85">
        <f t="shared" si="153"/>
        <v>0.24</v>
      </c>
      <c r="J330" s="189" t="s">
        <v>302</v>
      </c>
      <c r="K330" s="85" t="s">
        <v>303</v>
      </c>
      <c r="L330" s="189" t="s">
        <v>115</v>
      </c>
      <c r="M330" s="189" t="s">
        <v>138</v>
      </c>
      <c r="N330" s="189" t="s">
        <v>128</v>
      </c>
      <c r="O330" s="189" t="s">
        <v>304</v>
      </c>
      <c r="P330" s="192" t="s">
        <v>305</v>
      </c>
      <c r="Q330" s="192" t="s">
        <v>144</v>
      </c>
      <c r="R330" s="75"/>
      <c r="S330" s="75"/>
      <c r="T330" s="75"/>
      <c r="U330" s="75">
        <f t="shared" si="134"/>
        <v>0</v>
      </c>
      <c r="V330" s="75">
        <f t="shared" si="135"/>
        <v>0</v>
      </c>
      <c r="W330" s="75">
        <f t="shared" si="136"/>
        <v>1</v>
      </c>
      <c r="X330" s="75"/>
    </row>
    <row r="331" spans="1:24" ht="27" x14ac:dyDescent="0.25">
      <c r="A331" s="180"/>
      <c r="B331" s="74" t="s">
        <v>13</v>
      </c>
      <c r="C331" s="180"/>
      <c r="D331" s="180"/>
      <c r="E331" s="89">
        <f t="shared" ref="E331:E337" si="169">ROUND($E$330*S18,0)</f>
        <v>2</v>
      </c>
      <c r="F331" s="89">
        <f t="shared" ref="F331:F337" si="170">ROUND($F$330*T18,0)</f>
        <v>20</v>
      </c>
      <c r="G331" s="85">
        <f t="shared" si="168"/>
        <v>4</v>
      </c>
      <c r="H331" s="85">
        <v>6</v>
      </c>
      <c r="I331" s="85">
        <f t="shared" si="153"/>
        <v>0.48099999999999998</v>
      </c>
      <c r="J331" s="180"/>
      <c r="K331" s="85" t="s">
        <v>303</v>
      </c>
      <c r="L331" s="180"/>
      <c r="M331" s="180"/>
      <c r="N331" s="180"/>
      <c r="O331" s="180"/>
      <c r="P331" s="180"/>
      <c r="Q331" s="180"/>
      <c r="R331" s="75"/>
      <c r="S331" s="75"/>
      <c r="T331" s="75"/>
      <c r="U331" s="75">
        <f t="shared" si="134"/>
        <v>0</v>
      </c>
      <c r="V331" s="75">
        <f t="shared" si="135"/>
        <v>0</v>
      </c>
      <c r="W331" s="75">
        <f t="shared" si="136"/>
        <v>1</v>
      </c>
      <c r="X331" s="75"/>
    </row>
    <row r="332" spans="1:24" ht="27" x14ac:dyDescent="0.25">
      <c r="A332" s="180"/>
      <c r="B332" s="74" t="s">
        <v>14</v>
      </c>
      <c r="C332" s="180"/>
      <c r="D332" s="180"/>
      <c r="E332" s="89">
        <f t="shared" si="169"/>
        <v>4</v>
      </c>
      <c r="F332" s="89">
        <f t="shared" si="170"/>
        <v>40</v>
      </c>
      <c r="G332" s="85">
        <f t="shared" si="168"/>
        <v>4</v>
      </c>
      <c r="H332" s="85">
        <v>5</v>
      </c>
      <c r="I332" s="85">
        <f t="shared" si="153"/>
        <v>1.923</v>
      </c>
      <c r="J332" s="180"/>
      <c r="K332" s="85" t="s">
        <v>303</v>
      </c>
      <c r="L332" s="180"/>
      <c r="M332" s="180"/>
      <c r="N332" s="180"/>
      <c r="O332" s="180"/>
      <c r="P332" s="180"/>
      <c r="Q332" s="180"/>
      <c r="R332" s="75"/>
      <c r="S332" s="75"/>
      <c r="T332" s="75"/>
      <c r="U332" s="75">
        <f t="shared" si="134"/>
        <v>0</v>
      </c>
      <c r="V332" s="75">
        <f t="shared" si="135"/>
        <v>0</v>
      </c>
      <c r="W332" s="75">
        <f t="shared" si="136"/>
        <v>1</v>
      </c>
      <c r="X332" s="75"/>
    </row>
    <row r="333" spans="1:24" ht="27" x14ac:dyDescent="0.25">
      <c r="A333" s="180"/>
      <c r="B333" s="15" t="s">
        <v>15</v>
      </c>
      <c r="C333" s="180"/>
      <c r="D333" s="180"/>
      <c r="E333" s="75">
        <f t="shared" si="169"/>
        <v>8</v>
      </c>
      <c r="F333" s="75">
        <f t="shared" si="170"/>
        <v>80</v>
      </c>
      <c r="G333" s="15">
        <f t="shared" si="168"/>
        <v>4</v>
      </c>
      <c r="H333" s="15">
        <v>3.4</v>
      </c>
      <c r="I333" s="15">
        <f t="shared" si="153"/>
        <v>7.6920000000000002</v>
      </c>
      <c r="J333" s="180"/>
      <c r="K333" s="15" t="s">
        <v>306</v>
      </c>
      <c r="L333" s="180"/>
      <c r="M333" s="180"/>
      <c r="N333" s="180"/>
      <c r="O333" s="180"/>
      <c r="P333" s="180"/>
      <c r="Q333" s="180"/>
      <c r="R333" s="75"/>
      <c r="S333" s="75"/>
      <c r="T333" s="75"/>
      <c r="U333" s="75">
        <f t="shared" si="134"/>
        <v>0</v>
      </c>
      <c r="V333" s="75">
        <f t="shared" si="135"/>
        <v>0</v>
      </c>
      <c r="W333" s="75">
        <f t="shared" si="136"/>
        <v>1</v>
      </c>
      <c r="X333" s="75"/>
    </row>
    <row r="334" spans="1:24" ht="27" x14ac:dyDescent="0.25">
      <c r="A334" s="180"/>
      <c r="B334" s="15" t="s">
        <v>16</v>
      </c>
      <c r="C334" s="180"/>
      <c r="D334" s="180"/>
      <c r="E334" s="75">
        <f t="shared" si="169"/>
        <v>16</v>
      </c>
      <c r="F334" s="75">
        <f t="shared" si="170"/>
        <v>160</v>
      </c>
      <c r="G334" s="15">
        <f t="shared" si="168"/>
        <v>4</v>
      </c>
      <c r="H334" s="15">
        <v>3.8</v>
      </c>
      <c r="I334" s="15">
        <f t="shared" si="153"/>
        <v>26.922999999999998</v>
      </c>
      <c r="J334" s="180"/>
      <c r="K334" s="15" t="s">
        <v>307</v>
      </c>
      <c r="L334" s="180"/>
      <c r="M334" s="180"/>
      <c r="N334" s="180"/>
      <c r="O334" s="180"/>
      <c r="P334" s="180"/>
      <c r="Q334" s="180"/>
      <c r="R334" s="75"/>
      <c r="S334" s="75"/>
      <c r="T334" s="75"/>
      <c r="U334" s="75">
        <f t="shared" si="134"/>
        <v>0</v>
      </c>
      <c r="V334" s="75">
        <f t="shared" si="135"/>
        <v>0</v>
      </c>
      <c r="W334" s="75">
        <f t="shared" si="136"/>
        <v>1</v>
      </c>
      <c r="X334" s="75"/>
    </row>
    <row r="335" spans="1:24" ht="27" x14ac:dyDescent="0.25">
      <c r="A335" s="180"/>
      <c r="B335" s="15" t="s">
        <v>17</v>
      </c>
      <c r="C335" s="180"/>
      <c r="D335" s="180"/>
      <c r="E335" s="75">
        <f t="shared" si="169"/>
        <v>48</v>
      </c>
      <c r="F335" s="75">
        <f t="shared" si="170"/>
        <v>480</v>
      </c>
      <c r="G335" s="15">
        <f t="shared" si="168"/>
        <v>4</v>
      </c>
      <c r="H335" s="15"/>
      <c r="I335" s="15">
        <f t="shared" si="153"/>
        <v>230.76900000000001</v>
      </c>
      <c r="J335" s="180"/>
      <c r="K335" s="15" t="s">
        <v>308</v>
      </c>
      <c r="L335" s="180"/>
      <c r="M335" s="180"/>
      <c r="N335" s="180"/>
      <c r="O335" s="180"/>
      <c r="P335" s="180"/>
      <c r="Q335" s="180"/>
      <c r="R335" s="75"/>
      <c r="S335" s="75"/>
      <c r="T335" s="75"/>
      <c r="U335" s="75">
        <f t="shared" si="134"/>
        <v>0</v>
      </c>
      <c r="V335" s="75">
        <f t="shared" si="135"/>
        <v>0</v>
      </c>
      <c r="W335" s="75">
        <f t="shared" si="136"/>
        <v>1</v>
      </c>
      <c r="X335" s="75"/>
    </row>
    <row r="336" spans="1:24" ht="27" x14ac:dyDescent="0.25">
      <c r="A336" s="180"/>
      <c r="B336" s="15" t="s">
        <v>18</v>
      </c>
      <c r="C336" s="180"/>
      <c r="D336" s="180"/>
      <c r="E336" s="75">
        <f t="shared" si="169"/>
        <v>96</v>
      </c>
      <c r="F336" s="75">
        <f t="shared" si="170"/>
        <v>960</v>
      </c>
      <c r="G336" s="15">
        <f t="shared" si="168"/>
        <v>4</v>
      </c>
      <c r="H336" s="15"/>
      <c r="I336" s="15">
        <f t="shared" si="153"/>
        <v>647.19100000000003</v>
      </c>
      <c r="J336" s="180"/>
      <c r="K336" s="15" t="s">
        <v>309</v>
      </c>
      <c r="L336" s="180"/>
      <c r="M336" s="180"/>
      <c r="N336" s="180"/>
      <c r="O336" s="180"/>
      <c r="P336" s="180"/>
      <c r="Q336" s="180"/>
      <c r="R336" s="75"/>
      <c r="S336" s="75"/>
      <c r="T336" s="75"/>
      <c r="U336" s="75">
        <f t="shared" si="134"/>
        <v>1</v>
      </c>
      <c r="V336" s="75">
        <f t="shared" si="135"/>
        <v>1.536</v>
      </c>
      <c r="W336" s="75">
        <f t="shared" si="136"/>
        <v>1.536</v>
      </c>
      <c r="X336" s="75"/>
    </row>
    <row r="337" spans="1:24" ht="27" x14ac:dyDescent="0.25">
      <c r="A337" s="191"/>
      <c r="B337" s="76" t="s">
        <v>19</v>
      </c>
      <c r="C337" s="191"/>
      <c r="D337" s="191"/>
      <c r="E337" s="78">
        <f t="shared" si="169"/>
        <v>192</v>
      </c>
      <c r="F337" s="78">
        <f t="shared" si="170"/>
        <v>1920</v>
      </c>
      <c r="G337" s="76">
        <f t="shared" si="168"/>
        <v>4</v>
      </c>
      <c r="H337" s="76"/>
      <c r="I337" s="76">
        <f t="shared" si="153"/>
        <v>2038.9380000000001</v>
      </c>
      <c r="J337" s="191"/>
      <c r="K337" s="76" t="s">
        <v>309</v>
      </c>
      <c r="L337" s="191"/>
      <c r="M337" s="191"/>
      <c r="N337" s="191"/>
      <c r="O337" s="191"/>
      <c r="P337" s="191"/>
      <c r="Q337" s="191"/>
      <c r="R337" s="78"/>
      <c r="S337" s="78"/>
      <c r="T337" s="78"/>
      <c r="U337" s="78">
        <f t="shared" si="134"/>
        <v>1</v>
      </c>
      <c r="V337" s="78">
        <f t="shared" si="135"/>
        <v>3.0720000000000001</v>
      </c>
      <c r="W337" s="78">
        <f t="shared" si="136"/>
        <v>3.0720000000000001</v>
      </c>
      <c r="X337" s="78"/>
    </row>
    <row r="338" spans="1:24" ht="13.5" x14ac:dyDescent="0.25">
      <c r="A338" s="189" t="s">
        <v>310</v>
      </c>
      <c r="B338" s="15" t="s">
        <v>23</v>
      </c>
      <c r="C338" s="189">
        <v>6</v>
      </c>
      <c r="D338" s="189"/>
      <c r="E338" s="92">
        <v>30</v>
      </c>
      <c r="F338" s="92">
        <v>2</v>
      </c>
      <c r="G338" s="15">
        <f t="shared" ref="G338:G345" si="171">2.5*$R$19</f>
        <v>2.5</v>
      </c>
      <c r="H338" s="15" t="s">
        <v>115</v>
      </c>
      <c r="I338" s="15">
        <f t="shared" si="153"/>
        <v>11.278</v>
      </c>
      <c r="J338" s="189" t="s">
        <v>115</v>
      </c>
      <c r="K338" s="180"/>
      <c r="L338" s="180"/>
      <c r="M338" s="189" t="s">
        <v>127</v>
      </c>
      <c r="N338" s="189" t="s">
        <v>128</v>
      </c>
      <c r="O338" s="189" t="s">
        <v>115</v>
      </c>
      <c r="P338" s="192" t="s">
        <v>214</v>
      </c>
      <c r="Q338" s="192" t="s">
        <v>124</v>
      </c>
      <c r="R338" s="75"/>
      <c r="S338" s="75"/>
      <c r="T338" s="75"/>
      <c r="U338" s="75">
        <f t="shared" si="134"/>
        <v>0</v>
      </c>
      <c r="V338" s="75">
        <f t="shared" si="135"/>
        <v>0</v>
      </c>
      <c r="W338" s="75">
        <f t="shared" si="136"/>
        <v>1</v>
      </c>
      <c r="X338" s="75"/>
    </row>
    <row r="339" spans="1:24" ht="13.5" x14ac:dyDescent="0.25">
      <c r="A339" s="180"/>
      <c r="B339" s="15" t="s">
        <v>13</v>
      </c>
      <c r="C339" s="180"/>
      <c r="D339" s="180"/>
      <c r="E339" s="93">
        <f t="shared" ref="E339:E342" si="172">ROUND($E$338*S10,0)</f>
        <v>60</v>
      </c>
      <c r="F339" s="93">
        <f t="shared" ref="F339:F342" si="173">ROUND($F$338*T10,0)</f>
        <v>4</v>
      </c>
      <c r="G339" s="15">
        <f t="shared" si="171"/>
        <v>2.5</v>
      </c>
      <c r="H339" s="15" t="s">
        <v>115</v>
      </c>
      <c r="I339" s="15">
        <f t="shared" si="153"/>
        <v>22.556000000000001</v>
      </c>
      <c r="J339" s="180"/>
      <c r="K339" s="180"/>
      <c r="L339" s="180"/>
      <c r="M339" s="180"/>
      <c r="N339" s="180"/>
      <c r="O339" s="180"/>
      <c r="P339" s="180"/>
      <c r="Q339" s="180"/>
      <c r="R339" s="75"/>
      <c r="S339" s="75"/>
      <c r="T339" s="75"/>
      <c r="U339" s="75">
        <f t="shared" si="134"/>
        <v>0</v>
      </c>
      <c r="V339" s="75">
        <f t="shared" si="135"/>
        <v>0</v>
      </c>
      <c r="W339" s="75">
        <f t="shared" si="136"/>
        <v>1</v>
      </c>
      <c r="X339" s="75"/>
    </row>
    <row r="340" spans="1:24" ht="13.5" x14ac:dyDescent="0.25">
      <c r="A340" s="180"/>
      <c r="B340" s="15" t="s">
        <v>14</v>
      </c>
      <c r="C340" s="180"/>
      <c r="D340" s="180"/>
      <c r="E340" s="93">
        <f t="shared" si="172"/>
        <v>120</v>
      </c>
      <c r="F340" s="93">
        <f t="shared" si="173"/>
        <v>8</v>
      </c>
      <c r="G340" s="15">
        <f t="shared" si="171"/>
        <v>2.5</v>
      </c>
      <c r="H340" s="15" t="s">
        <v>115</v>
      </c>
      <c r="I340" s="15">
        <f t="shared" si="153"/>
        <v>45.113</v>
      </c>
      <c r="J340" s="180"/>
      <c r="K340" s="180"/>
      <c r="L340" s="180"/>
      <c r="M340" s="180"/>
      <c r="N340" s="180"/>
      <c r="O340" s="180"/>
      <c r="P340" s="180"/>
      <c r="Q340" s="180"/>
      <c r="R340" s="75"/>
      <c r="S340" s="75"/>
      <c r="T340" s="75"/>
      <c r="U340" s="75">
        <f t="shared" si="134"/>
        <v>0</v>
      </c>
      <c r="V340" s="75">
        <f t="shared" si="135"/>
        <v>0</v>
      </c>
      <c r="W340" s="75">
        <f t="shared" si="136"/>
        <v>1</v>
      </c>
      <c r="X340" s="75"/>
    </row>
    <row r="341" spans="1:24" ht="13.5" x14ac:dyDescent="0.25">
      <c r="A341" s="180"/>
      <c r="B341" s="15" t="s">
        <v>15</v>
      </c>
      <c r="C341" s="180"/>
      <c r="D341" s="180"/>
      <c r="E341" s="93">
        <f t="shared" si="172"/>
        <v>240</v>
      </c>
      <c r="F341" s="93">
        <f t="shared" si="173"/>
        <v>16</v>
      </c>
      <c r="G341" s="15">
        <f t="shared" si="171"/>
        <v>2.5</v>
      </c>
      <c r="H341" s="15" t="s">
        <v>115</v>
      </c>
      <c r="I341" s="15">
        <f t="shared" si="153"/>
        <v>90.225999999999999</v>
      </c>
      <c r="J341" s="180"/>
      <c r="K341" s="180"/>
      <c r="L341" s="180"/>
      <c r="M341" s="180"/>
      <c r="N341" s="180"/>
      <c r="O341" s="180"/>
      <c r="P341" s="180"/>
      <c r="Q341" s="180"/>
      <c r="R341" s="75"/>
      <c r="S341" s="75"/>
      <c r="T341" s="75"/>
      <c r="U341" s="75">
        <f t="shared" si="134"/>
        <v>0</v>
      </c>
      <c r="V341" s="75">
        <f t="shared" si="135"/>
        <v>0</v>
      </c>
      <c r="W341" s="75">
        <f t="shared" si="136"/>
        <v>1</v>
      </c>
      <c r="X341" s="75"/>
    </row>
    <row r="342" spans="1:24" ht="13.5" x14ac:dyDescent="0.25">
      <c r="A342" s="180"/>
      <c r="B342" s="15" t="s">
        <v>16</v>
      </c>
      <c r="C342" s="180"/>
      <c r="D342" s="180"/>
      <c r="E342" s="93">
        <f t="shared" si="172"/>
        <v>480</v>
      </c>
      <c r="F342" s="93">
        <f t="shared" si="173"/>
        <v>32</v>
      </c>
      <c r="G342" s="15">
        <f t="shared" si="171"/>
        <v>2.5</v>
      </c>
      <c r="H342" s="15" t="s">
        <v>115</v>
      </c>
      <c r="I342" s="15">
        <f t="shared" si="153"/>
        <v>360.90199999999999</v>
      </c>
      <c r="J342" s="180"/>
      <c r="K342" s="180"/>
      <c r="L342" s="180"/>
      <c r="M342" s="180"/>
      <c r="N342" s="180"/>
      <c r="O342" s="180"/>
      <c r="P342" s="180"/>
      <c r="Q342" s="180"/>
      <c r="R342" s="75"/>
      <c r="S342" s="75"/>
      <c r="T342" s="75"/>
      <c r="U342" s="75">
        <f t="shared" si="134"/>
        <v>0</v>
      </c>
      <c r="V342" s="75">
        <f t="shared" si="135"/>
        <v>0</v>
      </c>
      <c r="W342" s="75">
        <f t="shared" si="136"/>
        <v>1</v>
      </c>
      <c r="X342" s="75"/>
    </row>
    <row r="343" spans="1:24" ht="13.5" x14ac:dyDescent="0.25">
      <c r="A343" s="180"/>
      <c r="B343" s="15" t="s">
        <v>170</v>
      </c>
      <c r="C343" s="180"/>
      <c r="D343" s="180"/>
      <c r="E343" s="93">
        <f>$E$338*S14/3</f>
        <v>480</v>
      </c>
      <c r="F343" s="93">
        <f>$F$338*T14/3</f>
        <v>32</v>
      </c>
      <c r="G343" s="15">
        <f t="shared" si="171"/>
        <v>2.5</v>
      </c>
      <c r="H343" s="15" t="s">
        <v>115</v>
      </c>
      <c r="I343" s="15">
        <f>ROUND((MIN(CEILING(F343/$R$10,1), 25)*E343)*(W343/(G343+V343+$X$10))*3, 3)</f>
        <v>1082.7070000000001</v>
      </c>
      <c r="J343" s="180"/>
      <c r="K343" s="180"/>
      <c r="L343" s="180"/>
      <c r="M343" s="180"/>
      <c r="N343" s="180"/>
      <c r="O343" s="180"/>
      <c r="P343" s="180"/>
      <c r="Q343" s="180"/>
      <c r="R343" s="75"/>
      <c r="S343" s="75"/>
      <c r="T343" s="75"/>
      <c r="U343" s="75">
        <f t="shared" si="134"/>
        <v>0</v>
      </c>
      <c r="V343" s="75">
        <f t="shared" si="135"/>
        <v>0</v>
      </c>
      <c r="W343" s="75">
        <f t="shared" si="136"/>
        <v>1</v>
      </c>
      <c r="X343" s="75"/>
    </row>
    <row r="344" spans="1:24" ht="13.5" x14ac:dyDescent="0.25">
      <c r="A344" s="180"/>
      <c r="B344" s="15" t="s">
        <v>232</v>
      </c>
      <c r="C344" s="180"/>
      <c r="D344" s="180"/>
      <c r="E344" s="93">
        <f t="shared" ref="E344:E345" si="174">$E$338*S15/5</f>
        <v>576</v>
      </c>
      <c r="F344" s="98">
        <f t="shared" ref="F344:F345" si="175">$F$338*T15/5</f>
        <v>38.4</v>
      </c>
      <c r="G344" s="15">
        <f t="shared" si="171"/>
        <v>2.5</v>
      </c>
      <c r="H344" s="15" t="s">
        <v>115</v>
      </c>
      <c r="I344" s="15">
        <f t="shared" ref="I344:I345" si="176">ROUND((MIN(CEILING(F344/$R$10,1), 25)*E344)*(W344/(G344+V344+$X$10))*5, 3)</f>
        <v>2165.4140000000002</v>
      </c>
      <c r="J344" s="180"/>
      <c r="K344" s="180"/>
      <c r="L344" s="180"/>
      <c r="M344" s="180"/>
      <c r="N344" s="180"/>
      <c r="O344" s="180"/>
      <c r="P344" s="180"/>
      <c r="Q344" s="180"/>
      <c r="R344" s="75"/>
      <c r="S344" s="75"/>
      <c r="T344" s="75"/>
      <c r="U344" s="75">
        <f t="shared" si="134"/>
        <v>0</v>
      </c>
      <c r="V344" s="75">
        <f t="shared" si="135"/>
        <v>0</v>
      </c>
      <c r="W344" s="75">
        <f t="shared" si="136"/>
        <v>1</v>
      </c>
      <c r="X344" s="75"/>
    </row>
    <row r="345" spans="1:24" ht="13.5" x14ac:dyDescent="0.25">
      <c r="A345" s="191"/>
      <c r="B345" s="76" t="s">
        <v>233</v>
      </c>
      <c r="C345" s="191"/>
      <c r="D345" s="191"/>
      <c r="E345" s="94">
        <f t="shared" si="174"/>
        <v>1152</v>
      </c>
      <c r="F345" s="100">
        <f t="shared" si="175"/>
        <v>76.8</v>
      </c>
      <c r="G345" s="76">
        <f t="shared" si="171"/>
        <v>2.5</v>
      </c>
      <c r="H345" s="76" t="s">
        <v>115</v>
      </c>
      <c r="I345" s="76">
        <f t="shared" si="176"/>
        <v>8661.6540000000005</v>
      </c>
      <c r="J345" s="191"/>
      <c r="K345" s="191"/>
      <c r="L345" s="191"/>
      <c r="M345" s="191"/>
      <c r="N345" s="191"/>
      <c r="O345" s="191"/>
      <c r="P345" s="191"/>
      <c r="Q345" s="191"/>
      <c r="R345" s="78"/>
      <c r="S345" s="78"/>
      <c r="T345" s="78"/>
      <c r="U345" s="78">
        <f t="shared" si="134"/>
        <v>0</v>
      </c>
      <c r="V345" s="78">
        <f t="shared" si="135"/>
        <v>0</v>
      </c>
      <c r="W345" s="78">
        <f t="shared" si="136"/>
        <v>1</v>
      </c>
      <c r="X345" s="78"/>
    </row>
    <row r="346" spans="1:24" ht="14" x14ac:dyDescent="0.25">
      <c r="A346" s="189" t="s">
        <v>311</v>
      </c>
      <c r="B346" s="74" t="s">
        <v>23</v>
      </c>
      <c r="C346" s="189">
        <v>43</v>
      </c>
      <c r="D346" s="189"/>
      <c r="E346" s="79">
        <v>0</v>
      </c>
      <c r="F346" s="79">
        <v>0</v>
      </c>
      <c r="G346" s="79">
        <v>0</v>
      </c>
      <c r="H346" s="79">
        <v>0</v>
      </c>
      <c r="I346" s="79">
        <f t="shared" ref="I346:I401" si="177">ROUND((MIN(CEILING(F346/$R$10,1), 25)*E346)*(W346/(G346+V346+$X$10)), 3)</f>
        <v>0</v>
      </c>
      <c r="J346" s="189" t="s">
        <v>115</v>
      </c>
      <c r="K346" s="180"/>
      <c r="L346" s="180"/>
      <c r="M346" s="189" t="s">
        <v>115</v>
      </c>
      <c r="N346" s="189" t="s">
        <v>115</v>
      </c>
      <c r="O346" s="189" t="s">
        <v>312</v>
      </c>
      <c r="P346" s="192" t="s">
        <v>313</v>
      </c>
      <c r="Q346" s="192" t="s">
        <v>115</v>
      </c>
      <c r="R346" s="75"/>
      <c r="S346" s="75"/>
      <c r="T346" s="75"/>
      <c r="U346" s="75">
        <f t="shared" si="134"/>
        <v>0</v>
      </c>
      <c r="V346" s="75">
        <f t="shared" si="135"/>
        <v>0</v>
      </c>
      <c r="W346" s="75">
        <f t="shared" si="136"/>
        <v>1</v>
      </c>
      <c r="X346" s="75"/>
    </row>
    <row r="347" spans="1:24" ht="14" x14ac:dyDescent="0.25">
      <c r="A347" s="180"/>
      <c r="B347" s="74" t="s">
        <v>13</v>
      </c>
      <c r="C347" s="180"/>
      <c r="D347" s="180"/>
      <c r="E347" s="79">
        <v>0</v>
      </c>
      <c r="F347" s="79">
        <v>0</v>
      </c>
      <c r="G347" s="79">
        <v>0</v>
      </c>
      <c r="H347" s="79">
        <v>0</v>
      </c>
      <c r="I347" s="79">
        <f t="shared" si="177"/>
        <v>0</v>
      </c>
      <c r="J347" s="180"/>
      <c r="K347" s="180"/>
      <c r="L347" s="180"/>
      <c r="M347" s="180"/>
      <c r="N347" s="180"/>
      <c r="O347" s="180"/>
      <c r="P347" s="180"/>
      <c r="Q347" s="180"/>
      <c r="R347" s="75"/>
      <c r="S347" s="75"/>
      <c r="T347" s="75"/>
      <c r="U347" s="75">
        <f t="shared" si="134"/>
        <v>0</v>
      </c>
      <c r="V347" s="75">
        <f t="shared" si="135"/>
        <v>0</v>
      </c>
      <c r="W347" s="75">
        <f t="shared" si="136"/>
        <v>1</v>
      </c>
      <c r="X347" s="75"/>
    </row>
    <row r="348" spans="1:24" ht="14" x14ac:dyDescent="0.25">
      <c r="A348" s="180"/>
      <c r="B348" s="74" t="s">
        <v>14</v>
      </c>
      <c r="C348" s="180"/>
      <c r="D348" s="180"/>
      <c r="E348" s="79">
        <v>0</v>
      </c>
      <c r="F348" s="79">
        <v>0</v>
      </c>
      <c r="G348" s="79">
        <v>0</v>
      </c>
      <c r="H348" s="79">
        <v>0</v>
      </c>
      <c r="I348" s="79">
        <f t="shared" si="177"/>
        <v>0</v>
      </c>
      <c r="J348" s="180"/>
      <c r="K348" s="180"/>
      <c r="L348" s="180"/>
      <c r="M348" s="180"/>
      <c r="N348" s="180"/>
      <c r="O348" s="180"/>
      <c r="P348" s="180"/>
      <c r="Q348" s="180"/>
      <c r="R348" s="75"/>
      <c r="S348" s="75"/>
      <c r="T348" s="75"/>
      <c r="U348" s="75">
        <f t="shared" si="134"/>
        <v>0</v>
      </c>
      <c r="V348" s="75">
        <f t="shared" si="135"/>
        <v>0</v>
      </c>
      <c r="W348" s="75">
        <f t="shared" si="136"/>
        <v>1</v>
      </c>
      <c r="X348" s="75"/>
    </row>
    <row r="349" spans="1:24" ht="14" x14ac:dyDescent="0.25">
      <c r="A349" s="180"/>
      <c r="B349" s="74" t="s">
        <v>15</v>
      </c>
      <c r="C349" s="180"/>
      <c r="D349" s="180"/>
      <c r="E349" s="79">
        <v>0</v>
      </c>
      <c r="F349" s="79">
        <v>0</v>
      </c>
      <c r="G349" s="79">
        <v>0</v>
      </c>
      <c r="H349" s="79">
        <v>0</v>
      </c>
      <c r="I349" s="79">
        <f t="shared" si="177"/>
        <v>0</v>
      </c>
      <c r="J349" s="180"/>
      <c r="K349" s="180"/>
      <c r="L349" s="180"/>
      <c r="M349" s="180"/>
      <c r="N349" s="180"/>
      <c r="O349" s="180"/>
      <c r="P349" s="180"/>
      <c r="Q349" s="180"/>
      <c r="R349" s="75"/>
      <c r="S349" s="75"/>
      <c r="T349" s="75"/>
      <c r="U349" s="75">
        <f t="shared" si="134"/>
        <v>0</v>
      </c>
      <c r="V349" s="75">
        <f t="shared" si="135"/>
        <v>0</v>
      </c>
      <c r="W349" s="75">
        <f t="shared" si="136"/>
        <v>1</v>
      </c>
      <c r="X349" s="75"/>
    </row>
    <row r="350" spans="1:24" ht="14" x14ac:dyDescent="0.25">
      <c r="A350" s="180"/>
      <c r="B350" s="74" t="s">
        <v>16</v>
      </c>
      <c r="C350" s="180"/>
      <c r="D350" s="180"/>
      <c r="E350" s="79">
        <v>0</v>
      </c>
      <c r="F350" s="79">
        <v>0</v>
      </c>
      <c r="G350" s="79">
        <v>0</v>
      </c>
      <c r="H350" s="79">
        <v>0</v>
      </c>
      <c r="I350" s="79">
        <f t="shared" si="177"/>
        <v>0</v>
      </c>
      <c r="J350" s="180"/>
      <c r="K350" s="180"/>
      <c r="L350" s="180"/>
      <c r="M350" s="180"/>
      <c r="N350" s="180"/>
      <c r="O350" s="180"/>
      <c r="P350" s="180"/>
      <c r="Q350" s="180"/>
      <c r="R350" s="75"/>
      <c r="S350" s="75"/>
      <c r="T350" s="75"/>
      <c r="U350" s="75">
        <f t="shared" si="134"/>
        <v>0</v>
      </c>
      <c r="V350" s="75">
        <f t="shared" si="135"/>
        <v>0</v>
      </c>
      <c r="W350" s="75">
        <f t="shared" si="136"/>
        <v>1</v>
      </c>
      <c r="X350" s="75"/>
    </row>
    <row r="351" spans="1:24" ht="14" x14ac:dyDescent="0.25">
      <c r="A351" s="180"/>
      <c r="B351" s="74" t="s">
        <v>17</v>
      </c>
      <c r="C351" s="180"/>
      <c r="D351" s="180"/>
      <c r="E351" s="79">
        <v>0</v>
      </c>
      <c r="F351" s="79">
        <v>0</v>
      </c>
      <c r="G351" s="79">
        <v>0</v>
      </c>
      <c r="H351" s="79">
        <v>0</v>
      </c>
      <c r="I351" s="79">
        <f t="shared" si="177"/>
        <v>0</v>
      </c>
      <c r="J351" s="180"/>
      <c r="K351" s="180"/>
      <c r="L351" s="180"/>
      <c r="M351" s="180"/>
      <c r="N351" s="180"/>
      <c r="O351" s="180"/>
      <c r="P351" s="180"/>
      <c r="Q351" s="180"/>
      <c r="R351" s="75"/>
      <c r="S351" s="75"/>
      <c r="T351" s="75"/>
      <c r="U351" s="75">
        <f t="shared" si="134"/>
        <v>0</v>
      </c>
      <c r="V351" s="75">
        <f t="shared" si="135"/>
        <v>0</v>
      </c>
      <c r="W351" s="75">
        <f t="shared" si="136"/>
        <v>1</v>
      </c>
      <c r="X351" s="75"/>
    </row>
    <row r="352" spans="1:24" ht="14" x14ac:dyDescent="0.25">
      <c r="A352" s="180"/>
      <c r="B352" s="74" t="s">
        <v>18</v>
      </c>
      <c r="C352" s="180"/>
      <c r="D352" s="180"/>
      <c r="E352" s="79">
        <v>0</v>
      </c>
      <c r="F352" s="79">
        <v>0</v>
      </c>
      <c r="G352" s="79">
        <v>0</v>
      </c>
      <c r="H352" s="79">
        <v>0</v>
      </c>
      <c r="I352" s="79">
        <f t="shared" si="177"/>
        <v>0</v>
      </c>
      <c r="J352" s="180"/>
      <c r="K352" s="180"/>
      <c r="L352" s="180"/>
      <c r="M352" s="180"/>
      <c r="N352" s="180"/>
      <c r="O352" s="180"/>
      <c r="P352" s="180"/>
      <c r="Q352" s="180"/>
      <c r="R352" s="75"/>
      <c r="S352" s="75"/>
      <c r="T352" s="75"/>
      <c r="U352" s="75">
        <f t="shared" si="134"/>
        <v>0</v>
      </c>
      <c r="V352" s="75">
        <f t="shared" si="135"/>
        <v>0</v>
      </c>
      <c r="W352" s="75">
        <f t="shared" si="136"/>
        <v>1</v>
      </c>
      <c r="X352" s="75"/>
    </row>
    <row r="353" spans="1:24" ht="14" x14ac:dyDescent="0.25">
      <c r="A353" s="191"/>
      <c r="B353" s="77" t="s">
        <v>19</v>
      </c>
      <c r="C353" s="191"/>
      <c r="D353" s="191"/>
      <c r="E353" s="107">
        <v>0</v>
      </c>
      <c r="F353" s="107">
        <v>0</v>
      </c>
      <c r="G353" s="107">
        <v>0</v>
      </c>
      <c r="H353" s="107">
        <v>0</v>
      </c>
      <c r="I353" s="107">
        <f t="shared" si="177"/>
        <v>0</v>
      </c>
      <c r="J353" s="191"/>
      <c r="K353" s="191"/>
      <c r="L353" s="191"/>
      <c r="M353" s="191"/>
      <c r="N353" s="191"/>
      <c r="O353" s="191"/>
      <c r="P353" s="191"/>
      <c r="Q353" s="191"/>
      <c r="R353" s="78"/>
      <c r="S353" s="78"/>
      <c r="T353" s="78"/>
      <c r="U353" s="78">
        <f t="shared" si="134"/>
        <v>0</v>
      </c>
      <c r="V353" s="78">
        <f t="shared" si="135"/>
        <v>0</v>
      </c>
      <c r="W353" s="78">
        <f t="shared" si="136"/>
        <v>1</v>
      </c>
      <c r="X353" s="78"/>
    </row>
    <row r="354" spans="1:24" ht="15.75" customHeight="1" x14ac:dyDescent="0.25">
      <c r="A354" s="189" t="s">
        <v>314</v>
      </c>
      <c r="B354" s="74" t="s">
        <v>23</v>
      </c>
      <c r="C354" s="189">
        <v>39</v>
      </c>
      <c r="D354" s="189"/>
      <c r="E354" s="85">
        <v>10</v>
      </c>
      <c r="F354" s="89">
        <v>25</v>
      </c>
      <c r="G354" s="85">
        <f t="shared" ref="G354:G361" si="178">2.5*$R$19</f>
        <v>2.5</v>
      </c>
      <c r="H354" s="85">
        <v>1</v>
      </c>
      <c r="I354" s="85">
        <f t="shared" si="177"/>
        <v>3.7589999999999999</v>
      </c>
      <c r="J354" s="189" t="s">
        <v>203</v>
      </c>
      <c r="K354" s="85">
        <f t="shared" ref="K354:K361" si="179">E354</f>
        <v>10</v>
      </c>
      <c r="L354" s="189" t="s">
        <v>115</v>
      </c>
      <c r="M354" s="189" t="s">
        <v>138</v>
      </c>
      <c r="N354" s="189" t="s">
        <v>128</v>
      </c>
      <c r="O354" s="189" t="s">
        <v>315</v>
      </c>
      <c r="P354" s="192" t="s">
        <v>158</v>
      </c>
      <c r="Q354" s="192" t="s">
        <v>159</v>
      </c>
      <c r="R354" s="75"/>
      <c r="S354" s="75"/>
      <c r="T354" s="75"/>
      <c r="U354" s="75">
        <f t="shared" si="134"/>
        <v>0</v>
      </c>
      <c r="V354" s="75">
        <f t="shared" si="135"/>
        <v>0</v>
      </c>
      <c r="W354" s="75">
        <f t="shared" si="136"/>
        <v>1</v>
      </c>
      <c r="X354" s="75"/>
    </row>
    <row r="355" spans="1:24" ht="15.75" customHeight="1" x14ac:dyDescent="0.25">
      <c r="A355" s="180"/>
      <c r="B355" s="74" t="s">
        <v>13</v>
      </c>
      <c r="C355" s="180"/>
      <c r="D355" s="180"/>
      <c r="E355" s="89">
        <f t="shared" ref="E355:E361" si="180">ROUND($E$354*S10,0)</f>
        <v>20</v>
      </c>
      <c r="F355" s="89">
        <f t="shared" ref="F355:F361" si="181">ROUND($F$354*T10,0)</f>
        <v>50</v>
      </c>
      <c r="G355" s="85">
        <f t="shared" si="178"/>
        <v>2.5</v>
      </c>
      <c r="H355" s="85">
        <v>1</v>
      </c>
      <c r="I355" s="85">
        <f t="shared" si="177"/>
        <v>15.038</v>
      </c>
      <c r="J355" s="180"/>
      <c r="K355" s="85">
        <f t="shared" si="179"/>
        <v>20</v>
      </c>
      <c r="L355" s="180"/>
      <c r="M355" s="180"/>
      <c r="N355" s="180"/>
      <c r="O355" s="180"/>
      <c r="P355" s="180"/>
      <c r="Q355" s="180"/>
      <c r="R355" s="75"/>
      <c r="S355" s="75"/>
      <c r="T355" s="75"/>
      <c r="U355" s="75">
        <f t="shared" si="134"/>
        <v>0</v>
      </c>
      <c r="V355" s="75">
        <f t="shared" si="135"/>
        <v>0</v>
      </c>
      <c r="W355" s="75">
        <f t="shared" si="136"/>
        <v>1</v>
      </c>
      <c r="X355" s="75"/>
    </row>
    <row r="356" spans="1:24" ht="15.75" customHeight="1" x14ac:dyDescent="0.25">
      <c r="A356" s="180"/>
      <c r="B356" s="15" t="s">
        <v>14</v>
      </c>
      <c r="C356" s="180"/>
      <c r="D356" s="180"/>
      <c r="E356" s="75">
        <f t="shared" si="180"/>
        <v>40</v>
      </c>
      <c r="F356" s="75">
        <f t="shared" si="181"/>
        <v>100</v>
      </c>
      <c r="G356" s="15">
        <f t="shared" si="178"/>
        <v>2.5</v>
      </c>
      <c r="H356" s="15">
        <v>1</v>
      </c>
      <c r="I356" s="15">
        <f t="shared" si="177"/>
        <v>60.15</v>
      </c>
      <c r="J356" s="180"/>
      <c r="K356" s="15">
        <f t="shared" si="179"/>
        <v>40</v>
      </c>
      <c r="L356" s="180"/>
      <c r="M356" s="180"/>
      <c r="N356" s="180"/>
      <c r="O356" s="180"/>
      <c r="P356" s="180"/>
      <c r="Q356" s="180"/>
      <c r="R356" s="75"/>
      <c r="S356" s="75"/>
      <c r="T356" s="75"/>
      <c r="U356" s="75">
        <f t="shared" si="134"/>
        <v>0</v>
      </c>
      <c r="V356" s="75">
        <f t="shared" si="135"/>
        <v>0</v>
      </c>
      <c r="W356" s="75">
        <f t="shared" si="136"/>
        <v>1</v>
      </c>
      <c r="X356" s="75"/>
    </row>
    <row r="357" spans="1:24" ht="15.75" customHeight="1" x14ac:dyDescent="0.25">
      <c r="A357" s="180"/>
      <c r="B357" s="15" t="s">
        <v>15</v>
      </c>
      <c r="C357" s="180"/>
      <c r="D357" s="180"/>
      <c r="E357" s="75">
        <f t="shared" si="180"/>
        <v>80</v>
      </c>
      <c r="F357" s="75">
        <f t="shared" si="181"/>
        <v>200</v>
      </c>
      <c r="G357" s="15">
        <f t="shared" si="178"/>
        <v>2.5</v>
      </c>
      <c r="H357" s="15">
        <v>1</v>
      </c>
      <c r="I357" s="15">
        <f t="shared" si="177"/>
        <v>240.602</v>
      </c>
      <c r="J357" s="180"/>
      <c r="K357" s="15">
        <f t="shared" si="179"/>
        <v>80</v>
      </c>
      <c r="L357" s="180"/>
      <c r="M357" s="180"/>
      <c r="N357" s="180"/>
      <c r="O357" s="180"/>
      <c r="P357" s="180"/>
      <c r="Q357" s="180"/>
      <c r="R357" s="75"/>
      <c r="S357" s="75"/>
      <c r="T357" s="75"/>
      <c r="U357" s="75">
        <f t="shared" si="134"/>
        <v>0</v>
      </c>
      <c r="V357" s="75">
        <f t="shared" si="135"/>
        <v>0</v>
      </c>
      <c r="W357" s="75">
        <f t="shared" si="136"/>
        <v>1</v>
      </c>
      <c r="X357" s="75"/>
    </row>
    <row r="358" spans="1:24" ht="15.75" customHeight="1" x14ac:dyDescent="0.25">
      <c r="A358" s="180"/>
      <c r="B358" s="15" t="s">
        <v>16</v>
      </c>
      <c r="C358" s="180"/>
      <c r="D358" s="180"/>
      <c r="E358" s="75">
        <f t="shared" si="180"/>
        <v>160</v>
      </c>
      <c r="F358" s="75">
        <f t="shared" si="181"/>
        <v>400</v>
      </c>
      <c r="G358" s="15">
        <f t="shared" si="178"/>
        <v>2.5</v>
      </c>
      <c r="H358" s="15">
        <v>1</v>
      </c>
      <c r="I358" s="15">
        <f t="shared" si="177"/>
        <v>962.40599999999995</v>
      </c>
      <c r="J358" s="180"/>
      <c r="K358" s="15">
        <f t="shared" si="179"/>
        <v>160</v>
      </c>
      <c r="L358" s="180"/>
      <c r="M358" s="180"/>
      <c r="N358" s="180"/>
      <c r="O358" s="180"/>
      <c r="P358" s="180"/>
      <c r="Q358" s="180"/>
      <c r="R358" s="75"/>
      <c r="S358" s="75"/>
      <c r="T358" s="75"/>
      <c r="U358" s="75">
        <f t="shared" si="134"/>
        <v>0</v>
      </c>
      <c r="V358" s="75">
        <f t="shared" si="135"/>
        <v>0</v>
      </c>
      <c r="W358" s="75">
        <f t="shared" si="136"/>
        <v>1</v>
      </c>
      <c r="X358" s="75"/>
    </row>
    <row r="359" spans="1:24" ht="15.75" customHeight="1" x14ac:dyDescent="0.25">
      <c r="A359" s="180"/>
      <c r="B359" s="15" t="s">
        <v>17</v>
      </c>
      <c r="C359" s="180"/>
      <c r="D359" s="180"/>
      <c r="E359" s="75">
        <f t="shared" si="180"/>
        <v>480</v>
      </c>
      <c r="F359" s="75">
        <f t="shared" si="181"/>
        <v>1200</v>
      </c>
      <c r="G359" s="15">
        <f t="shared" si="178"/>
        <v>2.5</v>
      </c>
      <c r="H359" s="15">
        <v>1</v>
      </c>
      <c r="I359" s="15">
        <f t="shared" si="177"/>
        <v>5030.5680000000002</v>
      </c>
      <c r="J359" s="180"/>
      <c r="K359" s="15">
        <f t="shared" si="179"/>
        <v>480</v>
      </c>
      <c r="L359" s="180"/>
      <c r="M359" s="180"/>
      <c r="N359" s="180"/>
      <c r="O359" s="180"/>
      <c r="P359" s="180"/>
      <c r="Q359" s="180"/>
      <c r="R359" s="75"/>
      <c r="S359" s="75"/>
      <c r="T359" s="75"/>
      <c r="U359" s="75">
        <f t="shared" si="134"/>
        <v>1</v>
      </c>
      <c r="V359" s="75">
        <f t="shared" si="135"/>
        <v>1.92</v>
      </c>
      <c r="W359" s="75">
        <f t="shared" si="136"/>
        <v>1.92</v>
      </c>
      <c r="X359" s="75"/>
    </row>
    <row r="360" spans="1:24" ht="15.75" customHeight="1" x14ac:dyDescent="0.25">
      <c r="A360" s="180"/>
      <c r="B360" s="15" t="s">
        <v>18</v>
      </c>
      <c r="C360" s="180"/>
      <c r="D360" s="180"/>
      <c r="E360" s="75">
        <f t="shared" si="180"/>
        <v>960</v>
      </c>
      <c r="F360" s="75">
        <f t="shared" si="181"/>
        <v>2400</v>
      </c>
      <c r="G360" s="15">
        <f t="shared" si="178"/>
        <v>2.5</v>
      </c>
      <c r="H360" s="15">
        <v>1</v>
      </c>
      <c r="I360" s="15">
        <f t="shared" si="177"/>
        <v>14178.462</v>
      </c>
      <c r="J360" s="180"/>
      <c r="K360" s="15">
        <f t="shared" si="179"/>
        <v>960</v>
      </c>
      <c r="L360" s="180"/>
      <c r="M360" s="180"/>
      <c r="N360" s="180"/>
      <c r="O360" s="180"/>
      <c r="P360" s="180"/>
      <c r="Q360" s="180"/>
      <c r="R360" s="75"/>
      <c r="S360" s="75"/>
      <c r="T360" s="75"/>
      <c r="U360" s="75">
        <f t="shared" si="134"/>
        <v>1</v>
      </c>
      <c r="V360" s="75">
        <f t="shared" si="135"/>
        <v>3.84</v>
      </c>
      <c r="W360" s="75">
        <f t="shared" si="136"/>
        <v>3.84</v>
      </c>
      <c r="X360" s="75"/>
    </row>
    <row r="361" spans="1:24" ht="15.75" customHeight="1" x14ac:dyDescent="0.25">
      <c r="A361" s="191"/>
      <c r="B361" s="76" t="s">
        <v>19</v>
      </c>
      <c r="C361" s="191"/>
      <c r="D361" s="191"/>
      <c r="E361" s="78">
        <f t="shared" si="180"/>
        <v>1920</v>
      </c>
      <c r="F361" s="78">
        <f t="shared" si="181"/>
        <v>4800</v>
      </c>
      <c r="G361" s="76">
        <f t="shared" si="178"/>
        <v>2.5</v>
      </c>
      <c r="H361" s="76">
        <v>1</v>
      </c>
      <c r="I361" s="76">
        <f t="shared" si="177"/>
        <v>35651.838000000003</v>
      </c>
      <c r="J361" s="191"/>
      <c r="K361" s="76">
        <f t="shared" si="179"/>
        <v>1920</v>
      </c>
      <c r="L361" s="191"/>
      <c r="M361" s="191"/>
      <c r="N361" s="191"/>
      <c r="O361" s="191"/>
      <c r="P361" s="191"/>
      <c r="Q361" s="191"/>
      <c r="R361" s="78"/>
      <c r="S361" s="78"/>
      <c r="T361" s="78"/>
      <c r="U361" s="78">
        <f t="shared" si="134"/>
        <v>1</v>
      </c>
      <c r="V361" s="78">
        <f t="shared" si="135"/>
        <v>7.68</v>
      </c>
      <c r="W361" s="78">
        <f t="shared" si="136"/>
        <v>7.68</v>
      </c>
      <c r="X361" s="78"/>
    </row>
    <row r="362" spans="1:24" ht="16.5" customHeight="1" x14ac:dyDescent="0.25">
      <c r="A362" s="189" t="s">
        <v>316</v>
      </c>
      <c r="B362" s="74" t="s">
        <v>23</v>
      </c>
      <c r="C362" s="189">
        <v>20</v>
      </c>
      <c r="D362" s="189"/>
      <c r="E362" s="85">
        <v>8</v>
      </c>
      <c r="F362" s="85">
        <v>5</v>
      </c>
      <c r="G362" s="85">
        <f t="shared" ref="G362:G369" si="182">3*$R$19</f>
        <v>3</v>
      </c>
      <c r="H362" s="85">
        <v>0.5</v>
      </c>
      <c r="I362" s="85">
        <f t="shared" si="177"/>
        <v>2.532</v>
      </c>
      <c r="J362" s="189" t="s">
        <v>317</v>
      </c>
      <c r="K362" s="85">
        <v>10</v>
      </c>
      <c r="L362" s="85">
        <v>50</v>
      </c>
      <c r="M362" s="189" t="s">
        <v>318</v>
      </c>
      <c r="N362" s="189" t="s">
        <v>319</v>
      </c>
      <c r="O362" s="189" t="s">
        <v>320</v>
      </c>
      <c r="P362" s="192" t="s">
        <v>321</v>
      </c>
      <c r="Q362" s="192" t="s">
        <v>124</v>
      </c>
      <c r="R362" s="75"/>
      <c r="S362" s="75"/>
      <c r="T362" s="75"/>
      <c r="U362" s="75">
        <f t="shared" si="134"/>
        <v>0</v>
      </c>
      <c r="V362" s="75">
        <f t="shared" si="135"/>
        <v>0</v>
      </c>
      <c r="W362" s="75">
        <f t="shared" si="136"/>
        <v>1</v>
      </c>
      <c r="X362" s="75"/>
    </row>
    <row r="363" spans="1:24" ht="16.5" customHeight="1" x14ac:dyDescent="0.25">
      <c r="A363" s="180"/>
      <c r="B363" s="15" t="s">
        <v>13</v>
      </c>
      <c r="C363" s="180"/>
      <c r="D363" s="180"/>
      <c r="E363" s="75">
        <f t="shared" ref="E363:E369" si="183">ROUND($E$362*S18,0)</f>
        <v>16</v>
      </c>
      <c r="F363" s="75">
        <f t="shared" ref="F363:F369" si="184">ROUND($F$362*T18,0)</f>
        <v>10</v>
      </c>
      <c r="G363" s="15">
        <f t="shared" si="182"/>
        <v>3</v>
      </c>
      <c r="H363" s="15">
        <v>0.5</v>
      </c>
      <c r="I363" s="15">
        <f t="shared" si="177"/>
        <v>5.0629999999999997</v>
      </c>
      <c r="J363" s="180"/>
      <c r="K363" s="15">
        <f t="shared" ref="K363:K367" si="185">K362</f>
        <v>10</v>
      </c>
      <c r="L363" s="15">
        <v>60</v>
      </c>
      <c r="M363" s="180"/>
      <c r="N363" s="180"/>
      <c r="O363" s="180"/>
      <c r="P363" s="180"/>
      <c r="Q363" s="180"/>
      <c r="R363" s="75"/>
      <c r="S363" s="75"/>
      <c r="T363" s="75"/>
      <c r="U363" s="75">
        <f t="shared" si="134"/>
        <v>0</v>
      </c>
      <c r="V363" s="75">
        <f t="shared" si="135"/>
        <v>0</v>
      </c>
      <c r="W363" s="75">
        <f t="shared" si="136"/>
        <v>1</v>
      </c>
      <c r="X363" s="75"/>
    </row>
    <row r="364" spans="1:24" ht="16.5" customHeight="1" x14ac:dyDescent="0.25">
      <c r="A364" s="180"/>
      <c r="B364" s="15" t="s">
        <v>14</v>
      </c>
      <c r="C364" s="180"/>
      <c r="D364" s="180"/>
      <c r="E364" s="75">
        <f t="shared" si="183"/>
        <v>32</v>
      </c>
      <c r="F364" s="75">
        <f t="shared" si="184"/>
        <v>20</v>
      </c>
      <c r="G364" s="15">
        <f t="shared" si="182"/>
        <v>3</v>
      </c>
      <c r="H364" s="15">
        <v>0.5</v>
      </c>
      <c r="I364" s="15">
        <f t="shared" si="177"/>
        <v>10.127000000000001</v>
      </c>
      <c r="J364" s="180"/>
      <c r="K364" s="15">
        <f t="shared" si="185"/>
        <v>10</v>
      </c>
      <c r="L364" s="15">
        <v>70</v>
      </c>
      <c r="M364" s="180"/>
      <c r="N364" s="180"/>
      <c r="O364" s="180"/>
      <c r="P364" s="180"/>
      <c r="Q364" s="180"/>
      <c r="R364" s="75"/>
      <c r="S364" s="75"/>
      <c r="T364" s="75"/>
      <c r="U364" s="75">
        <f t="shared" si="134"/>
        <v>0</v>
      </c>
      <c r="V364" s="75">
        <f t="shared" si="135"/>
        <v>0</v>
      </c>
      <c r="W364" s="75">
        <f t="shared" si="136"/>
        <v>1</v>
      </c>
      <c r="X364" s="75"/>
    </row>
    <row r="365" spans="1:24" ht="16.5" customHeight="1" x14ac:dyDescent="0.25">
      <c r="A365" s="180"/>
      <c r="B365" s="15" t="s">
        <v>15</v>
      </c>
      <c r="C365" s="180"/>
      <c r="D365" s="180"/>
      <c r="E365" s="75">
        <f t="shared" si="183"/>
        <v>64</v>
      </c>
      <c r="F365" s="75">
        <f t="shared" si="184"/>
        <v>40</v>
      </c>
      <c r="G365" s="15">
        <f t="shared" si="182"/>
        <v>3</v>
      </c>
      <c r="H365" s="15">
        <v>0.5</v>
      </c>
      <c r="I365" s="15">
        <f t="shared" si="177"/>
        <v>40.506</v>
      </c>
      <c r="J365" s="180"/>
      <c r="K365" s="15">
        <f t="shared" si="185"/>
        <v>10</v>
      </c>
      <c r="L365" s="15">
        <v>80</v>
      </c>
      <c r="M365" s="180"/>
      <c r="N365" s="180"/>
      <c r="O365" s="180"/>
      <c r="P365" s="180"/>
      <c r="Q365" s="180"/>
      <c r="R365" s="75"/>
      <c r="S365" s="75"/>
      <c r="T365" s="75"/>
      <c r="U365" s="75">
        <f t="shared" si="134"/>
        <v>0</v>
      </c>
      <c r="V365" s="75">
        <f t="shared" si="135"/>
        <v>0</v>
      </c>
      <c r="W365" s="75">
        <f t="shared" si="136"/>
        <v>1</v>
      </c>
      <c r="X365" s="75"/>
    </row>
    <row r="366" spans="1:24" ht="16.5" customHeight="1" x14ac:dyDescent="0.25">
      <c r="A366" s="180"/>
      <c r="B366" s="15" t="s">
        <v>16</v>
      </c>
      <c r="C366" s="180"/>
      <c r="D366" s="180"/>
      <c r="E366" s="75">
        <f t="shared" si="183"/>
        <v>128</v>
      </c>
      <c r="F366" s="75">
        <f t="shared" si="184"/>
        <v>80</v>
      </c>
      <c r="G366" s="15">
        <f t="shared" si="182"/>
        <v>3</v>
      </c>
      <c r="H366" s="15">
        <v>0.5</v>
      </c>
      <c r="I366" s="15">
        <f t="shared" si="177"/>
        <v>162.02500000000001</v>
      </c>
      <c r="J366" s="180"/>
      <c r="K366" s="15">
        <f t="shared" si="185"/>
        <v>10</v>
      </c>
      <c r="L366" s="15">
        <v>100</v>
      </c>
      <c r="M366" s="180"/>
      <c r="N366" s="180"/>
      <c r="O366" s="180"/>
      <c r="P366" s="180"/>
      <c r="Q366" s="180"/>
      <c r="R366" s="75"/>
      <c r="S366" s="75"/>
      <c r="T366" s="75"/>
      <c r="U366" s="75">
        <f t="shared" si="134"/>
        <v>0</v>
      </c>
      <c r="V366" s="75">
        <f t="shared" si="135"/>
        <v>0</v>
      </c>
      <c r="W366" s="75">
        <f t="shared" si="136"/>
        <v>1</v>
      </c>
      <c r="X366" s="75"/>
    </row>
    <row r="367" spans="1:24" ht="16.5" customHeight="1" x14ac:dyDescent="0.25">
      <c r="A367" s="180"/>
      <c r="B367" s="15" t="s">
        <v>17</v>
      </c>
      <c r="C367" s="180"/>
      <c r="D367" s="180"/>
      <c r="E367" s="75">
        <f t="shared" si="183"/>
        <v>384</v>
      </c>
      <c r="F367" s="75">
        <f t="shared" si="184"/>
        <v>240</v>
      </c>
      <c r="G367" s="15">
        <f t="shared" si="182"/>
        <v>3</v>
      </c>
      <c r="H367" s="15">
        <v>0.5</v>
      </c>
      <c r="I367" s="15">
        <f t="shared" si="177"/>
        <v>1215.19</v>
      </c>
      <c r="J367" s="180"/>
      <c r="K367" s="15">
        <f t="shared" si="185"/>
        <v>10</v>
      </c>
      <c r="L367" s="15">
        <v>150</v>
      </c>
      <c r="M367" s="180"/>
      <c r="N367" s="180"/>
      <c r="O367" s="180"/>
      <c r="P367" s="180"/>
      <c r="Q367" s="180"/>
      <c r="R367" s="75"/>
      <c r="S367" s="75"/>
      <c r="T367" s="75"/>
      <c r="U367" s="75">
        <f t="shared" si="134"/>
        <v>0</v>
      </c>
      <c r="V367" s="75">
        <f t="shared" si="135"/>
        <v>0</v>
      </c>
      <c r="W367" s="75">
        <f t="shared" si="136"/>
        <v>1</v>
      </c>
      <c r="X367" s="75"/>
    </row>
    <row r="368" spans="1:24" ht="16.5" customHeight="1" x14ac:dyDescent="0.25">
      <c r="A368" s="180"/>
      <c r="B368" s="15" t="s">
        <v>18</v>
      </c>
      <c r="C368" s="180"/>
      <c r="D368" s="180"/>
      <c r="E368" s="75">
        <f t="shared" si="183"/>
        <v>768</v>
      </c>
      <c r="F368" s="75">
        <f t="shared" si="184"/>
        <v>480</v>
      </c>
      <c r="G368" s="15">
        <f t="shared" si="182"/>
        <v>3</v>
      </c>
      <c r="H368" s="15">
        <v>0.5</v>
      </c>
      <c r="I368" s="15">
        <f t="shared" si="177"/>
        <v>4860.759</v>
      </c>
      <c r="J368" s="180"/>
      <c r="K368" s="15">
        <v>10</v>
      </c>
      <c r="L368" s="15">
        <v>200</v>
      </c>
      <c r="M368" s="180"/>
      <c r="N368" s="180"/>
      <c r="O368" s="180"/>
      <c r="P368" s="180"/>
      <c r="Q368" s="180"/>
      <c r="R368" s="75"/>
      <c r="S368" s="75"/>
      <c r="T368" s="75"/>
      <c r="U368" s="75">
        <f t="shared" si="134"/>
        <v>0</v>
      </c>
      <c r="V368" s="75">
        <f t="shared" si="135"/>
        <v>0</v>
      </c>
      <c r="W368" s="75">
        <f t="shared" si="136"/>
        <v>1</v>
      </c>
      <c r="X368" s="75"/>
    </row>
    <row r="369" spans="1:24" ht="16.5" customHeight="1" x14ac:dyDescent="0.25">
      <c r="A369" s="191"/>
      <c r="B369" s="76" t="s">
        <v>19</v>
      </c>
      <c r="C369" s="191"/>
      <c r="D369" s="191"/>
      <c r="E369" s="78">
        <f t="shared" si="183"/>
        <v>1536</v>
      </c>
      <c r="F369" s="78">
        <f t="shared" si="184"/>
        <v>960</v>
      </c>
      <c r="G369" s="76">
        <f t="shared" si="182"/>
        <v>3</v>
      </c>
      <c r="H369" s="76">
        <v>0.5</v>
      </c>
      <c r="I369" s="76">
        <f t="shared" si="177"/>
        <v>12560.136</v>
      </c>
      <c r="J369" s="191"/>
      <c r="K369" s="76">
        <v>10</v>
      </c>
      <c r="L369" s="76">
        <v>250</v>
      </c>
      <c r="M369" s="191"/>
      <c r="N369" s="191"/>
      <c r="O369" s="191"/>
      <c r="P369" s="191"/>
      <c r="Q369" s="191"/>
      <c r="R369" s="78"/>
      <c r="S369" s="78"/>
      <c r="T369" s="78"/>
      <c r="U369" s="78">
        <f t="shared" si="134"/>
        <v>1</v>
      </c>
      <c r="V369" s="78">
        <f t="shared" si="135"/>
        <v>1.536</v>
      </c>
      <c r="W369" s="78">
        <f t="shared" si="136"/>
        <v>1.536</v>
      </c>
      <c r="X369" s="78"/>
    </row>
    <row r="370" spans="1:24" ht="15.75" customHeight="1" x14ac:dyDescent="0.25">
      <c r="A370" s="189" t="s">
        <v>322</v>
      </c>
      <c r="B370" s="15" t="s">
        <v>23</v>
      </c>
      <c r="C370" s="189">
        <v>8</v>
      </c>
      <c r="D370" s="189"/>
      <c r="E370" s="15">
        <v>20</v>
      </c>
      <c r="F370" s="15">
        <v>10</v>
      </c>
      <c r="G370" s="15">
        <f t="shared" ref="G370:G377" si="186">2.5*$R$19</f>
        <v>2.5</v>
      </c>
      <c r="H370" s="15" t="s">
        <v>115</v>
      </c>
      <c r="I370" s="15">
        <f t="shared" si="177"/>
        <v>7.5190000000000001</v>
      </c>
      <c r="J370" s="189" t="s">
        <v>115</v>
      </c>
      <c r="K370" s="180"/>
      <c r="L370" s="180"/>
      <c r="M370" s="189" t="s">
        <v>323</v>
      </c>
      <c r="N370" s="189" t="s">
        <v>128</v>
      </c>
      <c r="O370" s="189" t="s">
        <v>324</v>
      </c>
      <c r="P370" s="192" t="s">
        <v>325</v>
      </c>
      <c r="Q370" s="192" t="s">
        <v>326</v>
      </c>
      <c r="R370" s="75"/>
      <c r="S370" s="75"/>
      <c r="T370" s="75"/>
      <c r="U370" s="75">
        <f t="shared" si="134"/>
        <v>0</v>
      </c>
      <c r="V370" s="75">
        <f t="shared" si="135"/>
        <v>0</v>
      </c>
      <c r="W370" s="75">
        <f t="shared" si="136"/>
        <v>1</v>
      </c>
      <c r="X370" s="75"/>
    </row>
    <row r="371" spans="1:24" ht="15.75" customHeight="1" x14ac:dyDescent="0.25">
      <c r="A371" s="180"/>
      <c r="B371" s="15" t="s">
        <v>13</v>
      </c>
      <c r="C371" s="180"/>
      <c r="D371" s="180"/>
      <c r="E371" s="75">
        <f t="shared" ref="E371:E377" si="187">ROUND($E$370*S10,0)</f>
        <v>40</v>
      </c>
      <c r="F371" s="75">
        <f t="shared" ref="F371:F377" si="188">ROUND($F$370*T10,0)</f>
        <v>20</v>
      </c>
      <c r="G371" s="15">
        <f t="shared" si="186"/>
        <v>2.5</v>
      </c>
      <c r="H371" s="15" t="s">
        <v>115</v>
      </c>
      <c r="I371" s="15">
        <f t="shared" si="177"/>
        <v>15.038</v>
      </c>
      <c r="J371" s="180"/>
      <c r="K371" s="180"/>
      <c r="L371" s="180"/>
      <c r="M371" s="180"/>
      <c r="N371" s="180"/>
      <c r="O371" s="180"/>
      <c r="P371" s="180"/>
      <c r="Q371" s="180"/>
      <c r="R371" s="75"/>
      <c r="S371" s="75"/>
      <c r="T371" s="75"/>
      <c r="U371" s="75">
        <f t="shared" si="134"/>
        <v>0</v>
      </c>
      <c r="V371" s="75">
        <f t="shared" si="135"/>
        <v>0</v>
      </c>
      <c r="W371" s="75">
        <f t="shared" si="136"/>
        <v>1</v>
      </c>
      <c r="X371" s="75"/>
    </row>
    <row r="372" spans="1:24" ht="15.75" customHeight="1" x14ac:dyDescent="0.25">
      <c r="A372" s="180"/>
      <c r="B372" s="15" t="s">
        <v>14</v>
      </c>
      <c r="C372" s="180"/>
      <c r="D372" s="180"/>
      <c r="E372" s="75">
        <f t="shared" si="187"/>
        <v>80</v>
      </c>
      <c r="F372" s="75">
        <f t="shared" si="188"/>
        <v>40</v>
      </c>
      <c r="G372" s="15">
        <f t="shared" si="186"/>
        <v>2.5</v>
      </c>
      <c r="H372" s="15" t="s">
        <v>115</v>
      </c>
      <c r="I372" s="15">
        <f t="shared" si="177"/>
        <v>60.15</v>
      </c>
      <c r="J372" s="180"/>
      <c r="K372" s="180"/>
      <c r="L372" s="180"/>
      <c r="M372" s="180"/>
      <c r="N372" s="180"/>
      <c r="O372" s="180"/>
      <c r="P372" s="180"/>
      <c r="Q372" s="180"/>
      <c r="R372" s="75"/>
      <c r="S372" s="75"/>
      <c r="T372" s="75"/>
      <c r="U372" s="75">
        <f t="shared" si="134"/>
        <v>0</v>
      </c>
      <c r="V372" s="75">
        <f t="shared" si="135"/>
        <v>0</v>
      </c>
      <c r="W372" s="75">
        <f t="shared" si="136"/>
        <v>1</v>
      </c>
      <c r="X372" s="75"/>
    </row>
    <row r="373" spans="1:24" ht="15.75" customHeight="1" x14ac:dyDescent="0.25">
      <c r="A373" s="180"/>
      <c r="B373" s="15" t="s">
        <v>15</v>
      </c>
      <c r="C373" s="180"/>
      <c r="D373" s="180"/>
      <c r="E373" s="75">
        <f t="shared" si="187"/>
        <v>160</v>
      </c>
      <c r="F373" s="75">
        <f t="shared" si="188"/>
        <v>80</v>
      </c>
      <c r="G373" s="15">
        <f t="shared" si="186"/>
        <v>2.5</v>
      </c>
      <c r="H373" s="15" t="s">
        <v>115</v>
      </c>
      <c r="I373" s="15">
        <f t="shared" si="177"/>
        <v>240.602</v>
      </c>
      <c r="J373" s="180"/>
      <c r="K373" s="180"/>
      <c r="L373" s="180"/>
      <c r="M373" s="180"/>
      <c r="N373" s="180"/>
      <c r="O373" s="180"/>
      <c r="P373" s="180"/>
      <c r="Q373" s="180"/>
      <c r="R373" s="75"/>
      <c r="S373" s="75"/>
      <c r="T373" s="75"/>
      <c r="U373" s="75">
        <f t="shared" si="134"/>
        <v>0</v>
      </c>
      <c r="V373" s="75">
        <f t="shared" si="135"/>
        <v>0</v>
      </c>
      <c r="W373" s="75">
        <f t="shared" si="136"/>
        <v>1</v>
      </c>
      <c r="X373" s="75"/>
    </row>
    <row r="374" spans="1:24" ht="15.75" customHeight="1" x14ac:dyDescent="0.25">
      <c r="A374" s="180"/>
      <c r="B374" s="15" t="s">
        <v>16</v>
      </c>
      <c r="C374" s="180"/>
      <c r="D374" s="180"/>
      <c r="E374" s="75">
        <f t="shared" si="187"/>
        <v>320</v>
      </c>
      <c r="F374" s="75">
        <f t="shared" si="188"/>
        <v>160</v>
      </c>
      <c r="G374" s="15">
        <f t="shared" si="186"/>
        <v>2.5</v>
      </c>
      <c r="H374" s="15" t="s">
        <v>115</v>
      </c>
      <c r="I374" s="15">
        <f t="shared" si="177"/>
        <v>842.10500000000002</v>
      </c>
      <c r="J374" s="180"/>
      <c r="K374" s="180"/>
      <c r="L374" s="180"/>
      <c r="M374" s="180"/>
      <c r="N374" s="180"/>
      <c r="O374" s="180"/>
      <c r="P374" s="180"/>
      <c r="Q374" s="180"/>
      <c r="R374" s="75"/>
      <c r="S374" s="75"/>
      <c r="T374" s="75"/>
      <c r="U374" s="75">
        <f t="shared" si="134"/>
        <v>0</v>
      </c>
      <c r="V374" s="75">
        <f t="shared" si="135"/>
        <v>0</v>
      </c>
      <c r="W374" s="75">
        <f t="shared" si="136"/>
        <v>1</v>
      </c>
      <c r="X374" s="75"/>
    </row>
    <row r="375" spans="1:24" ht="15.75" customHeight="1" x14ac:dyDescent="0.25">
      <c r="A375" s="180"/>
      <c r="B375" s="15" t="s">
        <v>17</v>
      </c>
      <c r="C375" s="180"/>
      <c r="D375" s="180"/>
      <c r="E375" s="75">
        <f t="shared" si="187"/>
        <v>960</v>
      </c>
      <c r="F375" s="75">
        <f t="shared" si="188"/>
        <v>480</v>
      </c>
      <c r="G375" s="15">
        <f t="shared" si="186"/>
        <v>2.5</v>
      </c>
      <c r="H375" s="15" t="s">
        <v>115</v>
      </c>
      <c r="I375" s="15">
        <f t="shared" si="177"/>
        <v>7218.0450000000001</v>
      </c>
      <c r="J375" s="180"/>
      <c r="K375" s="180"/>
      <c r="L375" s="180"/>
      <c r="M375" s="180"/>
      <c r="N375" s="180"/>
      <c r="O375" s="180"/>
      <c r="P375" s="180"/>
      <c r="Q375" s="180"/>
      <c r="R375" s="75"/>
      <c r="S375" s="75"/>
      <c r="T375" s="75"/>
      <c r="U375" s="75">
        <f t="shared" si="134"/>
        <v>0</v>
      </c>
      <c r="V375" s="75">
        <f t="shared" si="135"/>
        <v>0</v>
      </c>
      <c r="W375" s="75">
        <f t="shared" si="136"/>
        <v>1</v>
      </c>
      <c r="X375" s="75"/>
    </row>
    <row r="376" spans="1:24" ht="15.75" customHeight="1" x14ac:dyDescent="0.25">
      <c r="A376" s="180"/>
      <c r="B376" s="15" t="s">
        <v>18</v>
      </c>
      <c r="C376" s="180"/>
      <c r="D376" s="180"/>
      <c r="E376" s="75">
        <f t="shared" si="187"/>
        <v>1920</v>
      </c>
      <c r="F376" s="75">
        <f t="shared" si="188"/>
        <v>960</v>
      </c>
      <c r="G376" s="15">
        <f t="shared" si="186"/>
        <v>2.5</v>
      </c>
      <c r="H376" s="15" t="s">
        <v>115</v>
      </c>
      <c r="I376" s="15">
        <f t="shared" si="177"/>
        <v>17571.02</v>
      </c>
      <c r="J376" s="180"/>
      <c r="K376" s="180"/>
      <c r="L376" s="180"/>
      <c r="M376" s="180"/>
      <c r="N376" s="180"/>
      <c r="O376" s="180"/>
      <c r="P376" s="180"/>
      <c r="Q376" s="180"/>
      <c r="R376" s="75"/>
      <c r="S376" s="75"/>
      <c r="T376" s="75"/>
      <c r="U376" s="75">
        <f t="shared" si="134"/>
        <v>1</v>
      </c>
      <c r="V376" s="75">
        <f t="shared" si="135"/>
        <v>1.536</v>
      </c>
      <c r="W376" s="75">
        <f t="shared" si="136"/>
        <v>1.536</v>
      </c>
      <c r="X376" s="75"/>
    </row>
    <row r="377" spans="1:24" ht="15.75" customHeight="1" x14ac:dyDescent="0.25">
      <c r="A377" s="191"/>
      <c r="B377" s="76" t="s">
        <v>19</v>
      </c>
      <c r="C377" s="191"/>
      <c r="D377" s="191"/>
      <c r="E377" s="78">
        <f t="shared" si="187"/>
        <v>3840</v>
      </c>
      <c r="F377" s="78">
        <f t="shared" si="188"/>
        <v>1920</v>
      </c>
      <c r="G377" s="76">
        <f t="shared" si="186"/>
        <v>2.5</v>
      </c>
      <c r="H377" s="76" t="s">
        <v>115</v>
      </c>
      <c r="I377" s="76">
        <f t="shared" si="177"/>
        <v>51450.105000000003</v>
      </c>
      <c r="J377" s="191"/>
      <c r="K377" s="191"/>
      <c r="L377" s="191"/>
      <c r="M377" s="191"/>
      <c r="N377" s="191"/>
      <c r="O377" s="191"/>
      <c r="P377" s="191"/>
      <c r="Q377" s="191"/>
      <c r="R377" s="78"/>
      <c r="S377" s="78"/>
      <c r="T377" s="78"/>
      <c r="U377" s="78">
        <f t="shared" si="134"/>
        <v>1</v>
      </c>
      <c r="V377" s="78">
        <f t="shared" si="135"/>
        <v>3.0720000000000001</v>
      </c>
      <c r="W377" s="78">
        <f t="shared" si="136"/>
        <v>3.0720000000000001</v>
      </c>
      <c r="X377" s="78"/>
    </row>
    <row r="378" spans="1:24" ht="15.75" customHeight="1" x14ac:dyDescent="0.25">
      <c r="A378" s="189" t="s">
        <v>327</v>
      </c>
      <c r="B378" s="74" t="s">
        <v>23</v>
      </c>
      <c r="C378" s="189">
        <v>30</v>
      </c>
      <c r="D378" s="189"/>
      <c r="E378" s="85">
        <v>5</v>
      </c>
      <c r="F378" s="85">
        <v>10</v>
      </c>
      <c r="G378" s="85">
        <f>320*$R$19</f>
        <v>320</v>
      </c>
      <c r="H378" s="85">
        <v>0.5</v>
      </c>
      <c r="I378" s="85">
        <f t="shared" si="177"/>
        <v>1.6E-2</v>
      </c>
      <c r="J378" s="189" t="s">
        <v>115</v>
      </c>
      <c r="K378" s="180"/>
      <c r="L378" s="180"/>
      <c r="M378" s="189" t="s">
        <v>138</v>
      </c>
      <c r="N378" s="189" t="s">
        <v>128</v>
      </c>
      <c r="O378" s="189" t="s">
        <v>328</v>
      </c>
      <c r="P378" s="192" t="s">
        <v>329</v>
      </c>
      <c r="Q378" s="192" t="s">
        <v>144</v>
      </c>
      <c r="R378" s="75"/>
      <c r="S378" s="75"/>
      <c r="T378" s="75"/>
      <c r="U378" s="75">
        <f t="shared" si="134"/>
        <v>0</v>
      </c>
      <c r="V378" s="75">
        <f t="shared" si="135"/>
        <v>0</v>
      </c>
      <c r="W378" s="75">
        <f t="shared" si="136"/>
        <v>1</v>
      </c>
      <c r="X378" s="75"/>
    </row>
    <row r="379" spans="1:24" ht="15.75" customHeight="1" x14ac:dyDescent="0.25">
      <c r="A379" s="180"/>
      <c r="B379" s="74" t="s">
        <v>13</v>
      </c>
      <c r="C379" s="180"/>
      <c r="D379" s="180"/>
      <c r="E379" s="89">
        <f t="shared" ref="E379:E385" si="189">ROUND($E$378*S18,0)</f>
        <v>10</v>
      </c>
      <c r="F379" s="89">
        <f t="shared" ref="F379:F385" si="190">ROUND($F$378*T18,0)</f>
        <v>20</v>
      </c>
      <c r="G379" s="85">
        <f>160*$R$19</f>
        <v>160</v>
      </c>
      <c r="H379" s="85">
        <v>0.5</v>
      </c>
      <c r="I379" s="85">
        <f t="shared" si="177"/>
        <v>6.2E-2</v>
      </c>
      <c r="J379" s="180"/>
      <c r="K379" s="180"/>
      <c r="L379" s="180"/>
      <c r="M379" s="180"/>
      <c r="N379" s="180"/>
      <c r="O379" s="180"/>
      <c r="P379" s="180"/>
      <c r="Q379" s="180"/>
      <c r="R379" s="75"/>
      <c r="S379" s="75"/>
      <c r="T379" s="75"/>
      <c r="U379" s="75">
        <f t="shared" si="134"/>
        <v>0</v>
      </c>
      <c r="V379" s="75">
        <f t="shared" si="135"/>
        <v>0</v>
      </c>
      <c r="W379" s="75">
        <f t="shared" si="136"/>
        <v>1</v>
      </c>
      <c r="X379" s="75"/>
    </row>
    <row r="380" spans="1:24" ht="15.75" customHeight="1" x14ac:dyDescent="0.25">
      <c r="A380" s="180"/>
      <c r="B380" s="74" t="s">
        <v>14</v>
      </c>
      <c r="C380" s="180"/>
      <c r="D380" s="180"/>
      <c r="E380" s="89">
        <f t="shared" si="189"/>
        <v>20</v>
      </c>
      <c r="F380" s="89">
        <f t="shared" si="190"/>
        <v>40</v>
      </c>
      <c r="G380" s="85">
        <f>80*$R$19</f>
        <v>80</v>
      </c>
      <c r="H380" s="85">
        <v>0.5</v>
      </c>
      <c r="I380" s="85">
        <f t="shared" si="177"/>
        <v>0.499</v>
      </c>
      <c r="J380" s="180"/>
      <c r="K380" s="180"/>
      <c r="L380" s="180"/>
      <c r="M380" s="180"/>
      <c r="N380" s="180"/>
      <c r="O380" s="180"/>
      <c r="P380" s="180"/>
      <c r="Q380" s="180"/>
      <c r="R380" s="75"/>
      <c r="S380" s="75"/>
      <c r="T380" s="75"/>
      <c r="U380" s="75">
        <f t="shared" si="134"/>
        <v>0</v>
      </c>
      <c r="V380" s="75">
        <f t="shared" si="135"/>
        <v>0</v>
      </c>
      <c r="W380" s="75">
        <f t="shared" si="136"/>
        <v>1</v>
      </c>
      <c r="X380" s="75"/>
    </row>
    <row r="381" spans="1:24" ht="15.75" customHeight="1" x14ac:dyDescent="0.25">
      <c r="A381" s="180"/>
      <c r="B381" s="74" t="s">
        <v>15</v>
      </c>
      <c r="C381" s="180"/>
      <c r="D381" s="180"/>
      <c r="E381" s="89">
        <f t="shared" si="189"/>
        <v>40</v>
      </c>
      <c r="F381" s="89">
        <f t="shared" si="190"/>
        <v>80</v>
      </c>
      <c r="G381" s="85">
        <f>40*$R$19</f>
        <v>40</v>
      </c>
      <c r="H381" s="85">
        <v>0.5</v>
      </c>
      <c r="I381" s="85">
        <f t="shared" si="177"/>
        <v>3.984</v>
      </c>
      <c r="J381" s="180"/>
      <c r="K381" s="180"/>
      <c r="L381" s="180"/>
      <c r="M381" s="180"/>
      <c r="N381" s="180"/>
      <c r="O381" s="180"/>
      <c r="P381" s="180"/>
      <c r="Q381" s="180"/>
      <c r="R381" s="75"/>
      <c r="S381" s="75"/>
      <c r="T381" s="75"/>
      <c r="U381" s="75">
        <f t="shared" si="134"/>
        <v>0</v>
      </c>
      <c r="V381" s="75">
        <f t="shared" si="135"/>
        <v>0</v>
      </c>
      <c r="W381" s="75">
        <f t="shared" si="136"/>
        <v>1</v>
      </c>
      <c r="X381" s="75"/>
    </row>
    <row r="382" spans="1:24" ht="15.75" customHeight="1" x14ac:dyDescent="0.25">
      <c r="A382" s="180"/>
      <c r="B382" s="15" t="s">
        <v>16</v>
      </c>
      <c r="C382" s="180"/>
      <c r="D382" s="180"/>
      <c r="E382" s="75">
        <f t="shared" si="189"/>
        <v>80</v>
      </c>
      <c r="F382" s="75">
        <f t="shared" si="190"/>
        <v>160</v>
      </c>
      <c r="G382" s="15">
        <f>20*$R$19</f>
        <v>20</v>
      </c>
      <c r="H382" s="15">
        <v>0.5</v>
      </c>
      <c r="I382" s="15">
        <f t="shared" si="177"/>
        <v>27.777999999999999</v>
      </c>
      <c r="J382" s="180"/>
      <c r="K382" s="180"/>
      <c r="L382" s="180"/>
      <c r="M382" s="180"/>
      <c r="N382" s="180"/>
      <c r="O382" s="180"/>
      <c r="P382" s="180"/>
      <c r="Q382" s="180"/>
      <c r="R382" s="75"/>
      <c r="S382" s="75"/>
      <c r="T382" s="75"/>
      <c r="U382" s="75">
        <f t="shared" si="134"/>
        <v>0</v>
      </c>
      <c r="V382" s="75">
        <f t="shared" si="135"/>
        <v>0</v>
      </c>
      <c r="W382" s="75">
        <f t="shared" si="136"/>
        <v>1</v>
      </c>
      <c r="X382" s="75"/>
    </row>
    <row r="383" spans="1:24" ht="15.75" customHeight="1" x14ac:dyDescent="0.25">
      <c r="A383" s="180"/>
      <c r="B383" s="15" t="s">
        <v>17</v>
      </c>
      <c r="C383" s="180"/>
      <c r="D383" s="180"/>
      <c r="E383" s="75">
        <f t="shared" si="189"/>
        <v>240</v>
      </c>
      <c r="F383" s="75">
        <f t="shared" si="190"/>
        <v>480</v>
      </c>
      <c r="G383" s="15">
        <f>7.5*$R$19</f>
        <v>7.5</v>
      </c>
      <c r="H383" s="15">
        <v>0.5</v>
      </c>
      <c r="I383" s="15">
        <f t="shared" si="177"/>
        <v>626.63199999999995</v>
      </c>
      <c r="J383" s="180"/>
      <c r="K383" s="180"/>
      <c r="L383" s="180"/>
      <c r="M383" s="180"/>
      <c r="N383" s="180"/>
      <c r="O383" s="180"/>
      <c r="P383" s="180"/>
      <c r="Q383" s="180"/>
      <c r="R383" s="75"/>
      <c r="S383" s="75"/>
      <c r="T383" s="75"/>
      <c r="U383" s="75">
        <f t="shared" si="134"/>
        <v>0</v>
      </c>
      <c r="V383" s="75">
        <f t="shared" si="135"/>
        <v>0</v>
      </c>
      <c r="W383" s="75">
        <f t="shared" si="136"/>
        <v>1</v>
      </c>
      <c r="X383" s="75"/>
    </row>
    <row r="384" spans="1:24" ht="15.75" customHeight="1" x14ac:dyDescent="0.25">
      <c r="A384" s="180"/>
      <c r="B384" s="15" t="s">
        <v>18</v>
      </c>
      <c r="C384" s="180"/>
      <c r="D384" s="180"/>
      <c r="E384" s="75">
        <f t="shared" si="189"/>
        <v>480</v>
      </c>
      <c r="F384" s="75">
        <f t="shared" si="190"/>
        <v>960</v>
      </c>
      <c r="G384" s="15">
        <f>2.5*$R$19</f>
        <v>2.5</v>
      </c>
      <c r="H384" s="15">
        <v>0.25</v>
      </c>
      <c r="I384" s="15">
        <f t="shared" si="177"/>
        <v>4392.7550000000001</v>
      </c>
      <c r="J384" s="180"/>
      <c r="K384" s="180"/>
      <c r="L384" s="180"/>
      <c r="M384" s="180"/>
      <c r="N384" s="180"/>
      <c r="O384" s="180"/>
      <c r="P384" s="180"/>
      <c r="Q384" s="180"/>
      <c r="R384" s="75"/>
      <c r="S384" s="75"/>
      <c r="T384" s="75"/>
      <c r="U384" s="75">
        <f t="shared" si="134"/>
        <v>1</v>
      </c>
      <c r="V384" s="75">
        <f t="shared" si="135"/>
        <v>1.536</v>
      </c>
      <c r="W384" s="75">
        <f t="shared" si="136"/>
        <v>1.536</v>
      </c>
      <c r="X384" s="75"/>
    </row>
    <row r="385" spans="1:24" ht="15.75" customHeight="1" x14ac:dyDescent="0.25">
      <c r="A385" s="191"/>
      <c r="B385" s="76" t="s">
        <v>19</v>
      </c>
      <c r="C385" s="191"/>
      <c r="D385" s="191"/>
      <c r="E385" s="78">
        <f t="shared" si="189"/>
        <v>960</v>
      </c>
      <c r="F385" s="78">
        <f t="shared" si="190"/>
        <v>1920</v>
      </c>
      <c r="G385" s="76">
        <f>1*$R$19</f>
        <v>1</v>
      </c>
      <c r="H385" s="76">
        <v>0.25</v>
      </c>
      <c r="I385" s="76">
        <f t="shared" si="177"/>
        <v>17421.55</v>
      </c>
      <c r="J385" s="191"/>
      <c r="K385" s="191"/>
      <c r="L385" s="191"/>
      <c r="M385" s="191"/>
      <c r="N385" s="191"/>
      <c r="O385" s="191"/>
      <c r="P385" s="191"/>
      <c r="Q385" s="191"/>
      <c r="R385" s="78"/>
      <c r="S385" s="78"/>
      <c r="T385" s="78"/>
      <c r="U385" s="78">
        <f t="shared" si="134"/>
        <v>1</v>
      </c>
      <c r="V385" s="78">
        <f t="shared" si="135"/>
        <v>3.0720000000000001</v>
      </c>
      <c r="W385" s="78">
        <f t="shared" si="136"/>
        <v>3.0720000000000001</v>
      </c>
      <c r="X385" s="78"/>
    </row>
    <row r="386" spans="1:24" ht="15.75" customHeight="1" x14ac:dyDescent="0.25">
      <c r="A386" s="189" t="s">
        <v>330</v>
      </c>
      <c r="B386" s="74" t="s">
        <v>23</v>
      </c>
      <c r="C386" s="189">
        <v>19</v>
      </c>
      <c r="D386" s="189"/>
      <c r="E386" s="85">
        <v>10</v>
      </c>
      <c r="F386" s="85">
        <v>10</v>
      </c>
      <c r="G386" s="85">
        <f t="shared" ref="G386:G393" si="191">2*$R$19</f>
        <v>2</v>
      </c>
      <c r="H386" s="85" t="s">
        <v>115</v>
      </c>
      <c r="I386" s="85">
        <f t="shared" si="177"/>
        <v>4.63</v>
      </c>
      <c r="J386" s="189" t="s">
        <v>115</v>
      </c>
      <c r="K386" s="180"/>
      <c r="L386" s="180"/>
      <c r="M386" s="189" t="s">
        <v>127</v>
      </c>
      <c r="N386" s="189" t="s">
        <v>128</v>
      </c>
      <c r="O386" s="189" t="s">
        <v>331</v>
      </c>
      <c r="P386" s="192" t="s">
        <v>332</v>
      </c>
      <c r="Q386" s="192" t="s">
        <v>124</v>
      </c>
      <c r="R386" s="75"/>
      <c r="S386" s="75"/>
      <c r="T386" s="75"/>
      <c r="U386" s="75">
        <f t="shared" si="134"/>
        <v>0</v>
      </c>
      <c r="V386" s="75">
        <f t="shared" si="135"/>
        <v>0</v>
      </c>
      <c r="W386" s="75">
        <f t="shared" si="136"/>
        <v>1</v>
      </c>
      <c r="X386" s="75"/>
    </row>
    <row r="387" spans="1:24" ht="15.75" customHeight="1" x14ac:dyDescent="0.25">
      <c r="A387" s="180"/>
      <c r="B387" s="74" t="s">
        <v>13</v>
      </c>
      <c r="C387" s="180"/>
      <c r="D387" s="180"/>
      <c r="E387" s="89">
        <f t="shared" ref="E387:E393" si="192">ROUND($E$386*S10,0)</f>
        <v>20</v>
      </c>
      <c r="F387" s="89">
        <f t="shared" ref="F387:F393" si="193">ROUND($F$386*T10,0)</f>
        <v>20</v>
      </c>
      <c r="G387" s="85">
        <f t="shared" si="191"/>
        <v>2</v>
      </c>
      <c r="H387" s="85" t="s">
        <v>115</v>
      </c>
      <c r="I387" s="85">
        <f t="shared" si="177"/>
        <v>9.2590000000000003</v>
      </c>
      <c r="J387" s="180"/>
      <c r="K387" s="180"/>
      <c r="L387" s="180"/>
      <c r="M387" s="180"/>
      <c r="N387" s="180"/>
      <c r="O387" s="180"/>
      <c r="P387" s="180"/>
      <c r="Q387" s="180"/>
      <c r="R387" s="75"/>
      <c r="S387" s="75"/>
      <c r="T387" s="75"/>
      <c r="U387" s="75">
        <f t="shared" si="134"/>
        <v>0</v>
      </c>
      <c r="V387" s="75">
        <f t="shared" si="135"/>
        <v>0</v>
      </c>
      <c r="W387" s="75">
        <f t="shared" si="136"/>
        <v>1</v>
      </c>
      <c r="X387" s="75"/>
    </row>
    <row r="388" spans="1:24" ht="15.75" customHeight="1" x14ac:dyDescent="0.25">
      <c r="A388" s="180"/>
      <c r="B388" s="15" t="s">
        <v>14</v>
      </c>
      <c r="C388" s="180"/>
      <c r="D388" s="180"/>
      <c r="E388" s="75">
        <f t="shared" si="192"/>
        <v>40</v>
      </c>
      <c r="F388" s="75">
        <f t="shared" si="193"/>
        <v>40</v>
      </c>
      <c r="G388" s="15">
        <f t="shared" si="191"/>
        <v>2</v>
      </c>
      <c r="H388" s="15" t="s">
        <v>115</v>
      </c>
      <c r="I388" s="15">
        <f t="shared" si="177"/>
        <v>37.036999999999999</v>
      </c>
      <c r="J388" s="180"/>
      <c r="K388" s="180"/>
      <c r="L388" s="180"/>
      <c r="M388" s="180"/>
      <c r="N388" s="180"/>
      <c r="O388" s="180"/>
      <c r="P388" s="180"/>
      <c r="Q388" s="180"/>
      <c r="R388" s="75"/>
      <c r="S388" s="75"/>
      <c r="T388" s="75"/>
      <c r="U388" s="75">
        <f t="shared" si="134"/>
        <v>0</v>
      </c>
      <c r="V388" s="75">
        <f t="shared" si="135"/>
        <v>0</v>
      </c>
      <c r="W388" s="75">
        <f t="shared" si="136"/>
        <v>1</v>
      </c>
      <c r="X388" s="75"/>
    </row>
    <row r="389" spans="1:24" ht="15.75" customHeight="1" x14ac:dyDescent="0.25">
      <c r="A389" s="180"/>
      <c r="B389" s="15" t="s">
        <v>15</v>
      </c>
      <c r="C389" s="180"/>
      <c r="D389" s="180"/>
      <c r="E389" s="75">
        <f t="shared" si="192"/>
        <v>80</v>
      </c>
      <c r="F389" s="75">
        <f t="shared" si="193"/>
        <v>80</v>
      </c>
      <c r="G389" s="15">
        <f t="shared" si="191"/>
        <v>2</v>
      </c>
      <c r="H389" s="15" t="s">
        <v>115</v>
      </c>
      <c r="I389" s="15">
        <f t="shared" si="177"/>
        <v>148.148</v>
      </c>
      <c r="J389" s="180"/>
      <c r="K389" s="180"/>
      <c r="L389" s="180"/>
      <c r="M389" s="180"/>
      <c r="N389" s="180"/>
      <c r="O389" s="180"/>
      <c r="P389" s="180"/>
      <c r="Q389" s="180"/>
      <c r="R389" s="75"/>
      <c r="S389" s="75"/>
      <c r="T389" s="75"/>
      <c r="U389" s="75">
        <f t="shared" si="134"/>
        <v>0</v>
      </c>
      <c r="V389" s="75">
        <f t="shared" si="135"/>
        <v>0</v>
      </c>
      <c r="W389" s="75">
        <f t="shared" si="136"/>
        <v>1</v>
      </c>
      <c r="X389" s="75"/>
    </row>
    <row r="390" spans="1:24" ht="15.75" customHeight="1" x14ac:dyDescent="0.25">
      <c r="A390" s="180"/>
      <c r="B390" s="15" t="s">
        <v>16</v>
      </c>
      <c r="C390" s="180"/>
      <c r="D390" s="180"/>
      <c r="E390" s="75">
        <f t="shared" si="192"/>
        <v>160</v>
      </c>
      <c r="F390" s="75">
        <f t="shared" si="193"/>
        <v>160</v>
      </c>
      <c r="G390" s="15">
        <f t="shared" si="191"/>
        <v>2</v>
      </c>
      <c r="H390" s="15" t="s">
        <v>115</v>
      </c>
      <c r="I390" s="15">
        <f t="shared" si="177"/>
        <v>518.51900000000001</v>
      </c>
      <c r="J390" s="180"/>
      <c r="K390" s="180"/>
      <c r="L390" s="180"/>
      <c r="M390" s="180"/>
      <c r="N390" s="180"/>
      <c r="O390" s="180"/>
      <c r="P390" s="180"/>
      <c r="Q390" s="180"/>
      <c r="R390" s="75"/>
      <c r="S390" s="75"/>
      <c r="T390" s="75"/>
      <c r="U390" s="75">
        <f t="shared" si="134"/>
        <v>0</v>
      </c>
      <c r="V390" s="75">
        <f t="shared" si="135"/>
        <v>0</v>
      </c>
      <c r="W390" s="75">
        <f t="shared" si="136"/>
        <v>1</v>
      </c>
      <c r="X390" s="75"/>
    </row>
    <row r="391" spans="1:24" ht="15.75" customHeight="1" x14ac:dyDescent="0.25">
      <c r="A391" s="180"/>
      <c r="B391" s="15" t="s">
        <v>17</v>
      </c>
      <c r="C391" s="180"/>
      <c r="D391" s="180"/>
      <c r="E391" s="75">
        <f t="shared" si="192"/>
        <v>480</v>
      </c>
      <c r="F391" s="75">
        <f t="shared" si="193"/>
        <v>480</v>
      </c>
      <c r="G391" s="15">
        <f t="shared" si="191"/>
        <v>2</v>
      </c>
      <c r="H391" s="15" t="s">
        <v>115</v>
      </c>
      <c r="I391" s="15">
        <f t="shared" si="177"/>
        <v>4444.4440000000004</v>
      </c>
      <c r="J391" s="180"/>
      <c r="K391" s="180"/>
      <c r="L391" s="180"/>
      <c r="M391" s="180"/>
      <c r="N391" s="180"/>
      <c r="O391" s="180"/>
      <c r="P391" s="180"/>
      <c r="Q391" s="180"/>
      <c r="R391" s="75"/>
      <c r="S391" s="75"/>
      <c r="T391" s="75"/>
      <c r="U391" s="75">
        <f t="shared" si="134"/>
        <v>0</v>
      </c>
      <c r="V391" s="75">
        <f t="shared" si="135"/>
        <v>0</v>
      </c>
      <c r="W391" s="75">
        <f t="shared" si="136"/>
        <v>1</v>
      </c>
      <c r="X391" s="75"/>
    </row>
    <row r="392" spans="1:24" ht="15.75" customHeight="1" x14ac:dyDescent="0.25">
      <c r="A392" s="180"/>
      <c r="B392" s="15" t="s">
        <v>18</v>
      </c>
      <c r="C392" s="180"/>
      <c r="D392" s="180"/>
      <c r="E392" s="75">
        <f t="shared" si="192"/>
        <v>960</v>
      </c>
      <c r="F392" s="75">
        <f t="shared" si="193"/>
        <v>960</v>
      </c>
      <c r="G392" s="15">
        <f t="shared" si="191"/>
        <v>2</v>
      </c>
      <c r="H392" s="15" t="s">
        <v>115</v>
      </c>
      <c r="I392" s="15">
        <f t="shared" si="177"/>
        <v>9974.0259999999998</v>
      </c>
      <c r="J392" s="180"/>
      <c r="K392" s="180"/>
      <c r="L392" s="180"/>
      <c r="M392" s="180"/>
      <c r="N392" s="180"/>
      <c r="O392" s="180"/>
      <c r="P392" s="180"/>
      <c r="Q392" s="180"/>
      <c r="R392" s="75"/>
      <c r="S392" s="75"/>
      <c r="T392" s="75"/>
      <c r="U392" s="75">
        <f t="shared" si="134"/>
        <v>1</v>
      </c>
      <c r="V392" s="75">
        <f t="shared" si="135"/>
        <v>1.536</v>
      </c>
      <c r="W392" s="75">
        <f t="shared" si="136"/>
        <v>1.536</v>
      </c>
      <c r="X392" s="75"/>
    </row>
    <row r="393" spans="1:24" ht="15.75" customHeight="1" x14ac:dyDescent="0.25">
      <c r="A393" s="191"/>
      <c r="B393" s="76" t="s">
        <v>19</v>
      </c>
      <c r="C393" s="191"/>
      <c r="D393" s="191"/>
      <c r="E393" s="78">
        <f t="shared" si="192"/>
        <v>1920</v>
      </c>
      <c r="F393" s="78">
        <f t="shared" si="193"/>
        <v>1920</v>
      </c>
      <c r="G393" s="76">
        <f t="shared" si="191"/>
        <v>2</v>
      </c>
      <c r="H393" s="76" t="s">
        <v>115</v>
      </c>
      <c r="I393" s="76">
        <f t="shared" si="177"/>
        <v>28183.486000000001</v>
      </c>
      <c r="J393" s="191"/>
      <c r="K393" s="191"/>
      <c r="L393" s="191"/>
      <c r="M393" s="191"/>
      <c r="N393" s="191"/>
      <c r="O393" s="191"/>
      <c r="P393" s="191"/>
      <c r="Q393" s="191"/>
      <c r="R393" s="78"/>
      <c r="S393" s="78"/>
      <c r="T393" s="78"/>
      <c r="U393" s="78">
        <f t="shared" si="134"/>
        <v>1</v>
      </c>
      <c r="V393" s="78">
        <f t="shared" si="135"/>
        <v>3.0720000000000001</v>
      </c>
      <c r="W393" s="78">
        <f t="shared" si="136"/>
        <v>3.0720000000000001</v>
      </c>
      <c r="X393" s="78"/>
    </row>
    <row r="394" spans="1:24" ht="14" x14ac:dyDescent="0.25">
      <c r="A394" s="189" t="s">
        <v>333</v>
      </c>
      <c r="B394" s="74" t="s">
        <v>23</v>
      </c>
      <c r="C394" s="189">
        <v>28</v>
      </c>
      <c r="D394" s="189"/>
      <c r="E394" s="85">
        <v>8</v>
      </c>
      <c r="F394" s="85">
        <v>10</v>
      </c>
      <c r="G394" s="85">
        <f t="shared" ref="G394:G401" si="194">1*$R$19</f>
        <v>1</v>
      </c>
      <c r="H394" s="85" t="s">
        <v>115</v>
      </c>
      <c r="I394" s="85">
        <f t="shared" si="177"/>
        <v>6.8970000000000002</v>
      </c>
      <c r="J394" s="189" t="s">
        <v>299</v>
      </c>
      <c r="K394" s="96">
        <f>$S$394*$R$27</f>
        <v>2.1</v>
      </c>
      <c r="L394" s="189" t="s">
        <v>115</v>
      </c>
      <c r="M394" s="189" t="s">
        <v>127</v>
      </c>
      <c r="N394" s="189" t="s">
        <v>334</v>
      </c>
      <c r="O394" s="189" t="s">
        <v>335</v>
      </c>
      <c r="P394" s="192" t="s">
        <v>336</v>
      </c>
      <c r="Q394" s="192" t="s">
        <v>144</v>
      </c>
      <c r="R394" s="75"/>
      <c r="S394" s="75">
        <v>2.1</v>
      </c>
      <c r="T394" s="75"/>
      <c r="U394" s="75">
        <f t="shared" si="134"/>
        <v>0</v>
      </c>
      <c r="V394" s="75">
        <f t="shared" si="135"/>
        <v>0</v>
      </c>
      <c r="W394" s="75">
        <f t="shared" si="136"/>
        <v>1</v>
      </c>
      <c r="X394" s="75"/>
    </row>
    <row r="395" spans="1:24" ht="13.5" x14ac:dyDescent="0.25">
      <c r="A395" s="180"/>
      <c r="B395" s="15" t="s">
        <v>13</v>
      </c>
      <c r="C395" s="180"/>
      <c r="D395" s="180"/>
      <c r="E395" s="75">
        <f t="shared" ref="E395:E401" si="195">ROUND($E$394*S18,0)</f>
        <v>16</v>
      </c>
      <c r="F395" s="75">
        <f t="shared" ref="F395:F401" si="196">ROUND($F$394*T18,0)</f>
        <v>20</v>
      </c>
      <c r="G395" s="15">
        <f t="shared" si="194"/>
        <v>1</v>
      </c>
      <c r="H395" s="15" t="s">
        <v>115</v>
      </c>
      <c r="I395" s="15">
        <f t="shared" si="177"/>
        <v>13.792999999999999</v>
      </c>
      <c r="J395" s="180"/>
      <c r="K395" s="92">
        <f t="shared" ref="K395:K401" si="197">ROUND($S$394*$R$27*S10, 1)</f>
        <v>4.2</v>
      </c>
      <c r="L395" s="180"/>
      <c r="M395" s="180"/>
      <c r="N395" s="180"/>
      <c r="O395" s="180"/>
      <c r="P395" s="180"/>
      <c r="Q395" s="180"/>
      <c r="R395" s="75"/>
      <c r="S395" s="75"/>
      <c r="T395" s="75"/>
      <c r="U395" s="75">
        <f t="shared" si="134"/>
        <v>0</v>
      </c>
      <c r="V395" s="75">
        <f t="shared" si="135"/>
        <v>0</v>
      </c>
      <c r="W395" s="75">
        <f t="shared" si="136"/>
        <v>1</v>
      </c>
      <c r="X395" s="75"/>
    </row>
    <row r="396" spans="1:24" ht="13.5" x14ac:dyDescent="0.25">
      <c r="A396" s="180"/>
      <c r="B396" s="15" t="s">
        <v>14</v>
      </c>
      <c r="C396" s="180"/>
      <c r="D396" s="180"/>
      <c r="E396" s="75">
        <f t="shared" si="195"/>
        <v>32</v>
      </c>
      <c r="F396" s="75">
        <f t="shared" si="196"/>
        <v>40</v>
      </c>
      <c r="G396" s="15">
        <f t="shared" si="194"/>
        <v>1</v>
      </c>
      <c r="H396" s="15" t="s">
        <v>115</v>
      </c>
      <c r="I396" s="15">
        <f t="shared" si="177"/>
        <v>55.171999999999997</v>
      </c>
      <c r="J396" s="180"/>
      <c r="K396" s="92">
        <f t="shared" si="197"/>
        <v>8.4</v>
      </c>
      <c r="L396" s="180"/>
      <c r="M396" s="180"/>
      <c r="N396" s="180"/>
      <c r="O396" s="180"/>
      <c r="P396" s="180"/>
      <c r="Q396" s="180"/>
      <c r="R396" s="75"/>
      <c r="S396" s="75"/>
      <c r="T396" s="75"/>
      <c r="U396" s="75">
        <f t="shared" si="134"/>
        <v>0</v>
      </c>
      <c r="V396" s="75">
        <f t="shared" si="135"/>
        <v>0</v>
      </c>
      <c r="W396" s="75">
        <f t="shared" si="136"/>
        <v>1</v>
      </c>
      <c r="X396" s="75"/>
    </row>
    <row r="397" spans="1:24" ht="13.5" x14ac:dyDescent="0.25">
      <c r="A397" s="180"/>
      <c r="B397" s="15" t="s">
        <v>15</v>
      </c>
      <c r="C397" s="180"/>
      <c r="D397" s="180"/>
      <c r="E397" s="75">
        <f t="shared" si="195"/>
        <v>64</v>
      </c>
      <c r="F397" s="75">
        <f t="shared" si="196"/>
        <v>80</v>
      </c>
      <c r="G397" s="15">
        <f t="shared" si="194"/>
        <v>1</v>
      </c>
      <c r="H397" s="15" t="s">
        <v>115</v>
      </c>
      <c r="I397" s="15">
        <f t="shared" si="177"/>
        <v>220.69</v>
      </c>
      <c r="J397" s="180"/>
      <c r="K397" s="92">
        <f t="shared" si="197"/>
        <v>16.8</v>
      </c>
      <c r="L397" s="180"/>
      <c r="M397" s="180"/>
      <c r="N397" s="180"/>
      <c r="O397" s="180"/>
      <c r="P397" s="180"/>
      <c r="Q397" s="180"/>
      <c r="R397" s="75"/>
      <c r="S397" s="75"/>
      <c r="T397" s="75"/>
      <c r="U397" s="75">
        <f t="shared" si="134"/>
        <v>0</v>
      </c>
      <c r="V397" s="75">
        <f t="shared" si="135"/>
        <v>0</v>
      </c>
      <c r="W397" s="75">
        <f t="shared" si="136"/>
        <v>1</v>
      </c>
      <c r="X397" s="75"/>
    </row>
    <row r="398" spans="1:24" ht="13.5" x14ac:dyDescent="0.25">
      <c r="A398" s="180"/>
      <c r="B398" s="15" t="s">
        <v>16</v>
      </c>
      <c r="C398" s="180"/>
      <c r="D398" s="180"/>
      <c r="E398" s="75">
        <f t="shared" si="195"/>
        <v>128</v>
      </c>
      <c r="F398" s="75">
        <f t="shared" si="196"/>
        <v>160</v>
      </c>
      <c r="G398" s="15">
        <f t="shared" si="194"/>
        <v>1</v>
      </c>
      <c r="H398" s="15" t="s">
        <v>115</v>
      </c>
      <c r="I398" s="15">
        <f t="shared" si="177"/>
        <v>772.41399999999999</v>
      </c>
      <c r="J398" s="180"/>
      <c r="K398" s="92">
        <f t="shared" si="197"/>
        <v>33.6</v>
      </c>
      <c r="L398" s="180"/>
      <c r="M398" s="180"/>
      <c r="N398" s="180"/>
      <c r="O398" s="180"/>
      <c r="P398" s="180"/>
      <c r="Q398" s="180"/>
      <c r="R398" s="75"/>
      <c r="S398" s="75"/>
      <c r="T398" s="75"/>
      <c r="U398" s="75">
        <f t="shared" si="134"/>
        <v>0</v>
      </c>
      <c r="V398" s="75">
        <f t="shared" si="135"/>
        <v>0</v>
      </c>
      <c r="W398" s="75">
        <f t="shared" si="136"/>
        <v>1</v>
      </c>
      <c r="X398" s="75"/>
    </row>
    <row r="399" spans="1:24" ht="13.5" x14ac:dyDescent="0.25">
      <c r="A399" s="180"/>
      <c r="B399" s="15" t="s">
        <v>17</v>
      </c>
      <c r="C399" s="180"/>
      <c r="D399" s="180"/>
      <c r="E399" s="75">
        <f t="shared" si="195"/>
        <v>384</v>
      </c>
      <c r="F399" s="75">
        <f t="shared" si="196"/>
        <v>480</v>
      </c>
      <c r="G399" s="15">
        <f t="shared" si="194"/>
        <v>1</v>
      </c>
      <c r="H399" s="15" t="s">
        <v>115</v>
      </c>
      <c r="I399" s="15">
        <f t="shared" si="177"/>
        <v>6620.69</v>
      </c>
      <c r="J399" s="180"/>
      <c r="K399" s="92">
        <f t="shared" si="197"/>
        <v>100.8</v>
      </c>
      <c r="L399" s="180"/>
      <c r="M399" s="180"/>
      <c r="N399" s="180"/>
      <c r="O399" s="180"/>
      <c r="P399" s="180"/>
      <c r="Q399" s="180"/>
      <c r="R399" s="75"/>
      <c r="S399" s="75"/>
      <c r="T399" s="75"/>
      <c r="U399" s="75">
        <f t="shared" si="134"/>
        <v>0</v>
      </c>
      <c r="V399" s="75">
        <f t="shared" si="135"/>
        <v>0</v>
      </c>
      <c r="W399" s="75">
        <f t="shared" si="136"/>
        <v>1</v>
      </c>
      <c r="X399" s="75"/>
    </row>
    <row r="400" spans="1:24" ht="13.5" x14ac:dyDescent="0.25">
      <c r="A400" s="180"/>
      <c r="B400" s="15" t="s">
        <v>18</v>
      </c>
      <c r="C400" s="180"/>
      <c r="D400" s="180"/>
      <c r="E400" s="75">
        <f t="shared" si="195"/>
        <v>768</v>
      </c>
      <c r="F400" s="75">
        <f t="shared" si="196"/>
        <v>960</v>
      </c>
      <c r="G400" s="15">
        <f t="shared" si="194"/>
        <v>1</v>
      </c>
      <c r="H400" s="15" t="s">
        <v>115</v>
      </c>
      <c r="I400" s="15">
        <f t="shared" si="177"/>
        <v>10938.871999999999</v>
      </c>
      <c r="J400" s="180"/>
      <c r="K400" s="92">
        <f t="shared" si="197"/>
        <v>201.6</v>
      </c>
      <c r="L400" s="180"/>
      <c r="M400" s="180"/>
      <c r="N400" s="180"/>
      <c r="O400" s="180"/>
      <c r="P400" s="180"/>
      <c r="Q400" s="180"/>
      <c r="R400" s="75"/>
      <c r="S400" s="75"/>
      <c r="T400" s="75"/>
      <c r="U400" s="75">
        <f t="shared" si="134"/>
        <v>1</v>
      </c>
      <c r="V400" s="75">
        <f t="shared" si="135"/>
        <v>1.536</v>
      </c>
      <c r="W400" s="75">
        <f t="shared" si="136"/>
        <v>1.536</v>
      </c>
      <c r="X400" s="75"/>
    </row>
    <row r="401" spans="1:24" ht="15.75" customHeight="1" x14ac:dyDescent="0.25">
      <c r="A401" s="180"/>
      <c r="B401" s="76" t="s">
        <v>19</v>
      </c>
      <c r="C401" s="191"/>
      <c r="D401" s="191"/>
      <c r="E401" s="78">
        <f t="shared" si="195"/>
        <v>1536</v>
      </c>
      <c r="F401" s="78">
        <f t="shared" si="196"/>
        <v>1920</v>
      </c>
      <c r="G401" s="76">
        <f t="shared" si="194"/>
        <v>1</v>
      </c>
      <c r="H401" s="76" t="s">
        <v>115</v>
      </c>
      <c r="I401" s="76">
        <f t="shared" si="177"/>
        <v>27874.48</v>
      </c>
      <c r="J401" s="191"/>
      <c r="K401" s="108">
        <f t="shared" si="197"/>
        <v>403.2</v>
      </c>
      <c r="L401" s="191"/>
      <c r="M401" s="191"/>
      <c r="N401" s="191"/>
      <c r="O401" s="191"/>
      <c r="P401" s="191"/>
      <c r="Q401" s="191"/>
      <c r="R401" s="78"/>
      <c r="S401" s="78"/>
      <c r="T401" s="78"/>
      <c r="U401" s="78">
        <f t="shared" si="134"/>
        <v>1</v>
      </c>
      <c r="V401" s="78">
        <f t="shared" si="135"/>
        <v>3.0720000000000001</v>
      </c>
      <c r="W401" s="78">
        <f t="shared" si="136"/>
        <v>3.0720000000000001</v>
      </c>
      <c r="X401" s="78"/>
    </row>
  </sheetData>
  <mergeCells count="477">
    <mergeCell ref="A2:A9"/>
    <mergeCell ref="A10:A17"/>
    <mergeCell ref="D10:D17"/>
    <mergeCell ref="J10:J17"/>
    <mergeCell ref="M10:M17"/>
    <mergeCell ref="A18:A25"/>
    <mergeCell ref="D18:D25"/>
    <mergeCell ref="J50:J57"/>
    <mergeCell ref="J58:J65"/>
    <mergeCell ref="L58:L65"/>
    <mergeCell ref="M58:M65"/>
    <mergeCell ref="C26:C33"/>
    <mergeCell ref="D26:D33"/>
    <mergeCell ref="C10:C17"/>
    <mergeCell ref="C18:C25"/>
    <mergeCell ref="A34:A41"/>
    <mergeCell ref="C34:C41"/>
    <mergeCell ref="C42:C49"/>
    <mergeCell ref="D42:D49"/>
    <mergeCell ref="A26:A33"/>
    <mergeCell ref="C2:C9"/>
    <mergeCell ref="D2:D9"/>
    <mergeCell ref="J2:L9"/>
    <mergeCell ref="M2:M9"/>
    <mergeCell ref="N2:N9"/>
    <mergeCell ref="Q2:Q9"/>
    <mergeCell ref="N10:N17"/>
    <mergeCell ref="O10:O17"/>
    <mergeCell ref="P10:P17"/>
    <mergeCell ref="Q10:Q17"/>
    <mergeCell ref="O34:O41"/>
    <mergeCell ref="P34:P41"/>
    <mergeCell ref="Q34:Q41"/>
    <mergeCell ref="M26:M33"/>
    <mergeCell ref="L26:L33"/>
    <mergeCell ref="J26:J33"/>
    <mergeCell ref="O2:O9"/>
    <mergeCell ref="P2:P9"/>
    <mergeCell ref="S1:T1"/>
    <mergeCell ref="O18:O25"/>
    <mergeCell ref="P18:P25"/>
    <mergeCell ref="Q18:Q25"/>
    <mergeCell ref="J18:L25"/>
    <mergeCell ref="N26:N33"/>
    <mergeCell ref="O26:O33"/>
    <mergeCell ref="P26:P33"/>
    <mergeCell ref="Q26:Q33"/>
    <mergeCell ref="L10:L17"/>
    <mergeCell ref="C386:C393"/>
    <mergeCell ref="C394:C401"/>
    <mergeCell ref="D394:D401"/>
    <mergeCell ref="J394:J401"/>
    <mergeCell ref="L394:L401"/>
    <mergeCell ref="M394:M401"/>
    <mergeCell ref="N394:N401"/>
    <mergeCell ref="M18:M25"/>
    <mergeCell ref="N18:N25"/>
    <mergeCell ref="M34:M41"/>
    <mergeCell ref="N34:N41"/>
    <mergeCell ref="N58:N65"/>
    <mergeCell ref="D386:D393"/>
    <mergeCell ref="J386:L393"/>
    <mergeCell ref="M386:M393"/>
    <mergeCell ref="N386:N393"/>
    <mergeCell ref="O386:O393"/>
    <mergeCell ref="P386:P393"/>
    <mergeCell ref="Q386:Q393"/>
    <mergeCell ref="O394:O401"/>
    <mergeCell ref="P394:P401"/>
    <mergeCell ref="Q394:Q401"/>
    <mergeCell ref="A274:A281"/>
    <mergeCell ref="A282:A289"/>
    <mergeCell ref="A290:A297"/>
    <mergeCell ref="A298:A305"/>
    <mergeCell ref="A306:A313"/>
    <mergeCell ref="A314:A321"/>
    <mergeCell ref="A322:A329"/>
    <mergeCell ref="A386:A393"/>
    <mergeCell ref="A394:A401"/>
    <mergeCell ref="A330:A337"/>
    <mergeCell ref="A338:A345"/>
    <mergeCell ref="A346:A353"/>
    <mergeCell ref="A354:A361"/>
    <mergeCell ref="A362:A369"/>
    <mergeCell ref="A370:A377"/>
    <mergeCell ref="A378:A385"/>
    <mergeCell ref="A210:A217"/>
    <mergeCell ref="A202:A209"/>
    <mergeCell ref="A218:A225"/>
    <mergeCell ref="A226:A233"/>
    <mergeCell ref="A234:A241"/>
    <mergeCell ref="A242:A249"/>
    <mergeCell ref="A250:A257"/>
    <mergeCell ref="A258:A265"/>
    <mergeCell ref="A266:A273"/>
    <mergeCell ref="A130:A137"/>
    <mergeCell ref="A138:A145"/>
    <mergeCell ref="A146:A153"/>
    <mergeCell ref="A154:A161"/>
    <mergeCell ref="A162:A169"/>
    <mergeCell ref="A170:A177"/>
    <mergeCell ref="A178:A185"/>
    <mergeCell ref="A186:A193"/>
    <mergeCell ref="A194:A201"/>
    <mergeCell ref="P82:P89"/>
    <mergeCell ref="Q82:Q89"/>
    <mergeCell ref="P90:P97"/>
    <mergeCell ref="Q90:Q97"/>
    <mergeCell ref="J66:L73"/>
    <mergeCell ref="M66:M73"/>
    <mergeCell ref="N66:N73"/>
    <mergeCell ref="O66:O73"/>
    <mergeCell ref="P66:P73"/>
    <mergeCell ref="Q66:Q73"/>
    <mergeCell ref="J74:J81"/>
    <mergeCell ref="L74:L81"/>
    <mergeCell ref="M74:M81"/>
    <mergeCell ref="J82:J89"/>
    <mergeCell ref="L82:L89"/>
    <mergeCell ref="M82:M89"/>
    <mergeCell ref="L90:L97"/>
    <mergeCell ref="M90:M97"/>
    <mergeCell ref="Q42:Q49"/>
    <mergeCell ref="J42:J49"/>
    <mergeCell ref="L50:L57"/>
    <mergeCell ref="M50:M57"/>
    <mergeCell ref="N50:N57"/>
    <mergeCell ref="O50:O57"/>
    <mergeCell ref="P50:P57"/>
    <mergeCell ref="Q50:Q57"/>
    <mergeCell ref="N74:N81"/>
    <mergeCell ref="O74:O81"/>
    <mergeCell ref="P74:P81"/>
    <mergeCell ref="Q74:Q81"/>
    <mergeCell ref="O58:O65"/>
    <mergeCell ref="P58:P65"/>
    <mergeCell ref="Q58:Q65"/>
    <mergeCell ref="D218:D225"/>
    <mergeCell ref="C226:C233"/>
    <mergeCell ref="D226:D233"/>
    <mergeCell ref="C202:C209"/>
    <mergeCell ref="D34:D41"/>
    <mergeCell ref="M106:M113"/>
    <mergeCell ref="N106:N113"/>
    <mergeCell ref="O106:O113"/>
    <mergeCell ref="P106:P113"/>
    <mergeCell ref="L98:L105"/>
    <mergeCell ref="M98:M105"/>
    <mergeCell ref="N98:N105"/>
    <mergeCell ref="O98:O105"/>
    <mergeCell ref="P98:P105"/>
    <mergeCell ref="L106:L113"/>
    <mergeCell ref="J34:L41"/>
    <mergeCell ref="L42:L49"/>
    <mergeCell ref="M42:M49"/>
    <mergeCell ref="N42:N49"/>
    <mergeCell ref="O42:O49"/>
    <mergeCell ref="P42:P49"/>
    <mergeCell ref="N82:N89"/>
    <mergeCell ref="O82:O89"/>
    <mergeCell ref="N90:N97"/>
    <mergeCell ref="C146:C153"/>
    <mergeCell ref="C154:C161"/>
    <mergeCell ref="C162:C169"/>
    <mergeCell ref="C170:C177"/>
    <mergeCell ref="C178:C185"/>
    <mergeCell ref="C186:C193"/>
    <mergeCell ref="C194:C201"/>
    <mergeCell ref="C210:C217"/>
    <mergeCell ref="C218:C225"/>
    <mergeCell ref="D82:D89"/>
    <mergeCell ref="D90:D97"/>
    <mergeCell ref="D98:D105"/>
    <mergeCell ref="D106:D113"/>
    <mergeCell ref="D114:D121"/>
    <mergeCell ref="D122:D129"/>
    <mergeCell ref="D130:D137"/>
    <mergeCell ref="C130:C137"/>
    <mergeCell ref="C138:C145"/>
    <mergeCell ref="A82:A89"/>
    <mergeCell ref="A90:A97"/>
    <mergeCell ref="C74:C81"/>
    <mergeCell ref="C82:C89"/>
    <mergeCell ref="C90:C97"/>
    <mergeCell ref="C98:C105"/>
    <mergeCell ref="C106:C113"/>
    <mergeCell ref="C114:C121"/>
    <mergeCell ref="C122:C129"/>
    <mergeCell ref="A98:A105"/>
    <mergeCell ref="A106:A113"/>
    <mergeCell ref="A114:A121"/>
    <mergeCell ref="A122:A129"/>
    <mergeCell ref="C50:C57"/>
    <mergeCell ref="D50:D57"/>
    <mergeCell ref="C58:C65"/>
    <mergeCell ref="D58:D65"/>
    <mergeCell ref="C66:C73"/>
    <mergeCell ref="D66:D73"/>
    <mergeCell ref="D74:D81"/>
    <mergeCell ref="A42:A49"/>
    <mergeCell ref="A50:A57"/>
    <mergeCell ref="A58:A65"/>
    <mergeCell ref="A66:A73"/>
    <mergeCell ref="A74:A81"/>
    <mergeCell ref="D194:D201"/>
    <mergeCell ref="D210:D217"/>
    <mergeCell ref="D202:D209"/>
    <mergeCell ref="D138:D145"/>
    <mergeCell ref="D146:D153"/>
    <mergeCell ref="D154:D161"/>
    <mergeCell ref="D162:D169"/>
    <mergeCell ref="D170:D177"/>
    <mergeCell ref="D178:D185"/>
    <mergeCell ref="D186:D193"/>
    <mergeCell ref="P354:P361"/>
    <mergeCell ref="Q354:Q361"/>
    <mergeCell ref="C378:C385"/>
    <mergeCell ref="D378:D385"/>
    <mergeCell ref="J378:L385"/>
    <mergeCell ref="M378:M385"/>
    <mergeCell ref="N378:N385"/>
    <mergeCell ref="O378:O385"/>
    <mergeCell ref="P378:P385"/>
    <mergeCell ref="Q378:Q385"/>
    <mergeCell ref="C354:C361"/>
    <mergeCell ref="D354:D361"/>
    <mergeCell ref="J354:J361"/>
    <mergeCell ref="L354:L361"/>
    <mergeCell ref="M354:M361"/>
    <mergeCell ref="N354:N361"/>
    <mergeCell ref="O354:O361"/>
    <mergeCell ref="D362:D369"/>
    <mergeCell ref="J362:J369"/>
    <mergeCell ref="M362:M369"/>
    <mergeCell ref="N362:N369"/>
    <mergeCell ref="O362:O369"/>
    <mergeCell ref="P362:P369"/>
    <mergeCell ref="Q362:Q369"/>
    <mergeCell ref="Q338:Q345"/>
    <mergeCell ref="C346:C353"/>
    <mergeCell ref="D346:D353"/>
    <mergeCell ref="J346:L353"/>
    <mergeCell ref="M346:M353"/>
    <mergeCell ref="N346:N353"/>
    <mergeCell ref="O346:O353"/>
    <mergeCell ref="P346:P353"/>
    <mergeCell ref="Q346:Q353"/>
    <mergeCell ref="C338:C345"/>
    <mergeCell ref="D338:D345"/>
    <mergeCell ref="J338:L345"/>
    <mergeCell ref="M338:M345"/>
    <mergeCell ref="N338:N345"/>
    <mergeCell ref="C234:C241"/>
    <mergeCell ref="D234:D241"/>
    <mergeCell ref="C242:C249"/>
    <mergeCell ref="D242:D249"/>
    <mergeCell ref="C250:C257"/>
    <mergeCell ref="D250:D257"/>
    <mergeCell ref="D258:D265"/>
    <mergeCell ref="O338:O345"/>
    <mergeCell ref="P338:P345"/>
    <mergeCell ref="C330:C337"/>
    <mergeCell ref="D330:D337"/>
    <mergeCell ref="C258:C265"/>
    <mergeCell ref="C266:C273"/>
    <mergeCell ref="C274:C281"/>
    <mergeCell ref="C282:C289"/>
    <mergeCell ref="C290:C297"/>
    <mergeCell ref="C298:C305"/>
    <mergeCell ref="D298:D305"/>
    <mergeCell ref="P370:P377"/>
    <mergeCell ref="Q370:Q377"/>
    <mergeCell ref="C362:C369"/>
    <mergeCell ref="C370:C377"/>
    <mergeCell ref="D370:D377"/>
    <mergeCell ref="J370:L377"/>
    <mergeCell ref="M370:M377"/>
    <mergeCell ref="N370:N377"/>
    <mergeCell ref="O370:O377"/>
    <mergeCell ref="Q306:Q313"/>
    <mergeCell ref="C306:C313"/>
    <mergeCell ref="D306:D313"/>
    <mergeCell ref="J306:J313"/>
    <mergeCell ref="L306:L313"/>
    <mergeCell ref="M306:M313"/>
    <mergeCell ref="N306:N313"/>
    <mergeCell ref="O306:O313"/>
    <mergeCell ref="C314:C321"/>
    <mergeCell ref="D314:D321"/>
    <mergeCell ref="J314:L321"/>
    <mergeCell ref="M314:M321"/>
    <mergeCell ref="N314:N321"/>
    <mergeCell ref="O314:O321"/>
    <mergeCell ref="P314:P321"/>
    <mergeCell ref="Q314:Q321"/>
    <mergeCell ref="D266:D273"/>
    <mergeCell ref="D274:D281"/>
    <mergeCell ref="D282:D289"/>
    <mergeCell ref="D290:D297"/>
    <mergeCell ref="J290:J297"/>
    <mergeCell ref="M290:M297"/>
    <mergeCell ref="J298:J305"/>
    <mergeCell ref="M298:M305"/>
    <mergeCell ref="P306:P313"/>
    <mergeCell ref="N290:N297"/>
    <mergeCell ref="O290:O297"/>
    <mergeCell ref="P290:P297"/>
    <mergeCell ref="Q290:Q297"/>
    <mergeCell ref="L290:L297"/>
    <mergeCell ref="L298:L305"/>
    <mergeCell ref="N298:N305"/>
    <mergeCell ref="O298:O305"/>
    <mergeCell ref="P298:P305"/>
    <mergeCell ref="Q298:Q305"/>
    <mergeCell ref="L322:L329"/>
    <mergeCell ref="L330:L337"/>
    <mergeCell ref="M330:M337"/>
    <mergeCell ref="N330:N337"/>
    <mergeCell ref="O330:O337"/>
    <mergeCell ref="P330:P337"/>
    <mergeCell ref="Q330:Q337"/>
    <mergeCell ref="C322:C329"/>
    <mergeCell ref="D322:D329"/>
    <mergeCell ref="J322:J329"/>
    <mergeCell ref="M322:M329"/>
    <mergeCell ref="N322:N329"/>
    <mergeCell ref="O322:O329"/>
    <mergeCell ref="J330:J337"/>
    <mergeCell ref="P322:P329"/>
    <mergeCell ref="Q322:Q329"/>
    <mergeCell ref="J250:L257"/>
    <mergeCell ref="M250:M257"/>
    <mergeCell ref="N250:N257"/>
    <mergeCell ref="O250:O257"/>
    <mergeCell ref="P250:P257"/>
    <mergeCell ref="Q250:Q257"/>
    <mergeCell ref="Q258:Q265"/>
    <mergeCell ref="L274:L281"/>
    <mergeCell ref="J282:L289"/>
    <mergeCell ref="M282:M289"/>
    <mergeCell ref="N282:N289"/>
    <mergeCell ref="O282:O289"/>
    <mergeCell ref="P282:P289"/>
    <mergeCell ref="Q282:Q289"/>
    <mergeCell ref="P242:P249"/>
    <mergeCell ref="Q242:Q249"/>
    <mergeCell ref="M218:M225"/>
    <mergeCell ref="M226:M233"/>
    <mergeCell ref="M234:M241"/>
    <mergeCell ref="J242:J249"/>
    <mergeCell ref="M242:M249"/>
    <mergeCell ref="N242:N249"/>
    <mergeCell ref="O242:O249"/>
    <mergeCell ref="J258:L265"/>
    <mergeCell ref="L266:L273"/>
    <mergeCell ref="M266:M273"/>
    <mergeCell ref="N266:N273"/>
    <mergeCell ref="O266:O273"/>
    <mergeCell ref="P266:P273"/>
    <mergeCell ref="Q266:Q273"/>
    <mergeCell ref="J266:J273"/>
    <mergeCell ref="J274:J281"/>
    <mergeCell ref="M274:M281"/>
    <mergeCell ref="N274:N281"/>
    <mergeCell ref="O274:O281"/>
    <mergeCell ref="P274:P281"/>
    <mergeCell ref="Q274:Q281"/>
    <mergeCell ref="M258:M265"/>
    <mergeCell ref="N258:N265"/>
    <mergeCell ref="O258:O265"/>
    <mergeCell ref="P258:P265"/>
    <mergeCell ref="P202:P209"/>
    <mergeCell ref="M202:M209"/>
    <mergeCell ref="N202:N209"/>
    <mergeCell ref="O186:O193"/>
    <mergeCell ref="P186:P193"/>
    <mergeCell ref="O194:O201"/>
    <mergeCell ref="P194:P201"/>
    <mergeCell ref="Q194:Q201"/>
    <mergeCell ref="P210:P217"/>
    <mergeCell ref="Q210:Q217"/>
    <mergeCell ref="Q202:Q209"/>
    <mergeCell ref="M186:M193"/>
    <mergeCell ref="N186:N193"/>
    <mergeCell ref="M194:M201"/>
    <mergeCell ref="N194:N201"/>
    <mergeCell ref="M210:M217"/>
    <mergeCell ref="N210:N217"/>
    <mergeCell ref="P218:P225"/>
    <mergeCell ref="Q218:Q225"/>
    <mergeCell ref="O226:O233"/>
    <mergeCell ref="P226:P233"/>
    <mergeCell ref="Q226:Q233"/>
    <mergeCell ref="N226:N233"/>
    <mergeCell ref="N234:N241"/>
    <mergeCell ref="O234:O241"/>
    <mergeCell ref="P234:P241"/>
    <mergeCell ref="Q234:Q241"/>
    <mergeCell ref="N218:N225"/>
    <mergeCell ref="J210:L217"/>
    <mergeCell ref="J218:L225"/>
    <mergeCell ref="J226:J233"/>
    <mergeCell ref="J234:L241"/>
    <mergeCell ref="J202:L209"/>
    <mergeCell ref="J178:J185"/>
    <mergeCell ref="M178:M185"/>
    <mergeCell ref="N178:N185"/>
    <mergeCell ref="O178:O185"/>
    <mergeCell ref="J186:J193"/>
    <mergeCell ref="O210:O217"/>
    <mergeCell ref="O218:O225"/>
    <mergeCell ref="O202:O209"/>
    <mergeCell ref="J170:L177"/>
    <mergeCell ref="M170:M177"/>
    <mergeCell ref="N170:N177"/>
    <mergeCell ref="O170:O177"/>
    <mergeCell ref="P170:P177"/>
    <mergeCell ref="Q170:Q177"/>
    <mergeCell ref="L178:L185"/>
    <mergeCell ref="L186:L193"/>
    <mergeCell ref="J194:L201"/>
    <mergeCell ref="P178:P185"/>
    <mergeCell ref="Q178:Q185"/>
    <mergeCell ref="Q186:Q193"/>
    <mergeCell ref="Q138:Q145"/>
    <mergeCell ref="P146:P153"/>
    <mergeCell ref="Q146:Q153"/>
    <mergeCell ref="P154:P161"/>
    <mergeCell ref="Q154:Q161"/>
    <mergeCell ref="P162:P169"/>
    <mergeCell ref="Q162:Q169"/>
    <mergeCell ref="J130:L137"/>
    <mergeCell ref="M130:M137"/>
    <mergeCell ref="N130:N137"/>
    <mergeCell ref="O130:O137"/>
    <mergeCell ref="P130:P137"/>
    <mergeCell ref="Q130:Q137"/>
    <mergeCell ref="J138:J145"/>
    <mergeCell ref="J154:J161"/>
    <mergeCell ref="J162:J169"/>
    <mergeCell ref="L138:L145"/>
    <mergeCell ref="M138:M145"/>
    <mergeCell ref="J146:J153"/>
    <mergeCell ref="L146:L153"/>
    <mergeCell ref="M146:M153"/>
    <mergeCell ref="L154:L161"/>
    <mergeCell ref="M154:M161"/>
    <mergeCell ref="M162:M169"/>
    <mergeCell ref="N138:N145"/>
    <mergeCell ref="O138:O145"/>
    <mergeCell ref="N146:N153"/>
    <mergeCell ref="O146:O153"/>
    <mergeCell ref="N154:N161"/>
    <mergeCell ref="O154:O161"/>
    <mergeCell ref="N162:N169"/>
    <mergeCell ref="O162:O169"/>
    <mergeCell ref="P138:P145"/>
    <mergeCell ref="L114:L121"/>
    <mergeCell ref="L122:L129"/>
    <mergeCell ref="M122:M129"/>
    <mergeCell ref="N122:N129"/>
    <mergeCell ref="O122:O129"/>
    <mergeCell ref="P122:P129"/>
    <mergeCell ref="Q122:Q129"/>
    <mergeCell ref="J90:J97"/>
    <mergeCell ref="J98:J105"/>
    <mergeCell ref="J106:J113"/>
    <mergeCell ref="J114:J121"/>
    <mergeCell ref="M114:M121"/>
    <mergeCell ref="N114:N121"/>
    <mergeCell ref="J122:J129"/>
    <mergeCell ref="Q98:Q105"/>
    <mergeCell ref="Q106:Q113"/>
    <mergeCell ref="O90:O97"/>
    <mergeCell ref="O114:O121"/>
    <mergeCell ref="P114:P121"/>
    <mergeCell ref="Q114:Q121"/>
  </mergeCells>
  <phoneticPr fontId="53" type="noConversion"/>
  <conditionalFormatting sqref="B1:B401">
    <cfRule type="containsText" dxfId="24" priority="1" operator="containsText" text="Common">
      <formula>NOT(ISERROR(SEARCH(("Common"),(B1))))</formula>
    </cfRule>
  </conditionalFormatting>
  <conditionalFormatting sqref="B1:B401">
    <cfRule type="containsText" dxfId="23" priority="2" operator="containsText" text="Unusual">
      <formula>NOT(ISERROR(SEARCH(("Unusual"),(B1))))</formula>
    </cfRule>
  </conditionalFormatting>
  <conditionalFormatting sqref="B1:B401">
    <cfRule type="containsText" dxfId="22" priority="3" operator="containsText" text="Rare">
      <formula>NOT(ISERROR(SEARCH(("Rare"),(B1))))</formula>
    </cfRule>
  </conditionalFormatting>
  <conditionalFormatting sqref="B1:B401">
    <cfRule type="containsText" dxfId="21" priority="4" operator="containsText" text="Epic">
      <formula>NOT(ISERROR(SEARCH(("Epic"),(B1))))</formula>
    </cfRule>
  </conditionalFormatting>
  <conditionalFormatting sqref="B1:B401">
    <cfRule type="containsText" dxfId="20" priority="5" operator="containsText" text="Legendary">
      <formula>NOT(ISERROR(SEARCH(("Legendary"),(B1))))</formula>
    </cfRule>
  </conditionalFormatting>
  <conditionalFormatting sqref="B1:B401">
    <cfRule type="containsText" dxfId="19" priority="6" operator="containsText" text="Mythic">
      <formula>NOT(ISERROR(SEARCH(("Mythic"),(B1))))</formula>
    </cfRule>
  </conditionalFormatting>
  <conditionalFormatting sqref="E1:H401 I2:I17 K74:K81">
    <cfRule type="containsBlanks" dxfId="18" priority="7">
      <formula>LEN(TRIM(E1))=0</formula>
    </cfRule>
  </conditionalFormatting>
  <conditionalFormatting sqref="J1:J401 K1:L377 K382:L385 K388:L393 K395:K401">
    <cfRule type="containsBlanks" dxfId="17" priority="8">
      <formula>LEN(TRIM(J1))=0</formula>
    </cfRule>
  </conditionalFormatting>
  <conditionalFormatting sqref="B1:B401">
    <cfRule type="containsText" dxfId="16" priority="9" operator="containsText" text="Ultra">
      <formula>NOT(ISERROR(SEARCH(("Ultra"),(B1))))</formula>
    </cfRule>
  </conditionalFormatting>
  <conditionalFormatting sqref="B1:B401">
    <cfRule type="containsText" dxfId="15" priority="10" operator="containsText" text="Super">
      <formula>NOT(ISERROR(SEARCH(("Super"),(B1))))</formula>
    </cfRule>
  </conditionalFormatting>
  <printOptions horizontalCentered="1" gridLines="1"/>
  <pageMargins left="0.7" right="0.7" top="0.75" bottom="0.75" header="0" footer="0"/>
  <pageSetup paperSize="9" fitToHeight="0" pageOrder="overThenDown" orientation="landscape" cellComments="atEnd"/>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R226"/>
  <sheetViews>
    <sheetView workbookViewId="0">
      <pane xSplit="2" ySplit="2" topLeftCell="C3" activePane="bottomRight" state="frozen"/>
      <selection pane="topRight" activeCell="C1" sqref="C1"/>
      <selection pane="bottomLeft" activeCell="A3" sqref="A3"/>
      <selection pane="bottomRight" activeCell="C3" sqref="C3:C9"/>
    </sheetView>
  </sheetViews>
  <sheetFormatPr defaultColWidth="12.6328125" defaultRowHeight="15.75" customHeight="1" x14ac:dyDescent="0.25"/>
  <cols>
    <col min="1" max="1" width="14.08984375" customWidth="1"/>
    <col min="3" max="4" width="14.08984375" customWidth="1"/>
    <col min="5" max="5" width="7.26953125" customWidth="1"/>
    <col min="6" max="8" width="32.6328125" customWidth="1"/>
    <col min="16" max="16" width="20.08984375" customWidth="1"/>
    <col min="17" max="17" width="28.453125" customWidth="1"/>
    <col min="18" max="18" width="9.26953125" customWidth="1"/>
    <col min="19" max="19" width="11.36328125" customWidth="1"/>
    <col min="20" max="20" width="9.26953125" customWidth="1"/>
    <col min="21" max="27" width="5.7265625" customWidth="1"/>
    <col min="28" max="29" width="11.36328125" customWidth="1"/>
    <col min="30" max="36" width="5.7265625" customWidth="1"/>
    <col min="37" max="38" width="11.36328125" customWidth="1"/>
    <col min="39" max="70" width="5.7265625" customWidth="1"/>
  </cols>
  <sheetData>
    <row r="1" spans="1:70" ht="30" x14ac:dyDescent="0.25">
      <c r="A1" s="70" t="s">
        <v>337</v>
      </c>
      <c r="B1" s="71" t="s">
        <v>54</v>
      </c>
      <c r="C1" s="109" t="s">
        <v>98</v>
      </c>
      <c r="D1" s="72" t="s">
        <v>99</v>
      </c>
      <c r="E1" s="72" t="s">
        <v>338</v>
      </c>
      <c r="F1" s="208" t="s">
        <v>339</v>
      </c>
      <c r="G1" s="191"/>
      <c r="H1" s="195"/>
      <c r="I1" s="72" t="s">
        <v>340</v>
      </c>
      <c r="J1" s="72" t="s">
        <v>341</v>
      </c>
      <c r="K1" s="72" t="s">
        <v>156</v>
      </c>
      <c r="L1" s="72" t="s">
        <v>342</v>
      </c>
      <c r="M1" s="72" t="s">
        <v>104</v>
      </c>
      <c r="N1" s="72" t="s">
        <v>105</v>
      </c>
      <c r="O1" s="72" t="s">
        <v>106</v>
      </c>
      <c r="P1" s="72" t="s">
        <v>343</v>
      </c>
      <c r="Q1" s="72" t="s">
        <v>344</v>
      </c>
      <c r="R1" s="110" t="s">
        <v>345</v>
      </c>
      <c r="S1" s="72" t="s">
        <v>346</v>
      </c>
      <c r="T1" s="110" t="s">
        <v>347</v>
      </c>
      <c r="U1" s="209" t="s">
        <v>348</v>
      </c>
      <c r="V1" s="191"/>
      <c r="W1" s="191"/>
      <c r="X1" s="191"/>
      <c r="Y1" s="191"/>
      <c r="Z1" s="191"/>
      <c r="AA1" s="195"/>
      <c r="AB1" s="72" t="s">
        <v>349</v>
      </c>
      <c r="AC1" s="110" t="s">
        <v>347</v>
      </c>
      <c r="AD1" s="208" t="s">
        <v>348</v>
      </c>
      <c r="AE1" s="191"/>
      <c r="AF1" s="191"/>
      <c r="AG1" s="191"/>
      <c r="AH1" s="191"/>
      <c r="AI1" s="191"/>
      <c r="AJ1" s="195"/>
      <c r="AK1" s="72" t="s">
        <v>350</v>
      </c>
      <c r="AL1" s="110" t="s">
        <v>347</v>
      </c>
      <c r="AM1" s="208" t="s">
        <v>348</v>
      </c>
      <c r="AN1" s="191"/>
      <c r="AO1" s="191"/>
      <c r="AP1" s="191"/>
      <c r="AQ1" s="191"/>
      <c r="AR1" s="191"/>
      <c r="AS1" s="195"/>
      <c r="AT1" s="210" t="s">
        <v>113</v>
      </c>
      <c r="AU1" s="182"/>
      <c r="AV1" s="210" t="s">
        <v>351</v>
      </c>
      <c r="AW1" s="180"/>
      <c r="AX1" s="180"/>
      <c r="AY1" s="180"/>
      <c r="AZ1" s="180"/>
      <c r="BA1" s="180"/>
      <c r="BB1" s="180"/>
      <c r="BC1" s="180"/>
      <c r="BD1" s="180"/>
      <c r="BE1" s="180"/>
      <c r="BF1" s="180"/>
      <c r="BG1" s="180"/>
      <c r="BH1" s="180"/>
      <c r="BI1" s="180"/>
      <c r="BJ1" s="180"/>
      <c r="BK1" s="180"/>
      <c r="BL1" s="180"/>
      <c r="BM1" s="180"/>
      <c r="BN1" s="180"/>
      <c r="BO1" s="180"/>
      <c r="BP1" s="180"/>
      <c r="BQ1" s="180"/>
      <c r="BR1" s="111"/>
    </row>
    <row r="2" spans="1:70" ht="22.5" x14ac:dyDescent="0.25">
      <c r="A2" s="112"/>
      <c r="B2" s="113"/>
      <c r="C2" s="114"/>
      <c r="D2" s="55"/>
      <c r="E2" s="15"/>
      <c r="F2" s="15"/>
      <c r="G2" s="15"/>
      <c r="H2" s="59"/>
      <c r="I2" s="113"/>
      <c r="J2" s="113"/>
      <c r="K2" s="113"/>
      <c r="L2" s="113"/>
      <c r="M2" s="113"/>
      <c r="N2" s="113"/>
      <c r="O2" s="113"/>
      <c r="P2" s="15"/>
      <c r="Q2" s="15"/>
      <c r="R2" s="59"/>
      <c r="S2" s="15"/>
      <c r="T2" s="59"/>
      <c r="U2" s="15" t="s">
        <v>39</v>
      </c>
      <c r="V2" s="15" t="s">
        <v>40</v>
      </c>
      <c r="W2" s="15" t="s">
        <v>41</v>
      </c>
      <c r="X2" s="15" t="s">
        <v>42</v>
      </c>
      <c r="Y2" s="15" t="s">
        <v>43</v>
      </c>
      <c r="Z2" s="15" t="s">
        <v>44</v>
      </c>
      <c r="AA2" s="59" t="s">
        <v>45</v>
      </c>
      <c r="AB2" s="15"/>
      <c r="AC2" s="59"/>
      <c r="AD2" s="15" t="s">
        <v>39</v>
      </c>
      <c r="AE2" s="15" t="s">
        <v>40</v>
      </c>
      <c r="AF2" s="15" t="s">
        <v>41</v>
      </c>
      <c r="AG2" s="15" t="s">
        <v>42</v>
      </c>
      <c r="AH2" s="15" t="s">
        <v>43</v>
      </c>
      <c r="AI2" s="15" t="s">
        <v>44</v>
      </c>
      <c r="AJ2" s="59" t="s">
        <v>45</v>
      </c>
      <c r="AK2" s="15"/>
      <c r="AL2" s="59"/>
      <c r="AM2" s="15" t="s">
        <v>39</v>
      </c>
      <c r="AN2" s="15" t="s">
        <v>40</v>
      </c>
      <c r="AO2" s="15" t="s">
        <v>41</v>
      </c>
      <c r="AP2" s="15" t="s">
        <v>42</v>
      </c>
      <c r="AQ2" s="15" t="s">
        <v>43</v>
      </c>
      <c r="AR2" s="15" t="s">
        <v>44</v>
      </c>
      <c r="AS2" s="59" t="s">
        <v>45</v>
      </c>
      <c r="AT2" s="191"/>
      <c r="AU2" s="195"/>
      <c r="AV2" s="180"/>
      <c r="AW2" s="180"/>
      <c r="AX2" s="180"/>
      <c r="AY2" s="180"/>
      <c r="AZ2" s="180"/>
      <c r="BA2" s="180"/>
      <c r="BB2" s="180"/>
      <c r="BC2" s="180"/>
      <c r="BD2" s="180"/>
      <c r="BE2" s="180"/>
      <c r="BF2" s="180"/>
      <c r="BG2" s="180"/>
      <c r="BH2" s="180"/>
      <c r="BI2" s="180"/>
      <c r="BJ2" s="180"/>
      <c r="BK2" s="180"/>
      <c r="BL2" s="180"/>
      <c r="BM2" s="180"/>
      <c r="BN2" s="180"/>
      <c r="BO2" s="180"/>
      <c r="BP2" s="180"/>
      <c r="BQ2" s="180"/>
      <c r="BR2" s="111"/>
    </row>
    <row r="3" spans="1:70" ht="14" x14ac:dyDescent="0.3">
      <c r="A3" s="189" t="s">
        <v>313</v>
      </c>
      <c r="B3" s="115" t="s">
        <v>23</v>
      </c>
      <c r="C3" s="194">
        <v>27</v>
      </c>
      <c r="D3" s="206"/>
      <c r="E3" s="204" t="s">
        <v>352</v>
      </c>
      <c r="F3" s="180"/>
      <c r="G3" s="180"/>
      <c r="H3" s="180"/>
      <c r="I3" s="85">
        <v>2.65</v>
      </c>
      <c r="J3" s="189" t="s">
        <v>115</v>
      </c>
      <c r="K3" s="85">
        <v>5</v>
      </c>
      <c r="L3" s="189"/>
      <c r="M3" s="189" t="s">
        <v>115</v>
      </c>
      <c r="N3" s="180"/>
      <c r="O3" s="180"/>
      <c r="P3" s="201" t="s">
        <v>353</v>
      </c>
      <c r="Q3" s="189" t="s">
        <v>354</v>
      </c>
      <c r="R3" s="194" t="s">
        <v>115</v>
      </c>
      <c r="S3" s="189" t="s">
        <v>115</v>
      </c>
      <c r="T3" s="194"/>
      <c r="U3" s="116" t="e">
        <f ca="1">IFS(T3=1, $AV$3, T3=2, $BD$3, T3=3, $BL$3, T3=4, $AV$10, T3=5, $BD$10, T3=6, $BL$10, T3=7, $AV$17, T3=8, $BD$17, T3=0, )</f>
        <v>#NAME?</v>
      </c>
      <c r="V3" s="116" t="e">
        <f ca="1">IFS(T3=1, $AW$3, T3=2, $BE$3, T3=3, $BM$3, T3=4, $AW$10, T3=5, $BE$10, T3=6, $BM$10, T3=7, $AW$17, T3=8, $BE$17, T3=0, )</f>
        <v>#NAME?</v>
      </c>
      <c r="W3" s="116" t="e">
        <f ca="1">IFS(T3=1, $AX$3, T3=2, $BF$3, T3=3, $BN$3, T3=4, $AX$10, T3=5, $BF$10, T3=6, $BN$10, T3=7, $AX$17, T3=8, $BET10, T3=0, )</f>
        <v>#NAME?</v>
      </c>
      <c r="X3" s="116" t="e">
        <f ca="1">IFS(T3=1, $AY$3, T3=2, $BG$3, T3=3, $BO$3, T3=4, $AY$10, T3=5, $BG$10, T3=6, $BO$10, T3=7, $AY$17, T3=8, $BFT10, T3=0, )</f>
        <v>#NAME?</v>
      </c>
      <c r="Y3" s="116" t="e">
        <f ca="1">IFS(T3=1, $AZ$3, T3=2, $BH$3, T3=3, $BP$3, T3=4, $AZ$10, T3=5, $BH$10, T3=6, $BP$10, T3=7, $AZ$17, T3=8, $BGT10, T3=0, )</f>
        <v>#NAME?</v>
      </c>
      <c r="Z3" s="116" t="e">
        <f ca="1">IFS(T3=1, $BA$3, T3=2, $BI$3, T3=3, $BQ$3, T3=4, $BA$10, T3=5, $BI$10, T3=6, $BQ$10, T3=7, $BA$17, T3=8, $BHT10, T3=0, )</f>
        <v>#NAME?</v>
      </c>
      <c r="AA3" s="117" t="e">
        <f ca="1">IFS(T3=1, $BB$3, T3=2, $BJ$3, T3=3, $BR$3, T3=4, $BB$10, T3=5, $BJ$10, T3=6, $BR$10, T3=7, $BB$17, T3=8, $BIT10, T3=0, )</f>
        <v>#NAME?</v>
      </c>
      <c r="AB3" s="189" t="s">
        <v>115</v>
      </c>
      <c r="AC3" s="194"/>
      <c r="AD3" s="116" t="e">
        <f ca="1">IFS(AC3=1, $AV$3, AC3=2, $BD$3, AC3=3, $BL$3, AC3=4, $AV$10, AC3=5, $BD$10, AC3=6, $BL$10, AC3=7, $AV$17, AC3=8, $BD$17, AC3=0, )</f>
        <v>#NAME?</v>
      </c>
      <c r="AE3" s="116" t="e">
        <f ca="1">IFS(AC3=1, $AW$3, AC3=2, $BE$3, AC3=3, $BM$3, AC3=4, $AW$10, AC3=5, $BE$10, AC3=6, $BM$10, AC3=7, $AW$17, AC3=8, $BE$17, AC3=0, )</f>
        <v>#NAME?</v>
      </c>
      <c r="AF3" s="116" t="e">
        <f ca="1">IFS(AC3=1, $AX$3, AC3=2, $BF$3, AC3=3, $BN$3, AC3=4, $AX$10, AC3=5, $BF$10, AC3=6, $BN$10, AC3=7, $AX$17, AC3=8, $BET10, AC3=0, )</f>
        <v>#NAME?</v>
      </c>
      <c r="AG3" s="116" t="e">
        <f ca="1">IFS(AC3=1, $AY$3, AC3=2, $BG$3, AC3=3, $BO$3, AC3=4, $AY$10, AC3=5, $BG$10, AC3=6, $BO$10, AC3=7, $AY$17, AC3=8, $BFT10, AC3=0, )</f>
        <v>#NAME?</v>
      </c>
      <c r="AH3" s="116" t="e">
        <f ca="1">IFS(AC3=1, $AZ$3, AC3=2, $BH$3, AC3=3, $BP$3, AC3=4, $AZ$10, AC3=5, $BH$10, AC3=6, $BP$10, AC3=7, $AZ$17, AC3=8, $BGT10, AC3=0, )</f>
        <v>#NAME?</v>
      </c>
      <c r="AI3" s="116" t="e">
        <f ca="1">IFS(AC3=1, $BA$3, AC3=2, $BI$3, AC3=3, $BQ$3, AC3=4, $BA$10, AC3=5, $BI$10, AC3=6, $BQ$10, AC3=7, $BA$17, AC3=8, $BHT10, AC3=0, )</f>
        <v>#NAME?</v>
      </c>
      <c r="AJ3" s="117" t="e">
        <f ca="1">IFS(AC3=1, $BB$3, AC3=2, $BJ$3, AC3=3, $BR$3, AC3=4, $BB$10, AC3=5, $BJ$10, AC3=6, $BR$10, AC3=7, $BB$17, AC3=8, $BIT10, AC3=0, )</f>
        <v>#NAME?</v>
      </c>
      <c r="AK3" s="189" t="s">
        <v>115</v>
      </c>
      <c r="AL3" s="194"/>
      <c r="AM3" s="116" t="e">
        <f ca="1">IFS(AL3=1, $AV$3, AL3=2, $BD$3, AL3=3, $BL$3, AL3=4, $AV$10, AL3=5, $BD$10, AL3=6, $BL$10, AL3=7, $AV$17, AL3=8, $BD$17, AL3=0, )</f>
        <v>#NAME?</v>
      </c>
      <c r="AN3" s="116" t="e">
        <f ca="1">IFS(AL3=1, $AW$3, AL3=2, $BE$3, AL3=3, $BM$3, AL3=4, $AW$10, AL3=5, $BE$10, AL3=6, $BM$10, AL3=7, $AW$17, AL3=8, $BE$17, AL3=0, )</f>
        <v>#NAME?</v>
      </c>
      <c r="AO3" s="116" t="e">
        <f ca="1">IFS(AL3=1, $AX$3, AL3=2, $BF$3, AL3=3, $BN$3, AL3=4, $AX$10, AL3=5, $BF$10, AL3=6, $BN$10, AL3=7, $AX$17, AL3=8, $BET10, AL3=0, )</f>
        <v>#NAME?</v>
      </c>
      <c r="AP3" s="116" t="e">
        <f ca="1">IFS(AL3=1, $AY$3, AL3=2, $BG$3, AL3=3, $BO$3, AL3=4, $AY$10, AL3=5, $BG$10, AL3=6, $BO$10, AL3=7, $AY$17, AL3=8, $BFT10, AL3=0, )</f>
        <v>#NAME?</v>
      </c>
      <c r="AQ3" s="116" t="e">
        <f ca="1">IFS(AL3=1, $AZ$3, AL3=2, $BH$3, AL3=3, $BP$3, AL3=4, $AZ$10, AL3=5, $BH$10, AL3=6, $BP$10, AL3=7, $AZ$17, AL3=8, $BGT10, AL3=0, )</f>
        <v>#NAME?</v>
      </c>
      <c r="AR3" s="116" t="e">
        <f ca="1">IFS(AL3=1, $BA$3, AL3=2, $BI$3, AL3=3, $BQ$3, AL3=4, $BA$10, AL3=5, $BI$10, AL3=6, $BQ$10, AL3=7, $BA$17, AL3=8, $BHT10, AL3=0, )</f>
        <v>#NAME?</v>
      </c>
      <c r="AS3" s="117" t="e">
        <f ca="1">IFS(AL3=1, $BB$3, AL3=2, $BJ$3, AL3=3, $BR$3, AL3=4, $BB$10, AL3=5, $BJ$10, AL3=6, $BR$10, AL3=7, $BB$17, AL3=8, $BIT10, AL3=0, )</f>
        <v>#NAME?</v>
      </c>
      <c r="AT3" s="15">
        <v>2.2000000000000002</v>
      </c>
      <c r="AU3" s="59">
        <v>2</v>
      </c>
      <c r="AV3" s="118">
        <v>43.4</v>
      </c>
      <c r="AW3" s="69">
        <v>32.9</v>
      </c>
      <c r="AX3" s="119"/>
      <c r="AY3" s="119"/>
      <c r="AZ3" s="119"/>
      <c r="BA3" s="119"/>
      <c r="BB3" s="120"/>
      <c r="BC3" s="120"/>
      <c r="BD3" s="69">
        <v>34.6</v>
      </c>
      <c r="BE3" s="69">
        <v>21</v>
      </c>
      <c r="BF3" s="119"/>
      <c r="BG3" s="119"/>
      <c r="BH3" s="119"/>
      <c r="BI3" s="119"/>
      <c r="BJ3" s="120"/>
      <c r="BK3" s="120"/>
      <c r="BL3" s="69">
        <v>26.5</v>
      </c>
      <c r="BM3" s="69">
        <v>14.4</v>
      </c>
      <c r="BN3" s="119"/>
      <c r="BO3" s="119"/>
      <c r="BP3" s="119"/>
      <c r="BQ3" s="119"/>
      <c r="BR3" s="119"/>
    </row>
    <row r="4" spans="1:70" ht="14" x14ac:dyDescent="0.3">
      <c r="A4" s="180"/>
      <c r="B4" s="115" t="s">
        <v>13</v>
      </c>
      <c r="C4" s="182"/>
      <c r="D4" s="180"/>
      <c r="E4" s="180"/>
      <c r="F4" s="180"/>
      <c r="G4" s="180"/>
      <c r="H4" s="180"/>
      <c r="I4" s="85">
        <f>I3*$AT$3</f>
        <v>5.83</v>
      </c>
      <c r="J4" s="180"/>
      <c r="K4" s="85">
        <f>K3*$AU$3</f>
        <v>10</v>
      </c>
      <c r="L4" s="180"/>
      <c r="M4" s="180"/>
      <c r="N4" s="180"/>
      <c r="O4" s="180"/>
      <c r="P4" s="180"/>
      <c r="Q4" s="180"/>
      <c r="R4" s="182"/>
      <c r="S4" s="180"/>
      <c r="T4" s="182"/>
      <c r="U4" s="116" t="e">
        <f ca="1">IFS(T3=1, $AV$4, T3=2, $BD$4, T3=3, $BL$4, T3=4, $AV$11, T3=5, $BD$11, T3=6, $BL$11, T3=7, $AV$18, T3=8, $BD$18, T3=0, )</f>
        <v>#NAME?</v>
      </c>
      <c r="V4" s="116" t="e">
        <f ca="1">IFS(T3=1, $AW$4, T3=2, $BE$4, T3=3, $BM$4, T3=4, $AW$11, T3=5, $BE$11, T3=6, $BM$11, T3=7, $AW$18, T3=8, $BE$18, T3=0, )</f>
        <v>#NAME?</v>
      </c>
      <c r="W4" s="116" t="e">
        <f ca="1">IFS(T3=1, $AX$4, T3=2, $BF$4, T3=3, $BN$4, T3=4, $AX$11, T3=5, $BF$11, T3=6, $BN$11, T3=7, $AX$18, T3=8, $BF$18, T3=0, )</f>
        <v>#NAME?</v>
      </c>
      <c r="X4" s="116" t="e">
        <f ca="1">IFS(T3=1, $AY$4, T3=2, $BG$4, T3=3, $BO$4, T3=4, $AY$11, T3=5, $BG$11, T3=6, $BO$11, T3=7, $AY$18, T3=8, $BG$18, T3=0, )</f>
        <v>#NAME?</v>
      </c>
      <c r="Y4" s="116" t="e">
        <f ca="1">IFS(T3=1, $AZ$4, T3=2, $BH$4, T3=3, $BP$4, T3=4, $AZ$11, T3=5, $BH$11, T3=6, $BP$11, T3=7, $AZ$18, T3=8, $BH$18, T3=0, )</f>
        <v>#NAME?</v>
      </c>
      <c r="Z4" s="116" t="e">
        <f ca="1">IFS(T3=1, $BA$4, T3=2, $BI$4, T3=3, $BQ$4, T3=4, $BA$11, T3=5, $BI$11, T3=6, $BQ$11, T3=7, $BA$18, T3=8, $BI$18, T3=0, )</f>
        <v>#NAME?</v>
      </c>
      <c r="AA4" s="117" t="e">
        <f ca="1">IFS(T3=1, $BA$4, T3=2, $BI$4, T3=3, $BQ$4, T3=4, $BA$11, T3=5, $BI$11, T3=6, $BQ$11, T3=7, $BA$18, T3=8, $BI$18, T3=0, )</f>
        <v>#NAME?</v>
      </c>
      <c r="AB4" s="180"/>
      <c r="AC4" s="182"/>
      <c r="AD4" s="116" t="e">
        <f ca="1">IFS(AC3=1, $AV$4, AC3=2, $BD$4, AC3=3, $BL$4, AC3=4, $AV$11, AC3=5, $BD$11, AC3=6, $BL$11, AC3=7, $AV$18, AC3=8, $BD$18, AC3=0, )</f>
        <v>#NAME?</v>
      </c>
      <c r="AE4" s="116" t="e">
        <f ca="1">IFS(AC3=1, $AW$4, AC3=2, $BE$4, AC3=3, $BM$4, AC3=4, $AW$11, AC3=5, $BE$11, AC3=6, $BM$11, AC3=7, $AW$18, AC3=8, $BE$18, AC3=0, )</f>
        <v>#NAME?</v>
      </c>
      <c r="AF4" s="116" t="e">
        <f ca="1">IFS(AC3=1, $AX$4, AC3=2, $BF$4, AC3=3, $BN$4, AC3=4, $AX$11, AC3=5, $BF$11, AC3=6, $BN$11, AC3=7, $AX$18, AC3=8, $BF$18, AC3=0, )</f>
        <v>#NAME?</v>
      </c>
      <c r="AG4" s="116" t="e">
        <f ca="1">IFS(AC3=1, $AY$4, AC3=2, $BG$4, AC3=3, $BO$4, AC3=4, $AY$11, AC3=5, $BG$11, AC3=6, $BO$11, AC3=7, $AY$18, AC3=8, $BG$18, AC3=0, )</f>
        <v>#NAME?</v>
      </c>
      <c r="AH4" s="116" t="e">
        <f ca="1">IFS(AC3=1, $AZ$4, AC3=2, $BH$4, AC3=3, $BP$4, AC3=4, $AZ$11, AC3=5, $BH$11, AC3=6, $BP$11, AC3=7, $AZ$18, AC3=8, $BH$18, AC3=0, )</f>
        <v>#NAME?</v>
      </c>
      <c r="AI4" s="116" t="e">
        <f ca="1">IFS(AC3=1, $BA$4, AC3=2, $BI$4, AC3=3, $BQ$4, AC3=4, $BA$11, AC3=5, $BI$11, AC3=6, $BQ$11, AC3=7, $BA$18, AC3=8, $BI$18, AC3=0, )</f>
        <v>#NAME?</v>
      </c>
      <c r="AJ4" s="117" t="e">
        <f ca="1">IFS(AC3=1, $BA$4, AC3=2, $BI$4, AC3=3, $BQ$4, AC3=4, $BA$11, AC3=5, $BI$11, AC3=6, $BQ$11, AC3=7, $BA$18, AC3=8, $BI$18, AC3=0, )</f>
        <v>#NAME?</v>
      </c>
      <c r="AK4" s="180"/>
      <c r="AL4" s="182"/>
      <c r="AM4" s="116" t="e">
        <f ca="1">IFS(AL3=1, $AV$4, AL3=2, $BD$4, AL3=3, $BL$4, AL3=4, $AV$11, AL3=5, $BD$11, AL3=6, $BL$11, AL3=7, $AV$18, AL3=8, $BD$18, AL3=0, )</f>
        <v>#NAME?</v>
      </c>
      <c r="AN4" s="116" t="e">
        <f ca="1">IFS(AL3=1, $AW$4, AL3=2, $BE$4, AL3=3, $BM$4, AL3=4, $AW$11, AL3=5, $BE$11, AL3=6, $BM$11, AL3=7, $AW$18, AL3=8, $BE$18, AL3=0, )</f>
        <v>#NAME?</v>
      </c>
      <c r="AO4" s="116" t="e">
        <f ca="1">IFS(AL3=1, $AX$4, AL3=2, $BF$4, AL3=3, $BN$4, AL3=4, $AX$11, AL3=5, $BF$11, AL3=6, $BN$11, AL3=7, $AX$18, AL3=8, $BF$18, AL3=0, )</f>
        <v>#NAME?</v>
      </c>
      <c r="AP4" s="116" t="e">
        <f ca="1">IFS(AL3=1, $AY$4, AL3=2, $BG$4, AL3=3, $BO$4, AL3=4, $AY$11, AL3=5, $BG$11, AL3=6, $BO$11, AL3=7, $AY$18, AL3=8, $BG$18, AL3=0, )</f>
        <v>#NAME?</v>
      </c>
      <c r="AQ4" s="116" t="e">
        <f ca="1">IFS(AL3=1, $AZ$4, AL3=2, $BH$4, AL3=3, $BP$4, AL3=4, $AZ$11, AL3=5, $BH$11, AL3=6, $BP$11, AL3=7, $AZ$18, AL3=8, $BH$18, AL3=0, )</f>
        <v>#NAME?</v>
      </c>
      <c r="AR4" s="116" t="e">
        <f ca="1">IFS(AL3=1, $BA$4, AL3=2, $BI$4, AL3=3, $BQ$4, AL3=4, $BA$11, AL3=5, $BI$11, AL3=6, $BQ$11, AL3=7, $BA$18, AL3=8, $BI$18, AL3=0, )</f>
        <v>#NAME?</v>
      </c>
      <c r="AS4" s="117" t="e">
        <f ca="1">IFS(AL3=1, $BA$4, AL3=2, $BI$4, AL3=3, $BQ$4, AL3=4, $BA$11, AL3=5, $BI$11, AL3=6, $BQ$11, AL3=7, $BA$18, AL3=8, $BI$18, AL3=0, )</f>
        <v>#NAME?</v>
      </c>
      <c r="AT4" s="15">
        <v>4.84</v>
      </c>
      <c r="AU4" s="59">
        <v>4</v>
      </c>
      <c r="AV4" s="118">
        <v>20</v>
      </c>
      <c r="AW4" s="69">
        <v>79.7</v>
      </c>
      <c r="AX4" s="119"/>
      <c r="AY4" s="119"/>
      <c r="AZ4" s="119"/>
      <c r="BA4" s="119"/>
      <c r="BB4" s="120"/>
      <c r="BC4" s="120"/>
      <c r="BD4" s="69">
        <v>35.1</v>
      </c>
      <c r="BE4" s="69">
        <v>61</v>
      </c>
      <c r="BF4" s="119"/>
      <c r="BG4" s="119"/>
      <c r="BH4" s="119"/>
      <c r="BI4" s="119"/>
      <c r="BJ4" s="120"/>
      <c r="BK4" s="120"/>
      <c r="BL4" s="69">
        <v>41.5</v>
      </c>
      <c r="BM4" s="69">
        <v>46.4</v>
      </c>
      <c r="BN4" s="119"/>
      <c r="BO4" s="119"/>
      <c r="BP4" s="119"/>
      <c r="BQ4" s="119"/>
      <c r="BR4" s="119"/>
    </row>
    <row r="5" spans="1:70" ht="14" x14ac:dyDescent="0.3">
      <c r="A5" s="180"/>
      <c r="B5" s="115" t="s">
        <v>14</v>
      </c>
      <c r="C5" s="182"/>
      <c r="D5" s="180"/>
      <c r="E5" s="180"/>
      <c r="F5" s="180"/>
      <c r="G5" s="180"/>
      <c r="H5" s="180"/>
      <c r="I5" s="85">
        <f>I3*$AT$4</f>
        <v>12.825999999999999</v>
      </c>
      <c r="J5" s="180"/>
      <c r="K5" s="85">
        <f>K3*$AU$4</f>
        <v>20</v>
      </c>
      <c r="L5" s="180"/>
      <c r="M5" s="180"/>
      <c r="N5" s="180"/>
      <c r="O5" s="180"/>
      <c r="P5" s="180"/>
      <c r="Q5" s="180"/>
      <c r="R5" s="182"/>
      <c r="S5" s="180"/>
      <c r="T5" s="182"/>
      <c r="U5" s="116" t="e">
        <f ca="1">IFS(T3=1, $AV$5, T3=2, $BD$5, T3=3, $BL$5, T3=4, $AV$12, T3=5, $BD$12, T3=6, $BL$12, T3=7, $AV$19, T3=8, $BD$19, T3=0, )</f>
        <v>#NAME?</v>
      </c>
      <c r="V5" s="116" t="e">
        <f ca="1">IFS(T3=1, $AW$5, T3=2, $BE$5, T3=3, $BM$5, T3=4, $AW$12, T3=5, $BE$12, T3=6, $BM$12, T3=7, $AW$19, T3=8, $BE$19, T3=0, )</f>
        <v>#NAME?</v>
      </c>
      <c r="W5" s="116" t="e">
        <f ca="1">IFS(T3=1, $AX$5, T3=2, $BF$5, T3=3, $BN$5, T3=4, $AX$12, T3=5, $BF$12, T3=6, $BN$12, T3=7, $AX$19, T3=8, $BF$19, T3=0, )</f>
        <v>#NAME?</v>
      </c>
      <c r="X5" s="116" t="e">
        <f ca="1">IFS(T3=1, $AY$5, T3=2, $BG$5, T3=3, $BO$5, T3=4, $AY$12, T3=5, $BG$12, T3=6, $BO$12, T3=7, $AY$19, T3=8, $BG$19, T3=0, )</f>
        <v>#NAME?</v>
      </c>
      <c r="Y5" s="116" t="e">
        <f ca="1">IFS(T3=1, $AZ$5, T3=2, $BH$5, T3=3, $BP$5, T3=4, $AZ$12, T3=5, $BH$12, T3=6, $BP$12, T3=7, $AZ$19, T3=8, $BH$19, T3=0, )</f>
        <v>#NAME?</v>
      </c>
      <c r="Z5" s="116" t="e">
        <f ca="1">IFS(T3=1, $BA$5, T3=2, $BI$5, T3=3, $BQ$5, T3=4, $BA$12, T3=5, $BI$12, T3=6, $BQ$12, T3=7, $BA$19, T3=8, $BI$19, T3=0, )</f>
        <v>#NAME?</v>
      </c>
      <c r="AA5" s="117" t="e">
        <f ca="1">IFS(T3=1, $BB$5, T3=2, $BJ$5, T3=3, $BR$5, T3=4, $BB$12, T3=5, $BJ$12, T3=6, $BR$12, T3=7, $BB$19, T3=8, $BJ$19, T3=0, )</f>
        <v>#NAME?</v>
      </c>
      <c r="AB5" s="180"/>
      <c r="AC5" s="182"/>
      <c r="AD5" s="116" t="e">
        <f ca="1">IFS(AC3=1, $AV$5, AC3=2, $BD$5, AC3=3, $BL$5, AC3=4, $AV$12, AC3=5, $BD$12, AC3=6, $BL$12, AC3=7, $AV$19, AC3=8, $BD$19, AC3=0, )</f>
        <v>#NAME?</v>
      </c>
      <c r="AE5" s="116" t="e">
        <f ca="1">IFS(AC3=1, $AW$5, AC3=2, $BE$5, AC3=3, $BM$5, AC3=4, $AW$12, AC3=5, $BE$12, AC3=6, $BM$12, AC3=7, $AW$19, AC3=8, $BE$19, AC3=0, )</f>
        <v>#NAME?</v>
      </c>
      <c r="AF5" s="116" t="e">
        <f ca="1">IFS(AC3=1, $AX$5, AC3=2, $BF$5, AC3=3, $BN$5, AC3=4, $AX$12, AC3=5, $BF$12, AC3=6, $BN$12, AC3=7, $AX$19, AC3=8, $BF$19, AC3=0, )</f>
        <v>#NAME?</v>
      </c>
      <c r="AG5" s="116" t="e">
        <f ca="1">IFS(AC3=1, $AY$5, AC3=2, $BG$5, AC3=3, $BO$5, AC3=4, $AY$12, AC3=5, $BG$12, AC3=6, $BO$12, AC3=7, $AY$19, AC3=8, $BG$19, AC3=0, )</f>
        <v>#NAME?</v>
      </c>
      <c r="AH5" s="116" t="e">
        <f ca="1">IFS(AC3=1, $AZ$5, AC3=2, $BH$5, AC3=3, $BP$5, AC3=4, $AZ$12, AC3=5, $BH$12, AC3=6, $BP$12, AC3=7, $AZ$19, AC3=8, $BH$19, AC3=0, )</f>
        <v>#NAME?</v>
      </c>
      <c r="AI5" s="116" t="e">
        <f ca="1">IFS(AC3=1, $BA$5, AC3=2, $BI$5, AC3=3, $BQ$5, AC3=4, $BA$12, AC3=5, $BI$12, AC3=6, $BQ$12, AC3=7, $BA$19, AC3=8, $BI$19, AC3=0, )</f>
        <v>#NAME?</v>
      </c>
      <c r="AJ5" s="117" t="e">
        <f ca="1">IFS(AC3=1, $BB$5, AC3=2, $BJ$5, AC3=3, $BR$5, AC3=4, $BB$12, AC3=5, $BJ$12, AC3=6, $BR$12, AC3=7, $BB$19, AC3=8, $BJ$19, AC3=0, )</f>
        <v>#NAME?</v>
      </c>
      <c r="AK5" s="180"/>
      <c r="AL5" s="182"/>
      <c r="AM5" s="116" t="e">
        <f ca="1">IFS(AL3=1, $AV$5, AL3=2, $BD$5, AL3=3, $BL$5, AL3=4, $AV$12, AL3=5, $BD$12, AL3=6, $BL$12, AL3=7, $AV$19, AL3=8, $BD$19, AL3=0, )</f>
        <v>#NAME?</v>
      </c>
      <c r="AN5" s="116" t="e">
        <f ca="1">IFS(AL3=1, $AW$5, AL3=2, $BE$5, AL3=3, $BM$5, AL3=4, $AW$12, AL3=5, $BE$12, AL3=6, $BM$12, AL3=7, $AW$19, AL3=8, $BE$19, AL3=0, )</f>
        <v>#NAME?</v>
      </c>
      <c r="AO5" s="116" t="e">
        <f ca="1">IFS(AL3=1, $AX$5, AL3=2, $BF$5, AL3=3, $BN$5, AL3=4, $AX$12, AL3=5, $BF$12, AL3=6, $BN$12, AL3=7, $AX$19, AL3=8, $BF$19, AL3=0, )</f>
        <v>#NAME?</v>
      </c>
      <c r="AP5" s="116" t="e">
        <f ca="1">IFS(AL3=1, $AY$5, AL3=2, $BG$5, AL3=3, $BO$5, AL3=4, $AY$12, AL3=5, $BG$12, AL3=6, $BO$12, AL3=7, $AY$19, AL3=8, $BG$19, AL3=0, )</f>
        <v>#NAME?</v>
      </c>
      <c r="AQ5" s="116" t="e">
        <f ca="1">IFS(AL3=1, $AZ$5, AL3=2, $BH$5, AL3=3, $BP$5, AL3=4, $AZ$12, AL3=5, $BH$12, AL3=6, $BP$12, AL3=7, $AZ$19, AL3=8, $BH$19, AL3=0, )</f>
        <v>#NAME?</v>
      </c>
      <c r="AR5" s="116" t="e">
        <f ca="1">IFS(AL3=1, $BA$5, AL3=2, $BI$5, AL3=3, $BQ$5, AL3=4, $BA$12, AL3=5, $BI$12, AL3=6, $BQ$12, AL3=7, $BA$19, AL3=8, $BI$19, AL3=0, )</f>
        <v>#NAME?</v>
      </c>
      <c r="AS5" s="117" t="e">
        <f ca="1">IFS(AL3=1, $BB$5, AL3=2, $BJ$5, AL3=3, $BR$5, AL3=4, $BB$12, AL3=5, $BJ$12, AL3=6, $BR$12, AL3=7, $BB$19, AL3=8, $BJ$19, AL3=0, )</f>
        <v>#NAME?</v>
      </c>
      <c r="AT5" s="15">
        <v>10.648</v>
      </c>
      <c r="AU5" s="59">
        <v>8</v>
      </c>
      <c r="AV5" s="118"/>
      <c r="AW5" s="69">
        <v>41.2</v>
      </c>
      <c r="AX5" s="69">
        <v>58.8</v>
      </c>
      <c r="AY5" s="119"/>
      <c r="AZ5" s="119"/>
      <c r="BA5" s="119"/>
      <c r="BB5" s="120"/>
      <c r="BC5" s="120"/>
      <c r="BD5" s="69">
        <v>0.4</v>
      </c>
      <c r="BE5" s="69">
        <v>58.5</v>
      </c>
      <c r="BF5" s="69">
        <v>41.2</v>
      </c>
      <c r="BG5" s="119"/>
      <c r="BH5" s="119"/>
      <c r="BI5" s="119"/>
      <c r="BJ5" s="120"/>
      <c r="BK5" s="120"/>
      <c r="BL5" s="69">
        <v>2.4</v>
      </c>
      <c r="BM5" s="69">
        <v>67.8</v>
      </c>
      <c r="BN5" s="69">
        <v>29.8</v>
      </c>
      <c r="BO5" s="119"/>
      <c r="BP5" s="119"/>
      <c r="BQ5" s="119"/>
      <c r="BR5" s="119"/>
    </row>
    <row r="6" spans="1:70" ht="14" x14ac:dyDescent="0.3">
      <c r="A6" s="180"/>
      <c r="B6" s="115" t="s">
        <v>15</v>
      </c>
      <c r="C6" s="182"/>
      <c r="D6" s="180"/>
      <c r="E6" s="180"/>
      <c r="F6" s="180"/>
      <c r="G6" s="180"/>
      <c r="H6" s="180"/>
      <c r="I6" s="85">
        <f>I3*$AT$5</f>
        <v>28.217199999999998</v>
      </c>
      <c r="J6" s="180"/>
      <c r="K6" s="85">
        <f>K3*$AU$5</f>
        <v>40</v>
      </c>
      <c r="L6" s="180"/>
      <c r="M6" s="180"/>
      <c r="N6" s="180"/>
      <c r="O6" s="180"/>
      <c r="P6" s="180"/>
      <c r="Q6" s="180"/>
      <c r="R6" s="182"/>
      <c r="S6" s="180"/>
      <c r="T6" s="182"/>
      <c r="U6" s="116" t="e">
        <f ca="1">IFS(T3=1, $AV$6, T3=2, $BD$6, T3=3, $BL$6, T3=4, $AV$13, T3=5, $BD$13, T3=6, $BL$13, T3=7, $AV$20, T3=8, $BD$20, T3=0, )</f>
        <v>#NAME?</v>
      </c>
      <c r="V6" s="116" t="e">
        <f ca="1">IFS(T3=1, $AW$6, T3=2, $BE$6, T3=3, $BM$6, T3=4, $AW$13, T3=5, $BE$13, T3=6, $BM$13, T3=7, $AW$20, T3=8, $BE$20, T3=0, )</f>
        <v>#NAME?</v>
      </c>
      <c r="W6" s="116" t="e">
        <f ca="1">IFS(T3=1, $AX$6, T3=2, $BF$6, T3=3, $BN$6, T3=4, $AX$13, T3=5, $BF$13, T3=6, $BN$13, T3=7, $AX$20, T3=8, $BF$20, T3=0, )</f>
        <v>#NAME?</v>
      </c>
      <c r="X6" s="116" t="e">
        <f ca="1">IFS(T3=1, $AY$6, T3=2, $BG$6, T3=3, $BO$6, T3=4, $AY$13, T3=5, $BG$13, T3=6, $BO$13, T3=7, $AY$20, T3=8, $BG$20, T3=0, )</f>
        <v>#NAME?</v>
      </c>
      <c r="Y6" s="116" t="e">
        <f ca="1">IFS(T3=1, $AZ$6, T3=2, $BH$6, T3=3, $BP$6, T3=4, $AZ$13, T3=5, $BH$13, T3=6, $BP$13, T3=7, $AZ$20, T3=8, $BH$20, T3=0, )</f>
        <v>#NAME?</v>
      </c>
      <c r="Z6" s="116" t="e">
        <f ca="1">IFS(T3=1, $BA$6, T3=2, $BI$6, T3=3, $BQ$6, T3=4, $BA$13, T3=5, $BI$13, T3=6, $BQ$13, T3=7, $BA$20, T3=8, $BI$20, T3=0, )</f>
        <v>#NAME?</v>
      </c>
      <c r="AA6" s="117" t="e">
        <f ca="1">IFS(T3=1, $BB$6, T3=2, $BJ$6, T3=3, $BR$6, T3=4, $BB$13, T3=5, $BJ$13, T3=6, $BR$13, T3=7, $BB$20, T3=8, $BJ$20, T3=0, )</f>
        <v>#NAME?</v>
      </c>
      <c r="AB6" s="180"/>
      <c r="AC6" s="182"/>
      <c r="AD6" s="116" t="e">
        <f ca="1">IFS(AC3=1, $AV$6, AC3=2, $BD$6, AC3=3, $BL$6, AC3=4, $AV$13, AC3=5, $BD$13, AC3=6, $BL$13, AC3=7, $AV$20, AC3=8, $BD$20, AC3=0, )</f>
        <v>#NAME?</v>
      </c>
      <c r="AE6" s="116" t="e">
        <f ca="1">IFS(AC3=1, $AW$6, AC3=2, $BE$6, AC3=3, $BM$6, AC3=4, $AW$13, AC3=5, $BE$13, AC3=6, $BM$13, AC3=7, $AW$20, AC3=8, $BE$20, AC3=0, )</f>
        <v>#NAME?</v>
      </c>
      <c r="AF6" s="116" t="e">
        <f ca="1">IFS(AC3=1, $AX$6, AC3=2, $BF$6, AC3=3, $BN$6, AC3=4, $AX$13, AC3=5, $BF$13, AC3=6, $BN$13, AC3=7, $AX$20, AC3=8, $BF$20, AC3=0, )</f>
        <v>#NAME?</v>
      </c>
      <c r="AG6" s="116" t="e">
        <f ca="1">IFS(AC3=1, $AY$6, AC3=2, $BG$6, AC3=3, $BO$6, AC3=4, $AY$13, AC3=5, $BG$13, AC3=6, $BO$13, AC3=7, $AY$20, AC3=8, $BG$20, AC3=0, )</f>
        <v>#NAME?</v>
      </c>
      <c r="AH6" s="116" t="e">
        <f ca="1">IFS(AC3=1, $AZ$6, AC3=2, $BH$6, AC3=3, $BP$6, AC3=4, $AZ$13, AC3=5, $BH$13, AC3=6, $BP$13, AC3=7, $AZ$20, AC3=8, $BH$20, AC3=0, )</f>
        <v>#NAME?</v>
      </c>
      <c r="AI6" s="116" t="e">
        <f ca="1">IFS(AC3=1, $BA$6, AC3=2, $BI$6, AC3=3, $BQ$6, AC3=4, $BA$13, AC3=5, $BI$13, AC3=6, $BQ$13, AC3=7, $BA$20, AC3=8, $BI$20, AC3=0, )</f>
        <v>#NAME?</v>
      </c>
      <c r="AJ6" s="117" t="e">
        <f ca="1">IFS(AC3=1, $BB$6, AC3=2, $BJ$6, AC3=3, $BR$6, AC3=4, $BB$13, AC3=5, $BJ$13, AC3=6, $BR$13, AC3=7, $BB$20, AC3=8, $BJ$20, AC3=0, )</f>
        <v>#NAME?</v>
      </c>
      <c r="AK6" s="180"/>
      <c r="AL6" s="182"/>
      <c r="AM6" s="116" t="e">
        <f ca="1">IFS(AL3=1, $AV$6, AL3=2, $BD$6, AL3=3, $BL$6, AL3=4, $AV$13, AL3=5, $BD$13, AL3=6, $BL$13, AL3=7, $AV$20, AL3=8, $BD$20, AL3=0, )</f>
        <v>#NAME?</v>
      </c>
      <c r="AN6" s="116" t="e">
        <f ca="1">IFS(AL3=1, $AW$6, AL3=2, $BE$6, AL3=3, $BM$6, AL3=4, $AW$13, AL3=5, $BE$13, AL3=6, $BM$13, AL3=7, $AW$20, AL3=8, $BE$20, AL3=0, )</f>
        <v>#NAME?</v>
      </c>
      <c r="AO6" s="116" t="e">
        <f ca="1">IFS(AL3=1, $AX$6, AL3=2, $BF$6, AL3=3, $BN$6, AL3=4, $AX$13, AL3=5, $BF$13, AL3=6, $BN$13, AL3=7, $AX$20, AL3=8, $BF$20, AL3=0, )</f>
        <v>#NAME?</v>
      </c>
      <c r="AP6" s="116" t="e">
        <f ca="1">IFS(AL3=1, $AY$6, AL3=2, $BG$6, AL3=3, $BO$6, AL3=4, $AY$13, AL3=5, $BG$13, AL3=6, $BO$13, AL3=7, $AY$20, AL3=8, $BG$20, AL3=0, )</f>
        <v>#NAME?</v>
      </c>
      <c r="AQ6" s="116" t="e">
        <f ca="1">IFS(AL3=1, $AZ$6, AL3=2, $BH$6, AL3=3, $BP$6, AL3=4, $AZ$13, AL3=5, $BH$13, AL3=6, $BP$13, AL3=7, $AZ$20, AL3=8, $BH$20, AL3=0, )</f>
        <v>#NAME?</v>
      </c>
      <c r="AR6" s="116" t="e">
        <f ca="1">IFS(AL3=1, $BA$6, AL3=2, $BI$6, AL3=3, $BQ$6, AL3=4, $BA$13, AL3=5, $BI$13, AL3=6, $BQ$13, AL3=7, $BA$20, AL3=8, $BI$20, AL3=0, )</f>
        <v>#NAME?</v>
      </c>
      <c r="AS6" s="117" t="e">
        <f ca="1">IFS(AL3=1, $BB$6, AL3=2, $BJ$6, AL3=3, $BR$6, AL3=4, $BB$13, AL3=5, $BJ$13, AL3=6, $BR$13, AL3=7, $BB$20, AL3=8, $BJ$20, AL3=0, )</f>
        <v>#NAME?</v>
      </c>
      <c r="AT6" s="15">
        <v>51.5</v>
      </c>
      <c r="AU6" s="59">
        <v>16</v>
      </c>
      <c r="AV6" s="121"/>
      <c r="AW6" s="119"/>
      <c r="AX6" s="69">
        <v>28.1</v>
      </c>
      <c r="AY6" s="69">
        <v>71.900000000000006</v>
      </c>
      <c r="AZ6" s="119"/>
      <c r="BA6" s="119"/>
      <c r="BB6" s="120"/>
      <c r="BC6" s="120"/>
      <c r="BD6" s="119"/>
      <c r="BE6" s="69"/>
      <c r="BF6" s="69">
        <v>46.7</v>
      </c>
      <c r="BG6" s="69">
        <v>53.3</v>
      </c>
      <c r="BH6" s="119"/>
      <c r="BI6" s="119"/>
      <c r="BJ6" s="120"/>
      <c r="BK6" s="120"/>
      <c r="BL6" s="119"/>
      <c r="BM6" s="69">
        <v>0.01</v>
      </c>
      <c r="BN6" s="69">
        <v>60.2</v>
      </c>
      <c r="BO6" s="69">
        <v>39.799999999999997</v>
      </c>
      <c r="BP6" s="119"/>
      <c r="BQ6" s="119"/>
      <c r="BR6" s="119"/>
    </row>
    <row r="7" spans="1:70" ht="14" x14ac:dyDescent="0.3">
      <c r="A7" s="180"/>
      <c r="B7" s="115" t="s">
        <v>16</v>
      </c>
      <c r="C7" s="182"/>
      <c r="D7" s="180"/>
      <c r="E7" s="180"/>
      <c r="F7" s="180"/>
      <c r="G7" s="180"/>
      <c r="H7" s="180"/>
      <c r="I7" s="85">
        <f>I3*$AT$6</f>
        <v>136.47499999999999</v>
      </c>
      <c r="J7" s="180"/>
      <c r="K7" s="85">
        <f>K3*$AU$6</f>
        <v>80</v>
      </c>
      <c r="L7" s="180"/>
      <c r="M7" s="180"/>
      <c r="N7" s="180"/>
      <c r="O7" s="180"/>
      <c r="P7" s="180"/>
      <c r="Q7" s="180"/>
      <c r="R7" s="182"/>
      <c r="S7" s="180"/>
      <c r="T7" s="182"/>
      <c r="U7" s="116" t="e">
        <f ca="1">IFS(T3=1, $AV$7, T3=2, $BD$7, T3=3, $BL$7, T3=4, $AV$14, T3=5, $BD$14, T3=6, $BL$14, T3=7, $AV$21, T3=8, $BD$21, T3=0, )</f>
        <v>#NAME?</v>
      </c>
      <c r="V7" s="116" t="e">
        <f ca="1">IFS(T3=1, $AW$7, T3=2, $BE$7, T3=3, $BM$7, T3=4, $AW$14, T3=5, $BE$14, T3=6, $BM$14, T3=7, $AW$21, T3=8, $BE$21, T3=0, )</f>
        <v>#NAME?</v>
      </c>
      <c r="W7" s="116" t="e">
        <f ca="1">IFS(T3=1, $AX$7, T3=2, $BF$7, T3=3, $BN$7, T3=4, $AX$14, T3=5, $BF$14, T3=6, $BN$14, T3=7, $AX$21, T3=8, $BF$21, T3=0, )</f>
        <v>#NAME?</v>
      </c>
      <c r="X7" s="116" t="e">
        <f ca="1">IFS(T3=1, $AY$7, T3=2, $BG$7, T3=3, $BO$7, T3=4, $AY$14, T3=5, $BG$14, T3=6, $BO$14, T3=7, $AY$21, T3=8, $BG$21, T3=0, )</f>
        <v>#NAME?</v>
      </c>
      <c r="Y7" s="116" t="e">
        <f ca="1">IFS(T3=1, $AZ$7, T3=2, $BH$7, T3=3, $BP$7, T3=4, $AZ$14, T3=5, $BH$14, T3=6, $BP$14, T3=7, $AZ$21, T3=8, $BH$21, T3=0, )</f>
        <v>#NAME?</v>
      </c>
      <c r="Z7" s="116" t="e">
        <f ca="1">IFS(T3=1, $BA$7, T3=2, $BI$7, T3=3, $BQ$7, T3=4, $BA$14, T3=5, $BI$14, T3=6, $BQ$14, T3=7, $BA$21, T3=8, $BI$21, T3=0, )</f>
        <v>#NAME?</v>
      </c>
      <c r="AA7" s="117" t="e">
        <f ca="1">IFS(T3=1, $BB$7, T3=2, $BJ$7, T3=3, $BR$7, T3=4, $BB$14, T3=5, $BJ$14, T3=6, $BR$14, T3=7, $BB$21, T3=8, $BJ$21, T3=0, )</f>
        <v>#NAME?</v>
      </c>
      <c r="AB7" s="180"/>
      <c r="AC7" s="182"/>
      <c r="AD7" s="116" t="e">
        <f ca="1">IFS(AC3=1, $AV$7, AC3=2, $BD$7, AC3=3, $BL$7, AC3=4, $AV$14, AC3=5, $BD$14, AC3=6, $BL$14, AC3=7, $AV$21, AC3=8, $BD$21, AC3=0, )</f>
        <v>#NAME?</v>
      </c>
      <c r="AE7" s="116" t="e">
        <f ca="1">IFS(AC3=1, $AW$7, AC3=2, $BE$7, AC3=3, $BM$7, AC3=4, $AW$14, AC3=5, $BE$14, AC3=6, $BM$14, AC3=7, $AW$21, AC3=8, $BE$21, AC3=0, )</f>
        <v>#NAME?</v>
      </c>
      <c r="AF7" s="116" t="e">
        <f ca="1">IFS(AC3=1, $AX$7, AC3=2, $BF$7, AC3=3, $BN$7, AC3=4, $AX$14, AC3=5, $BF$14, AC3=6, $BN$14, AC3=7, $AX$21, AC3=8, $BF$21, AC3=0, )</f>
        <v>#NAME?</v>
      </c>
      <c r="AG7" s="116" t="e">
        <f ca="1">IFS(AC3=1, $AY$7, AC3=2, $BG$7, AC3=3, $BO$7, AC3=4, $AY$14, AC3=5, $BG$14, AC3=6, $BO$14, AC3=7, $AY$21, AC3=8, $BG$21, AC3=0, )</f>
        <v>#NAME?</v>
      </c>
      <c r="AH7" s="116" t="e">
        <f ca="1">IFS(AC3=1, $AZ$7, AC3=2, $BH$7, AC3=3, $BP$7, AC3=4, $AZ$14, AC3=5, $BH$14, AC3=6, $BP$14, AC3=7, $AZ$21, AC3=8, $BH$21, AC3=0, )</f>
        <v>#NAME?</v>
      </c>
      <c r="AI7" s="116" t="e">
        <f ca="1">IFS(AC3=1, $BA$7, AC3=2, $BI$7, AC3=3, $BQ$7, AC3=4, $BA$14, AC3=5, $BI$14, AC3=6, $BQ$14, AC3=7, $BA$21, AC3=8, $BI$21, AC3=0, )</f>
        <v>#NAME?</v>
      </c>
      <c r="AJ7" s="117" t="e">
        <f ca="1">IFS(AC3=1, $BB$7, AC3=2, $BJ$7, AC3=3, $BR$7, AC3=4, $BB$14, AC3=5, $BJ$14, AC3=6, $BR$14, AC3=7, $BB$21, AC3=8, $BJ$21, AC3=0, )</f>
        <v>#NAME?</v>
      </c>
      <c r="AK7" s="180"/>
      <c r="AL7" s="182"/>
      <c r="AM7" s="116" t="e">
        <f ca="1">IFS(AL3=1, $AV$7, AL3=2, $BD$7, AL3=3, $BL$7, AL3=4, $AV$14, AL3=5, $BD$14, AL3=6, $BL$14, AL3=7, $AV$21, AL3=8, $BD$21, AL3=0, )</f>
        <v>#NAME?</v>
      </c>
      <c r="AN7" s="116" t="e">
        <f ca="1">IFS(AL3=1, $AW$7, AL3=2, $BE$7, AL3=3, $BM$7, AL3=4, $AW$14, AL3=5, $BE$14, AL3=6, $BM$14, AL3=7, $AW$21, AL3=8, $BE$21, AL3=0, )</f>
        <v>#NAME?</v>
      </c>
      <c r="AO7" s="116" t="e">
        <f ca="1">IFS(AL3=1, $AX$7, AL3=2, $BF$7, AL3=3, $BN$7, AL3=4, $AX$14, AL3=5, $BF$14, AL3=6, $BN$14, AL3=7, $AX$21, AL3=8, $BF$21, AL3=0, )</f>
        <v>#NAME?</v>
      </c>
      <c r="AP7" s="116" t="e">
        <f ca="1">IFS(AL3=1, $AY$7, AL3=2, $BG$7, AL3=3, $BO$7, AL3=4, $AY$14, AL3=5, $BG$14, AL3=6, $BO$14, AL3=7, $AY$21, AL3=8, $BG$21, AL3=0, )</f>
        <v>#NAME?</v>
      </c>
      <c r="AQ7" s="116" t="e">
        <f ca="1">IFS(AL3=1, $AZ$7, AL3=2, $BH$7, AL3=3, $BP$7, AL3=4, $AZ$14, AL3=5, $BH$14, AL3=6, $BP$14, AL3=7, $AZ$21, AL3=8, $BH$21, AL3=0, )</f>
        <v>#NAME?</v>
      </c>
      <c r="AR7" s="116" t="e">
        <f ca="1">IFS(AL3=1, $BA$7, AL3=2, $BI$7, AL3=3, $BQ$7, AL3=4, $BA$14, AL3=5, $BI$14, AL3=6, $BQ$14, AL3=7, $BA$21, AL3=8, $BI$21, AL3=0, )</f>
        <v>#NAME?</v>
      </c>
      <c r="AS7" s="117" t="e">
        <f ca="1">IFS(AL3=1, $BB$7, AL3=2, $BJ$7, AL3=3, $BR$7, AL3=4, $BB$14, AL3=5, $BJ$14, AL3=6, $BR$14, AL3=7, $BB$21, AL3=8, $BJ$21, AL3=0, )</f>
        <v>#NAME?</v>
      </c>
      <c r="AT7" s="15">
        <v>249.33</v>
      </c>
      <c r="AU7" s="59">
        <v>32</v>
      </c>
      <c r="AV7" s="121"/>
      <c r="AW7" s="119"/>
      <c r="AX7" s="119"/>
      <c r="AY7" s="69">
        <v>66</v>
      </c>
      <c r="AZ7" s="69">
        <v>34</v>
      </c>
      <c r="BA7" s="119"/>
      <c r="BB7" s="120"/>
      <c r="BC7" s="120"/>
      <c r="BD7" s="119"/>
      <c r="BE7" s="119"/>
      <c r="BF7" s="69"/>
      <c r="BG7" s="69">
        <v>77.900000000000006</v>
      </c>
      <c r="BH7" s="69">
        <v>22.1</v>
      </c>
      <c r="BI7" s="119"/>
      <c r="BJ7" s="120"/>
      <c r="BK7" s="120"/>
      <c r="BL7" s="119"/>
      <c r="BM7" s="119"/>
      <c r="BN7" s="69"/>
      <c r="BO7" s="69">
        <v>84.7</v>
      </c>
      <c r="BP7" s="69">
        <v>15.3</v>
      </c>
      <c r="BQ7" s="119"/>
      <c r="BR7" s="119"/>
    </row>
    <row r="8" spans="1:70" ht="14" x14ac:dyDescent="0.3">
      <c r="A8" s="180"/>
      <c r="B8" s="115" t="s">
        <v>17</v>
      </c>
      <c r="C8" s="182"/>
      <c r="D8" s="180"/>
      <c r="E8" s="180"/>
      <c r="F8" s="180"/>
      <c r="G8" s="180"/>
      <c r="H8" s="180"/>
      <c r="I8" s="85">
        <f>I3*$AT$7</f>
        <v>660.72450000000003</v>
      </c>
      <c r="J8" s="180"/>
      <c r="K8" s="85">
        <f>K3*$AU$7</f>
        <v>160</v>
      </c>
      <c r="L8" s="180"/>
      <c r="M8" s="180"/>
      <c r="N8" s="180"/>
      <c r="O8" s="180"/>
      <c r="P8" s="180"/>
      <c r="Q8" s="180"/>
      <c r="R8" s="182"/>
      <c r="S8" s="180"/>
      <c r="T8" s="182"/>
      <c r="U8" s="116" t="e">
        <f ca="1">IFS(T3=1, $AV$8, T3=2, $BD$8, T3=3, $BL$8, T3=4, $AV$15, T3=5, $BD$15, T3=6, $BL$15, T3=7, $AV$22, T3=8, $BD$22, T3=0, )</f>
        <v>#NAME?</v>
      </c>
      <c r="V8" s="116" t="e">
        <f ca="1">IFS(T3=1, $AW$8, T3=2, $BE$8, T3=3, $BM$8, T3=4, $AW$15, T3=5, $BE$15, T3=6, $BM$15, T3=7, $AW$22, T3=8, $BE$22, T3=0, )</f>
        <v>#NAME?</v>
      </c>
      <c r="W8" s="116" t="e">
        <f ca="1">IFS(T3=1, $AX$8, T3=2, $BF$8, T3=3, $BN$8, T3=4, $AX$15, T3=5, $BF$15, T3=6, $BN$15, T3=7, $AX$22, T3=8, $BF$22, T3=0, )</f>
        <v>#NAME?</v>
      </c>
      <c r="X8" s="116" t="e">
        <f ca="1">IFS(T3=1, $AY$8, T3=2, $BG$8, T3=3, $BO$8, T3=4, $AY$15, T3=5, $BG$15, T3=6, $BO$15, T3=7, $AY$22, T3=8, $BG$22, T3=0, )</f>
        <v>#NAME?</v>
      </c>
      <c r="Y8" s="116" t="e">
        <f ca="1">IFS(T3=1, $AZ$8, T3=2, $BH$8, T3=3, $BP$8, T3=4, $AZ$15, T3=5, $BH$15, T3=6, $BP$15, T3=7, $AZ$22, T3=8, $BH$22, T3=0, )</f>
        <v>#NAME?</v>
      </c>
      <c r="Z8" s="116" t="e">
        <f ca="1">IFS(T3=1, $BA$8, T3=2, $BI$8, T3=3, $BQ$8, T3=4, $BA$15, T3=5, $BI$15, T3=6, $BQ$15, T3=7, $BA$22, T3=8, $BI$22, T3=0, )</f>
        <v>#NAME?</v>
      </c>
      <c r="AA8" s="117" t="e">
        <f ca="1">IFS(T3=1, $BB$8, T3=2, $BJ$8, T3=3, $BR$8, T3=4, $BB$15, T3=5, $BJ$15, T3=6, $BR$15, T3=7, $BB$22, T3=8, $BJ$22, T3=0, )</f>
        <v>#NAME?</v>
      </c>
      <c r="AB8" s="180"/>
      <c r="AC8" s="182"/>
      <c r="AD8" s="116" t="e">
        <f ca="1">IFS(AC3=1, $AV$8, AC3=2, $BD$8, AC3=3, $BL$8, AC3=4, $AV$15, AC3=5, $BD$15, AC3=6, $BL$15, AC3=7, $AV$22, AC3=8, $BD$22, AC3=0, )</f>
        <v>#NAME?</v>
      </c>
      <c r="AE8" s="116" t="e">
        <f ca="1">IFS(AC3=1, $AW$8, AC3=2, $BE$8, AC3=3, $BM$8, AC3=4, $AW$15, AC3=5, $BE$15, AC3=6, $BM$15, AC3=7, $AW$22, AC3=8, $BE$22, AC3=0, )</f>
        <v>#NAME?</v>
      </c>
      <c r="AF8" s="116" t="e">
        <f ca="1">IFS(AC3=1, $AX$8, AC3=2, $BF$8, AC3=3, $BN$8, AC3=4, $AX$15, AC3=5, $BF$15, AC3=6, $BN$15, AC3=7, $AX$22, AC3=8, $BF$22, AC3=0, )</f>
        <v>#NAME?</v>
      </c>
      <c r="AG8" s="116" t="e">
        <f ca="1">IFS(AC3=1, $AY$8, AC3=2, $BG$8, AC3=3, $BO$8, AC3=4, $AY$15, AC3=5, $BG$15, AC3=6, $BO$15, AC3=7, $AY$22, AC3=8, $BG$22, AC3=0, )</f>
        <v>#NAME?</v>
      </c>
      <c r="AH8" s="116" t="e">
        <f ca="1">IFS(AC3=1, $AZ$8, AC3=2, $BH$8, AC3=3, $BP$8, AC3=4, $AZ$15, AC3=5, $BH$15, AC3=6, $BP$15, AC3=7, $AZ$22, AC3=8, $BH$22, AC3=0, )</f>
        <v>#NAME?</v>
      </c>
      <c r="AI8" s="116" t="e">
        <f ca="1">IFS(AC3=1, $BA$8, AC3=2, $BI$8, AC3=3, $BQ$8, AC3=4, $BA$15, AC3=5, $BI$15, AC3=6, $BQ$15, AC3=7, $BA$22, AC3=8, $BI$22, AC3=0, )</f>
        <v>#NAME?</v>
      </c>
      <c r="AJ8" s="117" t="e">
        <f ca="1">IFS(AC3=1, $BB$8, AC3=2, $BJ$8, AC3=3, $BR$8, AC3=4, $BB$15, AC3=5, $BJ$15, AC3=6, $BR$15, AC3=7, $BB$22, AC3=8, $BJ$22, AC3=0, )</f>
        <v>#NAME?</v>
      </c>
      <c r="AK8" s="180"/>
      <c r="AL8" s="182"/>
      <c r="AM8" s="116" t="e">
        <f ca="1">IFS(AL3=1, $AV$8, AL3=2, $BD$8, AL3=3, $BL$8, AL3=4, $AV$15, AL3=5, $BD$15, AL3=6, $BL$15, AL3=7, $AV$22, AL3=8, $BD$22, AL3=0, )</f>
        <v>#NAME?</v>
      </c>
      <c r="AN8" s="116" t="e">
        <f ca="1">IFS(AL3=1, $AW$8, AL3=2, $BE$8, AL3=3, $BM$8, AL3=4, $AW$15, AL3=5, $BE$15, AL3=6, $BM$15, AL3=7, $AW$22, AL3=8, $BE$22, AL3=0, )</f>
        <v>#NAME?</v>
      </c>
      <c r="AO8" s="116" t="e">
        <f ca="1">IFS(AL3=1, $AX$8, AL3=2, $BF$8, AL3=3, $BN$8, AL3=4, $AX$15, AL3=5, $BF$15, AL3=6, $BN$15, AL3=7, $AX$22, AL3=8, $BF$22, AL3=0, )</f>
        <v>#NAME?</v>
      </c>
      <c r="AP8" s="116" t="e">
        <f ca="1">IFS(AL3=1, $AY$8, AL3=2, $BG$8, AL3=3, $BO$8, AL3=4, $AY$15, AL3=5, $BG$15, AL3=6, $BO$15, AL3=7, $AY$22, AL3=8, $BG$22, AL3=0, )</f>
        <v>#NAME?</v>
      </c>
      <c r="AQ8" s="116" t="e">
        <f ca="1">IFS(AL3=1, $AZ$8, AL3=2, $BH$8, AL3=3, $BP$8, AL3=4, $AZ$15, AL3=5, $BH$15, AL3=6, $BP$15, AL3=7, $AZ$22, AL3=8, $BH$22, AL3=0, )</f>
        <v>#NAME?</v>
      </c>
      <c r="AR8" s="116" t="e">
        <f ca="1">IFS(AL3=1, $BA$8, AL3=2, $BI$8, AL3=3, $BQ$8, AL3=4, $BA$15, AL3=5, $BI$15, AL3=6, $BQ$15, AL3=7, $BA$22, AL3=8, $BI$22, AL3=0, )</f>
        <v>#NAME?</v>
      </c>
      <c r="AS8" s="117" t="e">
        <f ca="1">IFS(AL3=1, $BB$8, AL3=2, $BJ$8, AL3=3, $BR$8, AL3=4, $BB$15, AL3=5, $BJ$15, AL3=6, $BR$15, AL3=7, $BB$22, AL3=8, $BJ$22, AL3=0, )</f>
        <v>#NAME?</v>
      </c>
      <c r="AT8" s="15">
        <v>2655</v>
      </c>
      <c r="AU8" s="59">
        <v>64</v>
      </c>
      <c r="AV8" s="121"/>
      <c r="AW8" s="119"/>
      <c r="AX8" s="119"/>
      <c r="AY8" s="119"/>
      <c r="AZ8" s="69">
        <v>99.4</v>
      </c>
      <c r="BA8" s="69">
        <v>0.6</v>
      </c>
      <c r="BB8" s="120"/>
      <c r="BC8" s="120"/>
      <c r="BD8" s="119"/>
      <c r="BE8" s="119"/>
      <c r="BF8" s="119"/>
      <c r="BG8" s="69"/>
      <c r="BH8" s="69">
        <v>99.6</v>
      </c>
      <c r="BI8" s="69">
        <v>0.4</v>
      </c>
      <c r="BJ8" s="120"/>
      <c r="BK8" s="120"/>
      <c r="BL8" s="119"/>
      <c r="BM8" s="119"/>
      <c r="BN8" s="119"/>
      <c r="BO8" s="69">
        <v>0.02</v>
      </c>
      <c r="BP8" s="69">
        <v>99.7</v>
      </c>
      <c r="BQ8" s="69">
        <v>0.3</v>
      </c>
      <c r="BR8" s="69"/>
    </row>
    <row r="9" spans="1:70" ht="14" x14ac:dyDescent="0.3">
      <c r="A9" s="191"/>
      <c r="B9" s="122" t="s">
        <v>18</v>
      </c>
      <c r="C9" s="195"/>
      <c r="D9" s="191"/>
      <c r="E9" s="191"/>
      <c r="F9" s="191"/>
      <c r="G9" s="191"/>
      <c r="H9" s="191"/>
      <c r="I9" s="123">
        <f>I3*$AT$8</f>
        <v>7035.75</v>
      </c>
      <c r="J9" s="191"/>
      <c r="K9" s="123">
        <f>K3*$AU$8</f>
        <v>320</v>
      </c>
      <c r="L9" s="191"/>
      <c r="M9" s="191"/>
      <c r="N9" s="191"/>
      <c r="O9" s="191"/>
      <c r="P9" s="191"/>
      <c r="Q9" s="191"/>
      <c r="R9" s="195"/>
      <c r="S9" s="191"/>
      <c r="T9" s="195"/>
      <c r="U9" s="124" t="e">
        <f ca="1">IFS(T3=1, $AV$9, T3=2, $BD$9, T3=3, $BL$9, T3=4, $AV$16, T3=5, $BD$16, T3=6, $BL$16, T3=7, $AV$23, T3=8, $BD$23, T3=0, )</f>
        <v>#NAME?</v>
      </c>
      <c r="V9" s="124" t="e">
        <f ca="1">IFS(T3=1, $AW$9, T3=2, $BE$9, T3=3, $BM$9, T3=4, $AW$16, T3=5, $BE$16, T3=6, $BM$16, T3=7, $AW$23, T3=8, $BE$23, T3=0, )</f>
        <v>#NAME?</v>
      </c>
      <c r="W9" s="124" t="e">
        <f ca="1">IFS(T3=1, $AX$9, T3=2, $BF$9, T3=3, $BN$9, T3=4, $AX$16, T3=5, $BF$16, T3=6, $BN$16, T3=7, $AX$23, T3=8, $BF$23, T3=0, )</f>
        <v>#NAME?</v>
      </c>
      <c r="X9" s="124" t="e">
        <f ca="1">IFS(T3=1, $AY$9, T3=2, $BG$9, T3=3, $BO$9, T3=4, $AY$16, T3=5, $BG$16, T3=6, $BO$16, T3=7, $AY$23, T3=8, $BG$23, T3=0, )</f>
        <v>#NAME?</v>
      </c>
      <c r="Y9" s="124" t="e">
        <f ca="1">IFS(T3=1, $AZ$9, T3=2, $BH$9, T3=3, $BP$9, T3=4, $AZ$16, T3=5, $BH$16, T3=6, $BP$16, T3=7, $AZ$23, T3=8, $BH$23, T3=0, )</f>
        <v>#NAME?</v>
      </c>
      <c r="Z9" s="124" t="e">
        <f ca="1">IFS(T3=1, $BA$9, T3=2, $BI$9, T3=3, $BQ$9, T3=4, $BA$16, T3=5, $BI$16, T3=6, $BQ$16, T3=7, $BA$23, T3=8, $BI$23, T3=0, )</f>
        <v>#NAME?</v>
      </c>
      <c r="AA9" s="125" t="e">
        <f ca="1">IFS(T3=1, $BB$9, T3=2, $BJ$9, T3=3, $BR$9, T3=4, $BB$16, T3=5, $BJ$16, T3=6, $BR$16, T3=7, $BB$23, T3=8, $BJ$23, T3=0, )</f>
        <v>#NAME?</v>
      </c>
      <c r="AB9" s="191"/>
      <c r="AC9" s="195"/>
      <c r="AD9" s="124" t="e">
        <f ca="1">IFS(AC3=1, $AV$9, AC3=2, $BD$9, AC3=3, $BL$9, AC3=4, $AV$16, AC3=5, $BD$16, AC3=6, $BL$16, AC3=7, $AV$23, AC3=8, $BD$23, AC3=0, )</f>
        <v>#NAME?</v>
      </c>
      <c r="AE9" s="124" t="e">
        <f ca="1">IFS(AC3=1, $AW$9, AC3=2, $BE$9, AC3=3, $BM$9, AC3=4, $AW$16, AC3=5, $BE$16, AC3=6, $BM$16, AC3=7, $AW$23, AC3=8, $BE$23, AC3=0, )</f>
        <v>#NAME?</v>
      </c>
      <c r="AF9" s="124" t="e">
        <f ca="1">IFS(AC3=1, $AX$9, AC3=2, $BF$9, AC3=3, $BN$9, AC3=4, $AX$16, AC3=5, $BF$16, AC3=6, $BN$16, AC3=7, $AX$23, AC3=8, $BF$23, AC3=0, )</f>
        <v>#NAME?</v>
      </c>
      <c r="AG9" s="124" t="e">
        <f ca="1">IFS(AC3=1, $AY$9, AC3=2, $BG$9, AC3=3, $BO$9, AC3=4, $AY$16, AC3=5, $BG$16, AC3=6, $BO$16, AC3=7, $AY$23, AC3=8, $BG$23, AC3=0, )</f>
        <v>#NAME?</v>
      </c>
      <c r="AH9" s="124" t="e">
        <f ca="1">IFS(AC3=1, $AZ$9, AC3=2, $BH$9, AC3=3, $BP$9, AC3=4, $AZ$16, AC3=5, $BH$16, AC3=6, $BP$16, AC3=7, $AZ$23, AC3=8, $BH$23, AC3=0, )</f>
        <v>#NAME?</v>
      </c>
      <c r="AI9" s="124" t="e">
        <f ca="1">IFS(AC3=1, $BA$9, AC3=2, $BI$9, AC3=3, $BQ$9, AC3=4, $BA$16, AC3=5, $BI$16, AC3=6, $BQ$16, AC3=7, $BA$23, AC3=8, $BI$23, AC3=0, )</f>
        <v>#NAME?</v>
      </c>
      <c r="AJ9" s="125" t="e">
        <f ca="1">IFS(AC3=1, $BB$9, AC3=2, $BJ$9, AC3=3, $BR$9, AC3=4, $BB$16, AC3=5, $BJ$16, AC3=6, $BR$16, AC3=7, $BB$23, AC3=8, $BJ$23, AC3=0, )</f>
        <v>#NAME?</v>
      </c>
      <c r="AK9" s="191"/>
      <c r="AL9" s="195"/>
      <c r="AM9" s="124" t="e">
        <f ca="1">IFS(AL3=1, $AV$9, AL3=2, $BD$9, AL3=3, $BL$9, AL3=4, $AV$16, AL3=5, $BD$16, AL3=6, $BL$16, AL3=7, $AV$23, AL3=8, $BD$23, AL3=0, )</f>
        <v>#NAME?</v>
      </c>
      <c r="AN9" s="124" t="e">
        <f ca="1">IFS(AL3=1, $AW$9, AL3=2, $BE$9, AL3=3, $BM$9, AL3=4, $AW$16, AL3=5, $BE$16, AL3=6, $BM$16, AL3=7, $AW$23, AL3=8, $BE$23, AL3=0, )</f>
        <v>#NAME?</v>
      </c>
      <c r="AO9" s="124" t="e">
        <f ca="1">IFS(AL3=1, $AX$9, AL3=2, $BF$9, AL3=3, $BN$9, AL3=4, $AX$16, AL3=5, $BF$16, AL3=6, $BN$16, AL3=7, $AX$23, AL3=8, $BF$23, AL3=0, )</f>
        <v>#NAME?</v>
      </c>
      <c r="AP9" s="124" t="e">
        <f ca="1">IFS(AL3=1, $AY$9, AL3=2, $BG$9, AL3=3, $BO$9, AL3=4, $AY$16, AL3=5, $BG$16, AL3=6, $BO$16, AL3=7, $AY$23, AL3=8, $BG$23, AL3=0, )</f>
        <v>#NAME?</v>
      </c>
      <c r="AQ9" s="124" t="e">
        <f ca="1">IFS(AL3=1, $AZ$9, AL3=2, $BH$9, AL3=3, $BP$9, AL3=4, $AZ$16, AL3=5, $BH$16, AL3=6, $BP$16, AL3=7, $AZ$23, AL3=8, $BH$23, AL3=0, )</f>
        <v>#NAME?</v>
      </c>
      <c r="AR9" s="124" t="e">
        <f ca="1">IFS(AL3=1, $BA$9, AL3=2, $BI$9, AL3=3, $BQ$9, AL3=4, $BA$16, AL3=5, $BI$16, AL3=6, $BQ$16, AL3=7, $BA$23, AL3=8, $BI$23, AL3=0, )</f>
        <v>#NAME?</v>
      </c>
      <c r="AS9" s="125" t="e">
        <f ca="1">IFS(AL3=1, $BB$9, AL3=2, $BJ$9, AL3=3, $BR$9, AL3=4, $BB$16, AL3=5, $BJ$16, AL3=6, $BR$16, AL3=7, $BB$23, AL3=8, $BJ$23, AL3=0, )</f>
        <v>#NAME?</v>
      </c>
      <c r="AT9" s="76"/>
      <c r="AU9" s="126"/>
      <c r="AV9" s="127"/>
      <c r="AW9" s="128"/>
      <c r="AX9" s="128"/>
      <c r="AY9" s="128"/>
      <c r="AZ9" s="128">
        <v>87.9</v>
      </c>
      <c r="BA9" s="128">
        <v>11.7</v>
      </c>
      <c r="BB9" s="129">
        <v>0.4</v>
      </c>
      <c r="BC9" s="129"/>
      <c r="BD9" s="128"/>
      <c r="BE9" s="128"/>
      <c r="BF9" s="128"/>
      <c r="BG9" s="128"/>
      <c r="BH9" s="128">
        <v>92.6</v>
      </c>
      <c r="BI9" s="128">
        <v>7.2</v>
      </c>
      <c r="BJ9" s="129">
        <v>0.2</v>
      </c>
      <c r="BK9" s="129"/>
      <c r="BL9" s="128"/>
      <c r="BM9" s="128"/>
      <c r="BN9" s="128"/>
      <c r="BO9" s="128"/>
      <c r="BP9" s="130">
        <v>95</v>
      </c>
      <c r="BQ9" s="130">
        <v>4.9000000000000004</v>
      </c>
      <c r="BR9" s="130">
        <v>0.2</v>
      </c>
    </row>
    <row r="10" spans="1:70" ht="31.5" customHeight="1" x14ac:dyDescent="0.3">
      <c r="A10" s="189" t="s">
        <v>292</v>
      </c>
      <c r="B10" s="131" t="s">
        <v>23</v>
      </c>
      <c r="C10" s="194">
        <v>9</v>
      </c>
      <c r="D10" s="189"/>
      <c r="E10" s="189" t="s">
        <v>177</v>
      </c>
      <c r="F10" s="189" t="s">
        <v>115</v>
      </c>
      <c r="G10" s="189" t="s">
        <v>115</v>
      </c>
      <c r="H10" s="194" t="s">
        <v>115</v>
      </c>
      <c r="I10" s="15">
        <v>1500</v>
      </c>
      <c r="J10" s="189" t="s">
        <v>115</v>
      </c>
      <c r="K10" s="15">
        <v>15</v>
      </c>
      <c r="L10" s="189">
        <v>0</v>
      </c>
      <c r="M10" s="189" t="s">
        <v>115</v>
      </c>
      <c r="N10" s="180"/>
      <c r="O10" s="180"/>
      <c r="P10" s="199" t="s">
        <v>355</v>
      </c>
      <c r="Q10" s="189" t="s">
        <v>356</v>
      </c>
      <c r="R10" s="194" t="s">
        <v>290</v>
      </c>
      <c r="S10" s="197" t="s">
        <v>290</v>
      </c>
      <c r="T10" s="194">
        <v>1</v>
      </c>
      <c r="U10" s="116" t="e">
        <f ca="1">IFS(T10=1, $AV$3, T10=2, $BD$3, T10=3, $BL$3, T10=4, $AV$10, T10=5, $BD$10, T10=6, $BL$10, T10=7, $AV$17, T10=8, $BD$17, T10=0, )</f>
        <v>#NAME?</v>
      </c>
      <c r="V10" s="116" t="e">
        <f ca="1">IFS(T10=1, $AW$3, T10=2, $BE$3, T10=3, $BM$3, T10=4, $AW$10, T10=5, $BE$10, T10=6, $BM$10, T10=7, $AW$17, T10=8, $BE$17, T10=0, )</f>
        <v>#NAME?</v>
      </c>
      <c r="W10" s="116" t="e">
        <f ca="1">IFS(T10=1, $AX$3, T10=2, $BF$3, T10=3, $BN$3, T10=4, $AX$10, T10=5, $BF$10, T10=6, $BN$10, T10=7, $AX$17, T10=8, $BET17, T10=0, )</f>
        <v>#NAME?</v>
      </c>
      <c r="X10" s="116" t="e">
        <f ca="1">IFS(T10=1, $AY$3, T10=2, $BG$3, T10=3, $BO$3, T10=4, $AY$10, T10=5, $BG$10, T10=6, $BO$10, T10=7, $AY$17, T10=8, $BFT17, T10=0, )</f>
        <v>#NAME?</v>
      </c>
      <c r="Y10" s="116" t="e">
        <f ca="1">IFS(T10=1, $AZ$3, T10=2, $BH$3, T10=3, $BP$3, T10=4, $AZ$10, T10=5, $BH$10, T10=6, $BP$10, T10=7, $AZ$17, T10=8, $BGT17, T10=0, )</f>
        <v>#NAME?</v>
      </c>
      <c r="Z10" s="116" t="e">
        <f ca="1">IFS(T10=1, $BA$3, T10=2, $BI$3, T10=3, $BQ$3, T10=4, $BA$10, T10=5, $BI$10, T10=6, $BQ$10, T10=7, $BA$17, T10=8, $BHT17, T10=0, )</f>
        <v>#NAME?</v>
      </c>
      <c r="AA10" s="117" t="e">
        <f ca="1">IFS(T10=1, $BB$3, T10=2, $BJ$3, T10=3, $BR$3, T10=4, $BB$10, T10=5, $BJ$10, T10=6, $BR$10, T10=7, $BB$17, T10=8, $BIT17, T10=0, )</f>
        <v>#NAME?</v>
      </c>
      <c r="AB10" s="189" t="s">
        <v>115</v>
      </c>
      <c r="AC10" s="194"/>
      <c r="AD10" s="116" t="e">
        <f ca="1">IFS(AC10=1, $AV$3, AC10=2, $BD$3, AC10=3, $BL$3, AC10=4, $AV$10, AC10=5, $BD$10, AC10=6, $BL$10, AC10=7, $AV$17, AC10=8, $BD$17, AC10=0, )</f>
        <v>#NAME?</v>
      </c>
      <c r="AE10" s="116" t="e">
        <f ca="1">IFS(AC10=1, $AW$3, AC10=2, $BE$3, AC10=3, $BM$3, AC10=4, $AW$10, AC10=5, $BE$10, AC10=6, $BM$10, AC10=7, $AW$17, AC10=8, $BE$17, AC10=0, )</f>
        <v>#NAME?</v>
      </c>
      <c r="AF10" s="116" t="e">
        <f ca="1">IFS(AC10=1, $AX$3, AC10=2, $BF$3, AC10=3, $BN$3, AC10=4, $AX$10, AC10=5, $BF$10, AC10=6, $BN$10, AC10=7, $AX$17, AC10=8, $BET17, AC10=0, )</f>
        <v>#NAME?</v>
      </c>
      <c r="AG10" s="116" t="e">
        <f ca="1">IFS(AC10=1, $AY$3, AC10=2, $BG$3, AC10=3, $BO$3, AC10=4, $AY$10, AC10=5, $BG$10, AC10=6, $BO$10, AC10=7, $AY$17, AC10=8, $BFT17, AC10=0, )</f>
        <v>#NAME?</v>
      </c>
      <c r="AH10" s="116" t="e">
        <f ca="1">IFS(AC10=1, $AZ$3, AC10=2, $BH$3, AC10=3, $BP$3, AC10=4, $AZ$10, AC10=5, $BH$10, AC10=6, $BP$10, AC10=7, $AZ$17, AC10=8, $BGT17, AC10=0, )</f>
        <v>#NAME?</v>
      </c>
      <c r="AI10" s="116" t="e">
        <f ca="1">IFS(AC10=1, $BA$3, AC10=2, $BI$3, AC10=3, $BQ$3, AC10=4, $BA$10, AC10=5, $BI$10, AC10=6, $BQ$10, AC10=7, $BA$17, AC10=8, $BHT17, AC10=0, )</f>
        <v>#NAME?</v>
      </c>
      <c r="AJ10" s="117" t="e">
        <f ca="1">IFS(AC10=1, $BB$3, AC10=2, $BJ$3, AC10=3, $BR$3, AC10=4, $BB$10, AC10=5, $BJ$10, AC10=6, $BR$10, AC10=7, $BB$17, AC10=8, $BIT17, AC10=0, )</f>
        <v>#NAME?</v>
      </c>
      <c r="AK10" s="189" t="s">
        <v>115</v>
      </c>
      <c r="AL10" s="194"/>
      <c r="AM10" s="116" t="e">
        <f ca="1">IFS(AL10=1, $AV$3, AL10=2, $BD$3, AL10=3, $BL$3, AL10=4, $AV$10, AL10=5, $BD$10, AL10=6, $BL$10, AL10=7, $AV$17, AL10=8, $BD$17, AL10=0, )</f>
        <v>#NAME?</v>
      </c>
      <c r="AN10" s="116" t="e">
        <f ca="1">IFS(AL10=1, $AW$3, AL10=2, $BE$3, AL10=3, $BM$3, AL10=4, $AW$10, AL10=5, $BE$10, AL10=6, $BM$10, AL10=7, $AW$17, AL10=8, $BE$17, AL10=0, )</f>
        <v>#NAME?</v>
      </c>
      <c r="AO10" s="116" t="e">
        <f ca="1">IFS(AL10=1, $AX$3, AL10=2, $BF$3, AL10=3, $BN$3, AL10=4, $AX$10, AL10=5, $BF$10, AL10=6, $BN$10, AL10=7, $AX$17, AL10=8, $BET17, AL10=0, )</f>
        <v>#NAME?</v>
      </c>
      <c r="AP10" s="116" t="e">
        <f ca="1">IFS(AL10=1, $AY$3, AL10=2, $BG$3, AL10=3, $BO$3, AL10=4, $AY$10, AL10=5, $BG$10, AL10=6, $BO$10, AL10=7, $AY$17, AL10=8, $BFT17, AL10=0, )</f>
        <v>#NAME?</v>
      </c>
      <c r="AQ10" s="116" t="e">
        <f ca="1">IFS(AL10=1, $AZ$3, AL10=2, $BH$3, AL10=3, $BP$3, AL10=4, $AZ$10, AL10=5, $BH$10, AL10=6, $BP$10, AL10=7, $AZ$17, AL10=8, $BGT17, AL10=0, )</f>
        <v>#NAME?</v>
      </c>
      <c r="AR10" s="116" t="e">
        <f ca="1">IFS(AL10=1, $BA$3, AL10=2, $BI$3, AL10=3, $BQ$3, AL10=4, $BA$10, AL10=5, $BI$10, AL10=6, $BQ$10, AL10=7, $BA$17, AL10=8, $BHT17, AL10=0, )</f>
        <v>#NAME?</v>
      </c>
      <c r="AS10" s="117" t="e">
        <f ca="1">IFS(AL10=1, $BB$3, AL10=2, $BJ$3, AL10=3, $BR$3, AL10=4, $BB$10, AL10=5, $BJ$10, AL10=6, $BR$10, AL10=7, $BB$17, AL10=8, $BIT17, AL10=0, )</f>
        <v>#NAME?</v>
      </c>
      <c r="AT10" s="15"/>
      <c r="AU10" s="59"/>
      <c r="AV10" s="118">
        <v>16</v>
      </c>
      <c r="AW10" s="69">
        <v>84</v>
      </c>
      <c r="AX10" s="119"/>
      <c r="AY10" s="119"/>
      <c r="AZ10" s="119"/>
      <c r="BA10" s="119"/>
      <c r="BB10" s="120"/>
      <c r="BC10" s="120"/>
      <c r="BD10" s="69">
        <v>15.2</v>
      </c>
      <c r="BE10" s="69">
        <v>7.4</v>
      </c>
      <c r="BF10" s="119"/>
      <c r="BG10" s="119"/>
      <c r="BH10" s="119"/>
      <c r="BI10" s="119"/>
      <c r="BJ10" s="120"/>
      <c r="BK10" s="120"/>
      <c r="BL10" s="69">
        <v>44.9</v>
      </c>
      <c r="BM10" s="69">
        <v>38.299999999999997</v>
      </c>
      <c r="BN10" s="119"/>
      <c r="BO10" s="119"/>
      <c r="BP10" s="119"/>
      <c r="BQ10" s="119"/>
      <c r="BR10" s="119"/>
    </row>
    <row r="11" spans="1:70" ht="31.5" customHeight="1" x14ac:dyDescent="0.3">
      <c r="A11" s="180"/>
      <c r="B11" s="132" t="s">
        <v>13</v>
      </c>
      <c r="C11" s="182"/>
      <c r="D11" s="180"/>
      <c r="E11" s="180"/>
      <c r="F11" s="180"/>
      <c r="G11" s="180"/>
      <c r="H11" s="182"/>
      <c r="I11" s="15">
        <f>I10*$AT$3</f>
        <v>3300.0000000000005</v>
      </c>
      <c r="J11" s="180"/>
      <c r="K11" s="15">
        <f>K10*$AU$3</f>
        <v>30</v>
      </c>
      <c r="L11" s="180"/>
      <c r="M11" s="180"/>
      <c r="N11" s="180"/>
      <c r="O11" s="180"/>
      <c r="P11" s="180"/>
      <c r="Q11" s="180"/>
      <c r="R11" s="182"/>
      <c r="S11" s="180"/>
      <c r="T11" s="182"/>
      <c r="U11" s="116" t="e">
        <f ca="1">IFS(T10=1, $AV$4, T10=2, $BD$4, T10=3, $BL$4, T10=4, $AV$11, T10=5, $BD$11, T10=6, $BL$11, T10=7, $AV$18, T10=8, $BD$18, T10=0, )</f>
        <v>#NAME?</v>
      </c>
      <c r="V11" s="116" t="e">
        <f ca="1">IFS(T10=1, $AW$4, T10=2, $BE$4, T10=3, $BM$4, T10=4, $AW$11, T10=5, $BE$11, T10=6, $BM$11, T10=7, $AW$18, T10=8, $BE$18, T10=0, )</f>
        <v>#NAME?</v>
      </c>
      <c r="W11" s="116" t="e">
        <f ca="1">IFS(T10=1, $AX$4, T10=2, $BF$4, T10=3, $BN$4, T10=4, $AX$11, T10=5, $BF$11, T10=6, $BN$11, T10=7, $AX$18, T10=8, $BF$18, T10=0, )</f>
        <v>#NAME?</v>
      </c>
      <c r="X11" s="116" t="e">
        <f ca="1">IFS(T10=1, $AY$4, T10=2, $BG$4, T10=3, $BO$4, T10=4, $AY$11, T10=5, $BG$11, T10=6, $BO$11, T10=7, $AY$18, T10=8, $BG$18, T10=0, )</f>
        <v>#NAME?</v>
      </c>
      <c r="Y11" s="116" t="e">
        <f ca="1">IFS(T10=1, $AZ$4, T10=2, $BH$4, T10=3, $BP$4, T10=4, $AZ$11, T10=5, $BH$11, T10=6, $BP$11, T10=7, $AZ$18, T10=8, $BH$18, T10=0, )</f>
        <v>#NAME?</v>
      </c>
      <c r="Z11" s="116" t="e">
        <f ca="1">IFS(T10=1, $BA$4, T10=2, $BI$4, T10=3, $BQ$4, T10=4, $BA$11, T10=5, $BI$11, T10=6, $BQ$11, T10=7, $BA$18, T10=8, $BI$18, T10=0, )</f>
        <v>#NAME?</v>
      </c>
      <c r="AA11" s="117" t="e">
        <f ca="1">IFS(T10=1, $BA$4, T10=2, $BI$4, T10=3, $BQ$4, T10=4, $BA$11, T10=5, $BI$11, T10=6, $BQ$11, T10=7, $BA$18, T10=8, $BI$18, T10=0, )</f>
        <v>#NAME?</v>
      </c>
      <c r="AB11" s="180"/>
      <c r="AC11" s="182"/>
      <c r="AD11" s="116" t="e">
        <f ca="1">IFS(AC10=1, $AV$4, AC10=2, $BD$4, AC10=3, $BL$4, AC10=4, $AV$11, AC10=5, $BD$11, AC10=6, $BL$11, AC10=7, $AV$18, AC10=8, $BD$18, AC10=0, )</f>
        <v>#NAME?</v>
      </c>
      <c r="AE11" s="116" t="e">
        <f ca="1">IFS(AC10=1, $AW$4, AC10=2, $BE$4, AC10=3, $BM$4, AC10=4, $AW$11, AC10=5, $BE$11, AC10=6, $BM$11, AC10=7, $AW$18, AC10=8, $BE$18, AC10=0, )</f>
        <v>#NAME?</v>
      </c>
      <c r="AF11" s="116" t="e">
        <f ca="1">IFS(AC10=1, $AX$4, AC10=2, $BF$4, AC10=3, $BN$4, AC10=4, $AX$11, AC10=5, $BF$11, AC10=6, $BN$11, AC10=7, $AX$18, AC10=8, $BF$18, AC10=0, )</f>
        <v>#NAME?</v>
      </c>
      <c r="AG11" s="116" t="e">
        <f ca="1">IFS(AC10=1, $AY$4, AC10=2, $BG$4, AC10=3, $BO$4, AC10=4, $AY$11, AC10=5, $BG$11, AC10=6, $BO$11, AC10=7, $AY$18, AC10=8, $BG$18, AC10=0, )</f>
        <v>#NAME?</v>
      </c>
      <c r="AH11" s="116" t="e">
        <f ca="1">IFS(AC10=1, $AZ$4, AC10=2, $BH$4, AC10=3, $BP$4, AC10=4, $AZ$11, AC10=5, $BH$11, AC10=6, $BP$11, AC10=7, $AZ$18, AC10=8, $BH$18, AC10=0, )</f>
        <v>#NAME?</v>
      </c>
      <c r="AI11" s="116" t="e">
        <f ca="1">IFS(AC10=1, $BA$4, AC10=2, $BI$4, AC10=3, $BQ$4, AC10=4, $BA$11, AC10=5, $BI$11, AC10=6, $BQ$11, AC10=7, $BA$18, AC10=8, $BI$18, AC10=0, )</f>
        <v>#NAME?</v>
      </c>
      <c r="AJ11" s="117" t="e">
        <f ca="1">IFS(AC10=1, $BA$4, AC10=2, $BI$4, AC10=3, $BQ$4, AC10=4, $BA$11, AC10=5, $BI$11, AC10=6, $BQ$11, AC10=7, $BA$18, AC10=8, $BI$18, AC10=0, )</f>
        <v>#NAME?</v>
      </c>
      <c r="AK11" s="180"/>
      <c r="AL11" s="182"/>
      <c r="AM11" s="116" t="e">
        <f ca="1">IFS(AL10=1, $AV$4, AL10=2, $BD$4, AL10=3, $BL$4, AL10=4, $AV$11, AL10=5, $BD$11, AL10=6, $BL$11, AL10=7, $AV$18, AL10=8, $BD$18, AL10=0, )</f>
        <v>#NAME?</v>
      </c>
      <c r="AN11" s="116" t="e">
        <f ca="1">IFS(AL10=1, $AW$4, AL10=2, $BE$4, AL10=3, $BM$4, AL10=4, $AW$11, AL10=5, $BE$11, AL10=6, $BM$11, AL10=7, $AW$18, AL10=8, $BE$18, AL10=0, )</f>
        <v>#NAME?</v>
      </c>
      <c r="AO11" s="116" t="e">
        <f ca="1">IFS(AL10=1, $AX$4, AL10=2, $BF$4, AL10=3, $BN$4, AL10=4, $AX$11, AL10=5, $BF$11, AL10=6, $BN$11, AL10=7, $AX$18, AL10=8, $BF$18, AL10=0, )</f>
        <v>#NAME?</v>
      </c>
      <c r="AP11" s="116" t="e">
        <f ca="1">IFS(AL10=1, $AY$4, AL10=2, $BG$4, AL10=3, $BO$4, AL10=4, $AY$11, AL10=5, $BG$11, AL10=6, $BO$11, AL10=7, $AY$18, AL10=8, $BG$18, AL10=0, )</f>
        <v>#NAME?</v>
      </c>
      <c r="AQ11" s="116" t="e">
        <f ca="1">IFS(AL10=1, $AZ$4, AL10=2, $BH$4, AL10=3, $BP$4, AL10=4, $AZ$11, AL10=5, $BH$11, AL10=6, $BP$11, AL10=7, $AZ$18, AL10=8, $BH$18, AL10=0, )</f>
        <v>#NAME?</v>
      </c>
      <c r="AR11" s="116" t="e">
        <f ca="1">IFS(AL10=1, $BA$4, AL10=2, $BI$4, AL10=3, $BQ$4, AL10=4, $BA$11, AL10=5, $BI$11, AL10=6, $BQ$11, AL10=7, $BA$18, AL10=8, $BI$18, AL10=0, )</f>
        <v>#NAME?</v>
      </c>
      <c r="AS11" s="117" t="e">
        <f ca="1">IFS(AL10=1, $BA$4, AL10=2, $BI$4, AL10=3, $BQ$4, AL10=4, $BA$11, AL10=5, $BI$11, AL10=6, $BQ$11, AL10=7, $BA$18, AL10=8, $BI$18, AL10=0, )</f>
        <v>#NAME?</v>
      </c>
      <c r="AT11" s="15"/>
      <c r="AU11" s="59"/>
      <c r="AV11" s="118">
        <v>7.0000000000000007E-2</v>
      </c>
      <c r="AW11" s="69">
        <v>99.9</v>
      </c>
      <c r="AX11" s="119"/>
      <c r="AY11" s="119"/>
      <c r="AZ11" s="119"/>
      <c r="BA11" s="119"/>
      <c r="BB11" s="120"/>
      <c r="BC11" s="120"/>
      <c r="BD11" s="69">
        <v>37.6</v>
      </c>
      <c r="BE11" s="69">
        <v>26.6</v>
      </c>
      <c r="BF11" s="119"/>
      <c r="BG11" s="119"/>
      <c r="BH11" s="119"/>
      <c r="BI11" s="119"/>
      <c r="BJ11" s="120"/>
      <c r="BK11" s="120"/>
      <c r="BL11" s="69">
        <v>14.4</v>
      </c>
      <c r="BM11" s="69">
        <v>85.5</v>
      </c>
      <c r="BN11" s="119"/>
      <c r="BO11" s="119"/>
      <c r="BP11" s="119"/>
      <c r="BQ11" s="119"/>
      <c r="BR11" s="119"/>
    </row>
    <row r="12" spans="1:70" ht="31.5" customHeight="1" x14ac:dyDescent="0.3">
      <c r="A12" s="180"/>
      <c r="B12" s="133" t="s">
        <v>14</v>
      </c>
      <c r="C12" s="182"/>
      <c r="D12" s="180"/>
      <c r="E12" s="180"/>
      <c r="F12" s="180"/>
      <c r="G12" s="180"/>
      <c r="H12" s="182"/>
      <c r="I12" s="85">
        <f>I10*$AT$4</f>
        <v>7260</v>
      </c>
      <c r="J12" s="180"/>
      <c r="K12" s="85">
        <f>K10*$AU$4</f>
        <v>60</v>
      </c>
      <c r="L12" s="180"/>
      <c r="M12" s="180"/>
      <c r="N12" s="180"/>
      <c r="O12" s="180"/>
      <c r="P12" s="180"/>
      <c r="Q12" s="180"/>
      <c r="R12" s="182"/>
      <c r="S12" s="180"/>
      <c r="T12" s="182"/>
      <c r="U12" s="116" t="e">
        <f ca="1">IFS(T10=1, $AV$5, T10=2, $BD$5, T10=3, $BL$5, T10=4, $AV$12, T10=5, $BD$12, T10=6, $BL$12, T10=7, $AV$19, T10=8, $BD$19, T10=0, )</f>
        <v>#NAME?</v>
      </c>
      <c r="V12" s="116" t="e">
        <f ca="1">IFS(T10=1, $AW$5, T10=2, $BE$5, T10=3, $BM$5, T10=4, $AW$12, T10=5, $BE$12, T10=6, $BM$12, T10=7, $AW$19, T10=8, $BE$19, T10=0, )</f>
        <v>#NAME?</v>
      </c>
      <c r="W12" s="116" t="e">
        <f ca="1">IFS(T10=1, $AX$5, T10=2, $BF$5, T10=3, $BN$5, T10=4, $AX$12, T10=5, $BF$12, T10=6, $BN$12, T10=7, $AX$19, T10=8, $BF$19, T10=0, )</f>
        <v>#NAME?</v>
      </c>
      <c r="X12" s="116" t="e">
        <f ca="1">IFS(T10=1, $AY$5, T10=2, $BG$5, T10=3, $BO$5, T10=4, $AY$12, T10=5, $BG$12, T10=6, $BO$12, T10=7, $AY$19, T10=8, $BG$19, T10=0, )</f>
        <v>#NAME?</v>
      </c>
      <c r="Y12" s="116" t="e">
        <f ca="1">IFS(T10=1, $AZ$5, T10=2, $BH$5, T10=3, $BP$5, T10=4, $AZ$12, T10=5, $BH$12, T10=6, $BP$12, T10=7, $AZ$19, T10=8, $BH$19, T10=0, )</f>
        <v>#NAME?</v>
      </c>
      <c r="Z12" s="116" t="e">
        <f ca="1">IFS(T10=1, $BA$5, T10=2, $BI$5, T10=3, $BQ$5, T10=4, $BA$12, T10=5, $BI$12, T10=6, $BQ$12, T10=7, $BA$19, T10=8, $BI$19, T10=0, )</f>
        <v>#NAME?</v>
      </c>
      <c r="AA12" s="117" t="e">
        <f ca="1">IFS(T10=1, $BB$5, T10=2, $BJ$5, T10=3, $BR$5, T10=4, $BB$12, T10=5, $BJ$12, T10=6, $BR$12, T10=7, $BB$19, T10=8, $BJ$19, T10=0, )</f>
        <v>#NAME?</v>
      </c>
      <c r="AB12" s="180"/>
      <c r="AC12" s="182"/>
      <c r="AD12" s="116" t="e">
        <f ca="1">IFS(AC10=1, $AV$5, AC10=2, $BD$5, AC10=3, $BL$5, AC10=4, $AV$12, AC10=5, $BD$12, AC10=6, $BL$12, AC10=7, $AV$19, AC10=8, $BD$19, AC10=0, )</f>
        <v>#NAME?</v>
      </c>
      <c r="AE12" s="116" t="e">
        <f ca="1">IFS(AC10=1, $AW$5, AC10=2, $BE$5, AC10=3, $BM$5, AC10=4, $AW$12, AC10=5, $BE$12, AC10=6, $BM$12, AC10=7, $AW$19, AC10=8, $BE$19, AC10=0, )</f>
        <v>#NAME?</v>
      </c>
      <c r="AF12" s="116" t="e">
        <f ca="1">IFS(AC10=1, $AX$5, AC10=2, $BF$5, AC10=3, $BN$5, AC10=4, $AX$12, AC10=5, $BF$12, AC10=6, $BN$12, AC10=7, $AX$19, AC10=8, $BF$19, AC10=0, )</f>
        <v>#NAME?</v>
      </c>
      <c r="AG12" s="116" t="e">
        <f ca="1">IFS(AC10=1, $AY$5, AC10=2, $BG$5, AC10=3, $BO$5, AC10=4, $AY$12, AC10=5, $BG$12, AC10=6, $BO$12, AC10=7, $AY$19, AC10=8, $BG$19, AC10=0, )</f>
        <v>#NAME?</v>
      </c>
      <c r="AH12" s="116" t="e">
        <f ca="1">IFS(AC10=1, $AZ$5, AC10=2, $BH$5, AC10=3, $BP$5, AC10=4, $AZ$12, AC10=5, $BH$12, AC10=6, $BP$12, AC10=7, $AZ$19, AC10=8, $BH$19, AC10=0, )</f>
        <v>#NAME?</v>
      </c>
      <c r="AI12" s="116" t="e">
        <f ca="1">IFS(AC10=1, $BA$5, AC10=2, $BI$5, AC10=3, $BQ$5, AC10=4, $BA$12, AC10=5, $BI$12, AC10=6, $BQ$12, AC10=7, $BA$19, AC10=8, $BI$19, AC10=0, )</f>
        <v>#NAME?</v>
      </c>
      <c r="AJ12" s="117" t="e">
        <f ca="1">IFS(AC10=1, $BB$5, AC10=2, $BJ$5, AC10=3, $BR$5, AC10=4, $BB$12, AC10=5, $BJ$12, AC10=6, $BR$12, AC10=7, $BB$19, AC10=8, $BJ$19, AC10=0, )</f>
        <v>#NAME?</v>
      </c>
      <c r="AK12" s="180"/>
      <c r="AL12" s="182"/>
      <c r="AM12" s="116" t="e">
        <f ca="1">IFS(AL10=1, $AV$5, AL10=2, $BD$5, AL10=3, $BL$5, AL10=4, $AV$12, AL10=5, $BD$12, AL10=6, $BL$12, AL10=7, $AV$19, AL10=8, $BD$19, AL10=0, )</f>
        <v>#NAME?</v>
      </c>
      <c r="AN12" s="116" t="e">
        <f ca="1">IFS(AL10=1, $AW$5, AL10=2, $BE$5, AL10=3, $BM$5, AL10=4, $AW$12, AL10=5, $BE$12, AL10=6, $BM$12, AL10=7, $AW$19, AL10=8, $BE$19, AL10=0, )</f>
        <v>#NAME?</v>
      </c>
      <c r="AO12" s="116" t="e">
        <f ca="1">IFS(AL10=1, $AX$5, AL10=2, $BF$5, AL10=3, $BN$5, AL10=4, $AX$12, AL10=5, $BF$12, AL10=6, $BN$12, AL10=7, $AX$19, AL10=8, $BF$19, AL10=0, )</f>
        <v>#NAME?</v>
      </c>
      <c r="AP12" s="116" t="e">
        <f ca="1">IFS(AL10=1, $AY$5, AL10=2, $BG$5, AL10=3, $BO$5, AL10=4, $AY$12, AL10=5, $BG$12, AL10=6, $BO$12, AL10=7, $AY$19, AL10=8, $BG$19, AL10=0, )</f>
        <v>#NAME?</v>
      </c>
      <c r="AQ12" s="116" t="e">
        <f ca="1">IFS(AL10=1, $AZ$5, AL10=2, $BH$5, AL10=3, $BP$5, AL10=4, $AZ$12, AL10=5, $BH$12, AL10=6, $BP$12, AL10=7, $AZ$19, AL10=8, $BH$19, AL10=0, )</f>
        <v>#NAME?</v>
      </c>
      <c r="AR12" s="116" t="e">
        <f ca="1">IFS(AL10=1, $BA$5, AL10=2, $BI$5, AL10=3, $BQ$5, AL10=4, $BA$12, AL10=5, $BI$12, AL10=6, $BQ$12, AL10=7, $BA$19, AL10=8, $BI$19, AL10=0, )</f>
        <v>#NAME?</v>
      </c>
      <c r="AS12" s="117" t="e">
        <f ca="1">IFS(AL10=1, $BB$5, AL10=2, $BJ$5, AL10=3, $BR$5, AL10=4, $BB$12, AL10=5, $BJ$12, AL10=6, $BR$12, AL10=7, $BB$19, AL10=8, $BJ$19, AL10=0, )</f>
        <v>#NAME?</v>
      </c>
      <c r="AT12" s="15"/>
      <c r="AU12" s="59"/>
      <c r="AV12" s="121"/>
      <c r="AW12" s="69">
        <v>2.8</v>
      </c>
      <c r="AX12" s="69">
        <v>97.2</v>
      </c>
      <c r="AY12" s="119"/>
      <c r="AZ12" s="119"/>
      <c r="BA12" s="119"/>
      <c r="BB12" s="120"/>
      <c r="BC12" s="120"/>
      <c r="BD12" s="119">
        <v>15.4</v>
      </c>
      <c r="BE12" s="69">
        <v>68.2</v>
      </c>
      <c r="BF12" s="69">
        <v>16.2</v>
      </c>
      <c r="BG12" s="119"/>
      <c r="BH12" s="119"/>
      <c r="BI12" s="119"/>
      <c r="BJ12" s="120"/>
      <c r="BK12" s="120"/>
      <c r="BL12" s="69"/>
      <c r="BM12" s="69">
        <v>34.5</v>
      </c>
      <c r="BN12" s="69">
        <v>65.5</v>
      </c>
      <c r="BO12" s="119"/>
      <c r="BP12" s="119"/>
      <c r="BQ12" s="119"/>
      <c r="BR12" s="119"/>
    </row>
    <row r="13" spans="1:70" ht="31.5" customHeight="1" x14ac:dyDescent="0.3">
      <c r="A13" s="180"/>
      <c r="B13" s="134" t="s">
        <v>15</v>
      </c>
      <c r="C13" s="182"/>
      <c r="D13" s="180"/>
      <c r="E13" s="180"/>
      <c r="F13" s="180"/>
      <c r="G13" s="180"/>
      <c r="H13" s="182"/>
      <c r="I13" s="85">
        <f>I10*$AT$5</f>
        <v>15972</v>
      </c>
      <c r="J13" s="180"/>
      <c r="K13" s="85">
        <f>K10*$AU$5</f>
        <v>120</v>
      </c>
      <c r="L13" s="180"/>
      <c r="M13" s="180"/>
      <c r="N13" s="180"/>
      <c r="O13" s="180"/>
      <c r="P13" s="180"/>
      <c r="Q13" s="180"/>
      <c r="R13" s="182"/>
      <c r="S13" s="180"/>
      <c r="T13" s="182"/>
      <c r="U13" s="116" t="e">
        <f ca="1">IFS(T10=1, $AV$6, T10=2, $BD$6, T10=3, $BL$6, T10=4, $AV$13, T10=5, $BD$13, T10=6, $BL$13, T10=7, $AV$20, T10=8, $BD$20, T10=0, )</f>
        <v>#NAME?</v>
      </c>
      <c r="V13" s="116" t="e">
        <f ca="1">IFS(T10=1, $AW$6, T10=2, $BE$6, T10=3, $BM$6, T10=4, $AW$13, T10=5, $BE$13, T10=6, $BM$13, T10=7, $AW$20, T10=8, $BE$20, T10=0, )</f>
        <v>#NAME?</v>
      </c>
      <c r="W13" s="116" t="e">
        <f ca="1">IFS(T10=1, $AX$6, T10=2, $BF$6, T10=3, $BN$6, T10=4, $AX$13, T10=5, $BF$13, T10=6, $BN$13, T10=7, $AX$20, T10=8, $BF$20, T10=0, )</f>
        <v>#NAME?</v>
      </c>
      <c r="X13" s="116" t="e">
        <f ca="1">IFS(T10=1, $AY$6, T10=2, $BG$6, T10=3, $BO$6, T10=4, $AY$13, T10=5, $BG$13, T10=6, $BO$13, T10=7, $AY$20, T10=8, $BG$20, T10=0, )</f>
        <v>#NAME?</v>
      </c>
      <c r="Y13" s="116" t="e">
        <f ca="1">IFS(T10=1, $AZ$6, T10=2, $BH$6, T10=3, $BP$6, T10=4, $AZ$13, T10=5, $BH$13, T10=6, $BP$13, T10=7, $AZ$20, T10=8, $BH$20, T10=0, )</f>
        <v>#NAME?</v>
      </c>
      <c r="Z13" s="116" t="e">
        <f ca="1">IFS(T10=1, $BA$6, T10=2, $BI$6, T10=3, $BQ$6, T10=4, $BA$13, T10=5, $BI$13, T10=6, $BQ$13, T10=7, $BA$20, T10=8, $BI$20, T10=0, )</f>
        <v>#NAME?</v>
      </c>
      <c r="AA13" s="117" t="e">
        <f ca="1">IFS(T10=1, $BB$6, T10=2, $BJ$6, T10=3, $BR$6, T10=4, $BB$13, T10=5, $BJ$13, T10=6, $BR$13, T10=7, $BB$20, T10=8, $BJ$20, T10=0, )</f>
        <v>#NAME?</v>
      </c>
      <c r="AB13" s="180"/>
      <c r="AC13" s="182"/>
      <c r="AD13" s="116" t="e">
        <f ca="1">IFS(AC10=1, $AV$6, AC10=2, $BD$6, AC10=3, $BL$6, AC10=4, $AV$13, AC10=5, $BD$13, AC10=6, $BL$13, AC10=7, $AV$20, AC10=8, $BD$20, AC10=0, )</f>
        <v>#NAME?</v>
      </c>
      <c r="AE13" s="116" t="e">
        <f ca="1">IFS(AC10=1, $AW$6, AC10=2, $BE$6, AC10=3, $BM$6, AC10=4, $AW$13, AC10=5, $BE$13, AC10=6, $BM$13, AC10=7, $AW$20, AC10=8, $BE$20, AC10=0, )</f>
        <v>#NAME?</v>
      </c>
      <c r="AF13" s="116" t="e">
        <f ca="1">IFS(AC10=1, $AX$6, AC10=2, $BF$6, AC10=3, $BN$6, AC10=4, $AX$13, AC10=5, $BF$13, AC10=6, $BN$13, AC10=7, $AX$20, AC10=8, $BF$20, AC10=0, )</f>
        <v>#NAME?</v>
      </c>
      <c r="AG13" s="116" t="e">
        <f ca="1">IFS(AC10=1, $AY$6, AC10=2, $BG$6, AC10=3, $BO$6, AC10=4, $AY$13, AC10=5, $BG$13, AC10=6, $BO$13, AC10=7, $AY$20, AC10=8, $BG$20, AC10=0, )</f>
        <v>#NAME?</v>
      </c>
      <c r="AH13" s="116" t="e">
        <f ca="1">IFS(AC10=1, $AZ$6, AC10=2, $BH$6, AC10=3, $BP$6, AC10=4, $AZ$13, AC10=5, $BH$13, AC10=6, $BP$13, AC10=7, $AZ$20, AC10=8, $BH$20, AC10=0, )</f>
        <v>#NAME?</v>
      </c>
      <c r="AI13" s="116" t="e">
        <f ca="1">IFS(AC10=1, $BA$6, AC10=2, $BI$6, AC10=3, $BQ$6, AC10=4, $BA$13, AC10=5, $BI$13, AC10=6, $BQ$13, AC10=7, $BA$20, AC10=8, $BI$20, AC10=0, )</f>
        <v>#NAME?</v>
      </c>
      <c r="AJ13" s="117" t="e">
        <f ca="1">IFS(AC10=1, $BB$6, AC10=2, $BJ$6, AC10=3, $BR$6, AC10=4, $BB$13, AC10=5, $BJ$13, AC10=6, $BR$13, AC10=7, $BB$20, AC10=8, $BJ$20, AC10=0, )</f>
        <v>#NAME?</v>
      </c>
      <c r="AK13" s="180"/>
      <c r="AL13" s="182"/>
      <c r="AM13" s="116" t="e">
        <f ca="1">IFS(AL10=1, $AV$6, AL10=2, $BD$6, AL10=3, $BL$6, AL10=4, $AV$13, AL10=5, $BD$13, AL10=6, $BL$13, AL10=7, $AV$20, AL10=8, $BD$20, AL10=0, )</f>
        <v>#NAME?</v>
      </c>
      <c r="AN13" s="116" t="e">
        <f ca="1">IFS(AL10=1, $AW$6, AL10=2, $BE$6, AL10=3, $BM$6, AL10=4, $AW$13, AL10=5, $BE$13, AL10=6, $BM$13, AL10=7, $AW$20, AL10=8, $BE$20, AL10=0, )</f>
        <v>#NAME?</v>
      </c>
      <c r="AO13" s="116" t="e">
        <f ca="1">IFS(AL10=1, $AX$6, AL10=2, $BF$6, AL10=3, $BN$6, AL10=4, $AX$13, AL10=5, $BF$13, AL10=6, $BN$13, AL10=7, $AX$20, AL10=8, $BF$20, AL10=0, )</f>
        <v>#NAME?</v>
      </c>
      <c r="AP13" s="116" t="e">
        <f ca="1">IFS(AL10=1, $AY$6, AL10=2, $BG$6, AL10=3, $BO$6, AL10=4, $AY$13, AL10=5, $BG$13, AL10=6, $BO$13, AL10=7, $AY$20, AL10=8, $BG$20, AL10=0, )</f>
        <v>#NAME?</v>
      </c>
      <c r="AQ13" s="116" t="e">
        <f ca="1">IFS(AL10=1, $AZ$6, AL10=2, $BH$6, AL10=3, $BP$6, AL10=4, $AZ$13, AL10=5, $BH$13, AL10=6, $BP$13, AL10=7, $AZ$20, AL10=8, $BH$20, AL10=0, )</f>
        <v>#NAME?</v>
      </c>
      <c r="AR13" s="116" t="e">
        <f ca="1">IFS(AL10=1, $BA$6, AL10=2, $BI$6, AL10=3, $BQ$6, AL10=4, $BA$13, AL10=5, $BI$13, AL10=6, $BQ$13, AL10=7, $BA$20, AL10=8, $BI$20, AL10=0, )</f>
        <v>#NAME?</v>
      </c>
      <c r="AS13" s="117" t="e">
        <f ca="1">IFS(AL10=1, $BB$6, AL10=2, $BJ$6, AL10=3, $BR$6, AL10=4, $BB$13, AL10=5, $BJ$13, AL10=6, $BR$13, AL10=7, $BB$20, AL10=8, $BJ$20, AL10=0, )</f>
        <v>#NAME?</v>
      </c>
      <c r="AT13" s="15"/>
      <c r="AU13" s="59"/>
      <c r="AV13" s="121"/>
      <c r="AW13" s="119"/>
      <c r="AX13" s="69">
        <v>0.6</v>
      </c>
      <c r="AY13" s="69">
        <v>99.4</v>
      </c>
      <c r="AZ13" s="119"/>
      <c r="BA13" s="119"/>
      <c r="BB13" s="120"/>
      <c r="BC13" s="120"/>
      <c r="BD13" s="119"/>
      <c r="BE13" s="119">
        <v>1.2</v>
      </c>
      <c r="BF13" s="69">
        <v>76.400000000000006</v>
      </c>
      <c r="BG13" s="69">
        <v>22.4</v>
      </c>
      <c r="BH13" s="119"/>
      <c r="BI13" s="119"/>
      <c r="BJ13" s="120"/>
      <c r="BK13" s="120"/>
      <c r="BL13" s="119"/>
      <c r="BM13" s="69"/>
      <c r="BN13" s="69">
        <v>21.8</v>
      </c>
      <c r="BO13" s="69">
        <v>78.2</v>
      </c>
      <c r="BP13" s="119"/>
      <c r="BQ13" s="119"/>
      <c r="BR13" s="119"/>
    </row>
    <row r="14" spans="1:70" ht="31.5" customHeight="1" x14ac:dyDescent="0.3">
      <c r="A14" s="180"/>
      <c r="B14" s="135" t="s">
        <v>16</v>
      </c>
      <c r="C14" s="182"/>
      <c r="D14" s="180"/>
      <c r="E14" s="180"/>
      <c r="F14" s="180"/>
      <c r="G14" s="180"/>
      <c r="H14" s="182"/>
      <c r="I14" s="85">
        <f>I10*$AT$6</f>
        <v>77250</v>
      </c>
      <c r="J14" s="180"/>
      <c r="K14" s="85">
        <f>K10*$AU$6</f>
        <v>240</v>
      </c>
      <c r="L14" s="180"/>
      <c r="M14" s="180"/>
      <c r="N14" s="180"/>
      <c r="O14" s="180"/>
      <c r="P14" s="180"/>
      <c r="Q14" s="180"/>
      <c r="R14" s="182"/>
      <c r="S14" s="180"/>
      <c r="T14" s="182"/>
      <c r="U14" s="116" t="e">
        <f ca="1">IFS(T10=1, $AV$7, T10=2, $BD$7, T10=3, $BL$7, T10=4, $AV$14, T10=5, $BD$14, T10=6, $BL$14, T10=7, $AV$21, T10=8, $BD$21, T10=0, )</f>
        <v>#NAME?</v>
      </c>
      <c r="V14" s="116" t="e">
        <f ca="1">IFS(T10=1, $AW$7, T10=2, $BE$7, T10=3, $BM$7, T10=4, $AW$14, T10=5, $BE$14, T10=6, $BM$14, T10=7, $AW$21, T10=8, $BE$21, T10=0, )</f>
        <v>#NAME?</v>
      </c>
      <c r="W14" s="116" t="e">
        <f ca="1">IFS(T10=1, $AX$7, T10=2, $BF$7, T10=3, $BN$7, T10=4, $AX$14, T10=5, $BF$14, T10=6, $BN$14, T10=7, $AX$21, T10=8, $BF$21, T10=0, )</f>
        <v>#NAME?</v>
      </c>
      <c r="X14" s="116" t="e">
        <f ca="1">IFS(T10=1, $AY$7, T10=2, $BG$7, T10=3, $BO$7, T10=4, $AY$14, T10=5, $BG$14, T10=6, $BO$14, T10=7, $AY$21, T10=8, $BG$21, T10=0, )</f>
        <v>#NAME?</v>
      </c>
      <c r="Y14" s="116" t="e">
        <f ca="1">IFS(T10=1, $AZ$7, T10=2, $BH$7, T10=3, $BP$7, T10=4, $AZ$14, T10=5, $BH$14, T10=6, $BP$14, T10=7, $AZ$21, T10=8, $BH$21, T10=0, )</f>
        <v>#NAME?</v>
      </c>
      <c r="Z14" s="116" t="e">
        <f ca="1">IFS(T10=1, $BA$7, T10=2, $BI$7, T10=3, $BQ$7, T10=4, $BA$14, T10=5, $BI$14, T10=6, $BQ$14, T10=7, $BA$21, T10=8, $BI$21, T10=0, )</f>
        <v>#NAME?</v>
      </c>
      <c r="AA14" s="117" t="e">
        <f ca="1">IFS(T10=1, $BB$7, T10=2, $BJ$7, T10=3, $BR$7, T10=4, $BB$14, T10=5, $BJ$14, T10=6, $BR$14, T10=7, $BB$21, T10=8, $BJ$21, T10=0, )</f>
        <v>#NAME?</v>
      </c>
      <c r="AB14" s="180"/>
      <c r="AC14" s="182"/>
      <c r="AD14" s="116" t="e">
        <f ca="1">IFS(AC10=1, $AV$7, AC10=2, $BD$7, AC10=3, $BL$7, AC10=4, $AV$14, AC10=5, $BD$14, AC10=6, $BL$14, AC10=7, $AV$21, AC10=8, $BD$21, AC10=0, )</f>
        <v>#NAME?</v>
      </c>
      <c r="AE14" s="116" t="e">
        <f ca="1">IFS(AC10=1, $AW$7, AC10=2, $BE$7, AC10=3, $BM$7, AC10=4, $AW$14, AC10=5, $BE$14, AC10=6, $BM$14, AC10=7, $AW$21, AC10=8, $BE$21, AC10=0, )</f>
        <v>#NAME?</v>
      </c>
      <c r="AF14" s="116" t="e">
        <f ca="1">IFS(AC10=1, $AX$7, AC10=2, $BF$7, AC10=3, $BN$7, AC10=4, $AX$14, AC10=5, $BF$14, AC10=6, $BN$14, AC10=7, $AX$21, AC10=8, $BF$21, AC10=0, )</f>
        <v>#NAME?</v>
      </c>
      <c r="AG14" s="116" t="e">
        <f ca="1">IFS(AC10=1, $AY$7, AC10=2, $BG$7, AC10=3, $BO$7, AC10=4, $AY$14, AC10=5, $BG$14, AC10=6, $BO$14, AC10=7, $AY$21, AC10=8, $BG$21, AC10=0, )</f>
        <v>#NAME?</v>
      </c>
      <c r="AH14" s="116" t="e">
        <f ca="1">IFS(AC10=1, $AZ$7, AC10=2, $BH$7, AC10=3, $BP$7, AC10=4, $AZ$14, AC10=5, $BH$14, AC10=6, $BP$14, AC10=7, $AZ$21, AC10=8, $BH$21, AC10=0, )</f>
        <v>#NAME?</v>
      </c>
      <c r="AI14" s="116" t="e">
        <f ca="1">IFS(AC10=1, $BA$7, AC10=2, $BI$7, AC10=3, $BQ$7, AC10=4, $BA$14, AC10=5, $BI$14, AC10=6, $BQ$14, AC10=7, $BA$21, AC10=8, $BI$21, AC10=0, )</f>
        <v>#NAME?</v>
      </c>
      <c r="AJ14" s="117" t="e">
        <f ca="1">IFS(AC10=1, $BB$7, AC10=2, $BJ$7, AC10=3, $BR$7, AC10=4, $BB$14, AC10=5, $BJ$14, AC10=6, $BR$14, AC10=7, $BB$21, AC10=8, $BJ$21, AC10=0, )</f>
        <v>#NAME?</v>
      </c>
      <c r="AK14" s="180"/>
      <c r="AL14" s="182"/>
      <c r="AM14" s="116" t="e">
        <f ca="1">IFS(AL10=1, $AV$7, AL10=2, $BD$7, AL10=3, $BL$7, AL10=4, $AV$14, AL10=5, $BD$14, AL10=6, $BL$14, AL10=7, $AV$21, AL10=8, $BD$21, AL10=0, )</f>
        <v>#NAME?</v>
      </c>
      <c r="AN14" s="116" t="e">
        <f ca="1">IFS(AL10=1, $AW$7, AL10=2, $BE$7, AL10=3, $BM$7, AL10=4, $AW$14, AL10=5, $BE$14, AL10=6, $BM$14, AL10=7, $AW$21, AL10=8, $BE$21, AL10=0, )</f>
        <v>#NAME?</v>
      </c>
      <c r="AO14" s="116" t="e">
        <f ca="1">IFS(AL10=1, $AX$7, AL10=2, $BF$7, AL10=3, $BN$7, AL10=4, $AX$14, AL10=5, $BF$14, AL10=6, $BN$14, AL10=7, $AX$21, AL10=8, $BF$21, AL10=0, )</f>
        <v>#NAME?</v>
      </c>
      <c r="AP14" s="116" t="e">
        <f ca="1">IFS(AL10=1, $AY$7, AL10=2, $BG$7, AL10=3, $BO$7, AL10=4, $AY$14, AL10=5, $BG$14, AL10=6, $BO$14, AL10=7, $AY$21, AL10=8, $BG$21, AL10=0, )</f>
        <v>#NAME?</v>
      </c>
      <c r="AQ14" s="116" t="e">
        <f ca="1">IFS(AL10=1, $AZ$7, AL10=2, $BH$7, AL10=3, $BP$7, AL10=4, $AZ$14, AL10=5, $BH$14, AL10=6, $BP$14, AL10=7, $AZ$21, AL10=8, $BH$21, AL10=0, )</f>
        <v>#NAME?</v>
      </c>
      <c r="AR14" s="116" t="e">
        <f ca="1">IFS(AL10=1, $BA$7, AL10=2, $BI$7, AL10=3, $BQ$7, AL10=4, $BA$14, AL10=5, $BI$14, AL10=6, $BQ$14, AL10=7, $BA$21, AL10=8, $BI$21, AL10=0, )</f>
        <v>#NAME?</v>
      </c>
      <c r="AS14" s="117" t="e">
        <f ca="1">IFS(AL10=1, $BB$7, AL10=2, $BJ$7, AL10=3, $BR$7, AL10=4, $BB$14, AL10=5, $BJ$14, AL10=6, $BR$14, AL10=7, $BB$21, AL10=8, $BJ$21, AL10=0, )</f>
        <v>#NAME?</v>
      </c>
      <c r="AT14" s="15"/>
      <c r="AU14" s="59"/>
      <c r="AV14" s="121"/>
      <c r="AW14" s="119"/>
      <c r="AX14" s="119"/>
      <c r="AY14" s="69">
        <v>18.899999999999999</v>
      </c>
      <c r="AZ14" s="69">
        <v>81.099999999999994</v>
      </c>
      <c r="BA14" s="119"/>
      <c r="BB14" s="120"/>
      <c r="BC14" s="120"/>
      <c r="BD14" s="119"/>
      <c r="BE14" s="119"/>
      <c r="BF14" s="119">
        <v>0.6</v>
      </c>
      <c r="BG14" s="69">
        <v>91.4</v>
      </c>
      <c r="BH14" s="69">
        <v>8</v>
      </c>
      <c r="BI14" s="119"/>
      <c r="BJ14" s="120"/>
      <c r="BK14" s="120"/>
      <c r="BL14" s="119"/>
      <c r="BM14" s="119"/>
      <c r="BN14" s="69"/>
      <c r="BO14" s="69">
        <v>60.7</v>
      </c>
      <c r="BP14" s="69">
        <v>39.299999999999997</v>
      </c>
      <c r="BQ14" s="119"/>
      <c r="BR14" s="119"/>
    </row>
    <row r="15" spans="1:70" ht="31.5" customHeight="1" x14ac:dyDescent="0.3">
      <c r="A15" s="180"/>
      <c r="B15" s="136" t="s">
        <v>17</v>
      </c>
      <c r="C15" s="182"/>
      <c r="D15" s="180"/>
      <c r="E15" s="180"/>
      <c r="F15" s="180"/>
      <c r="G15" s="180"/>
      <c r="H15" s="182"/>
      <c r="I15" s="85">
        <f>I10*$AT$7</f>
        <v>373995</v>
      </c>
      <c r="J15" s="180"/>
      <c r="K15" s="85">
        <f>K10*$AU$7</f>
        <v>480</v>
      </c>
      <c r="L15" s="180"/>
      <c r="M15" s="180"/>
      <c r="N15" s="180"/>
      <c r="O15" s="180"/>
      <c r="P15" s="180"/>
      <c r="Q15" s="180"/>
      <c r="R15" s="182"/>
      <c r="S15" s="180"/>
      <c r="T15" s="182"/>
      <c r="U15" s="116" t="e">
        <f ca="1">IFS(T10=1, $AV$8, T10=2, $BD$8, T10=3, $BL$8, T10=4, $AV$15, T10=5, $BD$15, T10=6, $BL$15, T10=7, $AV$22, T10=8, $BD$22, T10=0, )</f>
        <v>#NAME?</v>
      </c>
      <c r="V15" s="116" t="e">
        <f ca="1">IFS(T10=1, $AW$8, T10=2, $BE$8, T10=3, $BM$8, T10=4, $AW$15, T10=5, $BE$15, T10=6, $BM$15, T10=7, $AW$22, T10=8, $BE$22, T10=0, )</f>
        <v>#NAME?</v>
      </c>
      <c r="W15" s="116" t="e">
        <f ca="1">IFS(T10=1, $AX$8, T10=2, $BF$8, T10=3, $BN$8, T10=4, $AX$15, T10=5, $BF$15, T10=6, $BN$15, T10=7, $AX$22, T10=8, $BF$22, T10=0, )</f>
        <v>#NAME?</v>
      </c>
      <c r="X15" s="116" t="e">
        <f ca="1">IFS(T10=1, $AY$8, T10=2, $BG$8, T10=3, $BO$8, T10=4, $AY$15, T10=5, $BG$15, T10=6, $BO$15, T10=7, $AY$22, T10=8, $BG$22, T10=0, )</f>
        <v>#NAME?</v>
      </c>
      <c r="Y15" s="116" t="e">
        <f ca="1">IFS(T10=1, $AZ$8, T10=2, $BH$8, T10=3, $BP$8, T10=4, $AZ$15, T10=5, $BH$15, T10=6, $BP$15, T10=7, $AZ$22, T10=8, $BH$22, T10=0, )</f>
        <v>#NAME?</v>
      </c>
      <c r="Z15" s="116" t="e">
        <f ca="1">IFS(T10=1, $BA$8, T10=2, $BI$8, T10=3, $BQ$8, T10=4, $BA$15, T10=5, $BI$15, T10=6, $BQ$15, T10=7, $BA$22, T10=8, $BI$22, T10=0, )</f>
        <v>#NAME?</v>
      </c>
      <c r="AA15" s="117" t="e">
        <f ca="1">IFS(T10=1, $BB$8, T10=2, $BJ$8, T10=3, $BR$8, T10=4, $BB$15, T10=5, $BJ$15, T10=6, $BR$15, T10=7, $BB$22, T10=8, $BJ$22, T10=0, )</f>
        <v>#NAME?</v>
      </c>
      <c r="AB15" s="180"/>
      <c r="AC15" s="182"/>
      <c r="AD15" s="116" t="e">
        <f ca="1">IFS(AC10=1, $AV$8, AC10=2, $BD$8, AC10=3, $BL$8, AC10=4, $AV$15, AC10=5, $BD$15, AC10=6, $BL$15, AC10=7, $AV$22, AC10=8, $BD$22, AC10=0, )</f>
        <v>#NAME?</v>
      </c>
      <c r="AE15" s="116" t="e">
        <f ca="1">IFS(AC10=1, $AW$8, AC10=2, $BE$8, AC10=3, $BM$8, AC10=4, $AW$15, AC10=5, $BE$15, AC10=6, $BM$15, AC10=7, $AW$22, AC10=8, $BE$22, AC10=0, )</f>
        <v>#NAME?</v>
      </c>
      <c r="AF15" s="116" t="e">
        <f ca="1">IFS(AC10=1, $AX$8, AC10=2, $BF$8, AC10=3, $BN$8, AC10=4, $AX$15, AC10=5, $BF$15, AC10=6, $BN$15, AC10=7, $AX$22, AC10=8, $BF$22, AC10=0, )</f>
        <v>#NAME?</v>
      </c>
      <c r="AG15" s="116" t="e">
        <f ca="1">IFS(AC10=1, $AY$8, AC10=2, $BG$8, AC10=3, $BO$8, AC10=4, $AY$15, AC10=5, $BG$15, AC10=6, $BO$15, AC10=7, $AY$22, AC10=8, $BG$22, AC10=0, )</f>
        <v>#NAME?</v>
      </c>
      <c r="AH15" s="116" t="e">
        <f ca="1">IFS(AC10=1, $AZ$8, AC10=2, $BH$8, AC10=3, $BP$8, AC10=4, $AZ$15, AC10=5, $BH$15, AC10=6, $BP$15, AC10=7, $AZ$22, AC10=8, $BH$22, AC10=0, )</f>
        <v>#NAME?</v>
      </c>
      <c r="AI15" s="116" t="e">
        <f ca="1">IFS(AC10=1, $BA$8, AC10=2, $BI$8, AC10=3, $BQ$8, AC10=4, $BA$15, AC10=5, $BI$15, AC10=6, $BQ$15, AC10=7, $BA$22, AC10=8, $BI$22, AC10=0, )</f>
        <v>#NAME?</v>
      </c>
      <c r="AJ15" s="117" t="e">
        <f ca="1">IFS(AC10=1, $BB$8, AC10=2, $BJ$8, AC10=3, $BR$8, AC10=4, $BB$15, AC10=5, $BJ$15, AC10=6, $BR$15, AC10=7, $BB$22, AC10=8, $BJ$22, AC10=0, )</f>
        <v>#NAME?</v>
      </c>
      <c r="AK15" s="180"/>
      <c r="AL15" s="182"/>
      <c r="AM15" s="116" t="e">
        <f ca="1">IFS(AL10=1, $AV$8, AL10=2, $BD$8, AL10=3, $BL$8, AL10=4, $AV$15, AL10=5, $BD$15, AL10=6, $BL$15, AL10=7, $AV$22, AL10=8, $BD$22, AL10=0, )</f>
        <v>#NAME?</v>
      </c>
      <c r="AN15" s="116" t="e">
        <f ca="1">IFS(AL10=1, $AW$8, AL10=2, $BE$8, AL10=3, $BM$8, AL10=4, $AW$15, AL10=5, $BE$15, AL10=6, $BM$15, AL10=7, $AW$22, AL10=8, $BE$22, AL10=0, )</f>
        <v>#NAME?</v>
      </c>
      <c r="AO15" s="116" t="e">
        <f ca="1">IFS(AL10=1, $AX$8, AL10=2, $BF$8, AL10=3, $BN$8, AL10=4, $AX$15, AL10=5, $BF$15, AL10=6, $BN$15, AL10=7, $AX$22, AL10=8, $BF$22, AL10=0, )</f>
        <v>#NAME?</v>
      </c>
      <c r="AP15" s="116" t="e">
        <f ca="1">IFS(AL10=1, $AY$8, AL10=2, $BG$8, AL10=3, $BO$8, AL10=4, $AY$15, AL10=5, $BG$15, AL10=6, $BO$15, AL10=7, $AY$22, AL10=8, $BG$22, AL10=0, )</f>
        <v>#NAME?</v>
      </c>
      <c r="AQ15" s="116" t="e">
        <f ca="1">IFS(AL10=1, $AZ$8, AL10=2, $BH$8, AL10=3, $BP$8, AL10=4, $AZ$15, AL10=5, $BH$15, AL10=6, $BP$15, AL10=7, $AZ$22, AL10=8, $BH$22, AL10=0, )</f>
        <v>#NAME?</v>
      </c>
      <c r="AR15" s="116" t="e">
        <f ca="1">IFS(AL10=1, $BA$8, AL10=2, $BI$8, AL10=3, $BQ$8, AL10=4, $BA$15, AL10=5, $BI$15, AL10=6, $BQ$15, AL10=7, $BA$22, AL10=8, $BI$22, AL10=0, )</f>
        <v>#NAME?</v>
      </c>
      <c r="AS15" s="117" t="e">
        <f ca="1">IFS(AL10=1, $BB$8, AL10=2, $BJ$8, AL10=3, $BR$8, AL10=4, $BB$15, AL10=5, $BJ$15, AL10=6, $BR$15, AL10=7, $BB$22, AL10=8, $BJ$22, AL10=0, )</f>
        <v>#NAME?</v>
      </c>
      <c r="AT15" s="15"/>
      <c r="AU15" s="59"/>
      <c r="AV15" s="121"/>
      <c r="AW15" s="119"/>
      <c r="AX15" s="119"/>
      <c r="AY15" s="119"/>
      <c r="AZ15" s="69"/>
      <c r="BA15" s="69"/>
      <c r="BB15" s="120"/>
      <c r="BC15" s="120"/>
      <c r="BD15" s="119"/>
      <c r="BE15" s="119"/>
      <c r="BF15" s="119"/>
      <c r="BG15" s="119">
        <v>1.6</v>
      </c>
      <c r="BH15" s="69">
        <v>98.3</v>
      </c>
      <c r="BI15" s="69">
        <v>0.1</v>
      </c>
      <c r="BJ15" s="137"/>
      <c r="BK15" s="120"/>
      <c r="BL15" s="119"/>
      <c r="BM15" s="119"/>
      <c r="BN15" s="119"/>
      <c r="BO15" s="119"/>
      <c r="BP15" s="69">
        <v>99.2</v>
      </c>
      <c r="BQ15" s="69">
        <v>0.8</v>
      </c>
      <c r="BR15" s="69"/>
    </row>
    <row r="16" spans="1:70" ht="31.5" customHeight="1" x14ac:dyDescent="0.25">
      <c r="A16" s="191"/>
      <c r="B16" s="138" t="s">
        <v>18</v>
      </c>
      <c r="C16" s="195"/>
      <c r="D16" s="191"/>
      <c r="E16" s="191"/>
      <c r="F16" s="191"/>
      <c r="G16" s="191"/>
      <c r="H16" s="195"/>
      <c r="I16" s="123">
        <f>I10*$AT$8</f>
        <v>3982500</v>
      </c>
      <c r="J16" s="191"/>
      <c r="K16" s="123">
        <f>K10*$AU$8</f>
        <v>960</v>
      </c>
      <c r="L16" s="191"/>
      <c r="M16" s="191"/>
      <c r="N16" s="191"/>
      <c r="O16" s="191"/>
      <c r="P16" s="191"/>
      <c r="Q16" s="191"/>
      <c r="R16" s="195"/>
      <c r="S16" s="191"/>
      <c r="T16" s="195"/>
      <c r="U16" s="124" t="e">
        <f ca="1">IFS(T10=1, $AV$9, T10=2, $BD$9, T10=3, $BL$9, T10=4, $AV$16, T10=5, $BD$16, T10=6, $BL$16, T10=7, $AV$23, T10=8, $BD$23, T10=0, )</f>
        <v>#NAME?</v>
      </c>
      <c r="V16" s="124" t="e">
        <f ca="1">IFS(T10=1, $AW$9, T10=2, $BE$9, T10=3, $BM$9, T10=4, $AW$16, T10=5, $BE$16, T10=6, $BM$16, T10=7, $AW$23, T10=8, $BE$23, T10=0, )</f>
        <v>#NAME?</v>
      </c>
      <c r="W16" s="124" t="e">
        <f ca="1">IFS(T10=1, $AX$9, T10=2, $BF$9, T10=3, $BN$9, T10=4, $AX$16, T10=5, $BF$16, T10=6, $BN$16, T10=7, $AX$23, T10=8, $BF$23, T10=0, )</f>
        <v>#NAME?</v>
      </c>
      <c r="X16" s="124" t="e">
        <f ca="1">IFS(T10=1, $AY$9, T10=2, $BG$9, T10=3, $BO$9, T10=4, $AY$16, T10=5, $BG$16, T10=6, $BO$16, T10=7, $AY$23, T10=8, $BG$23, T10=0, )</f>
        <v>#NAME?</v>
      </c>
      <c r="Y16" s="124" t="e">
        <f ca="1">IFS(T10=1, $AZ$9, T10=2, $BH$9, T10=3, $BP$9, T10=4, $AZ$16, T10=5, $BH$16, T10=6, $BP$16, T10=7, $AZ$23, T10=8, $BH$23, T10=0, )</f>
        <v>#NAME?</v>
      </c>
      <c r="Z16" s="124" t="e">
        <f ca="1">IFS(T10=1, $BA$9, T10=2, $BI$9, T10=3, $BQ$9, T10=4, $BA$16, T10=5, $BI$16, T10=6, $BQ$16, T10=7, $BA$23, T10=8, $BI$23, T10=0, )</f>
        <v>#NAME?</v>
      </c>
      <c r="AA16" s="125" t="e">
        <f ca="1">IFS(T10=1, $BB$9, T10=2, $BJ$9, T10=3, $BR$9, T10=4, $BB$16, T10=5, $BJ$16, T10=6, $BR$16, T10=7, $BB$23, T10=8, $BJ$23, T10=0, )</f>
        <v>#NAME?</v>
      </c>
      <c r="AB16" s="191"/>
      <c r="AC16" s="195"/>
      <c r="AD16" s="124" t="e">
        <f ca="1">IFS(AC10=1, $AV$9, AC10=2, $BD$9, AC10=3, $BL$9, AC10=4, $AV$16, AC10=5, $BD$16, AC10=6, $BL$16, AC10=7, $AV$23, AC10=8, $BD$23, AC10=0, )</f>
        <v>#NAME?</v>
      </c>
      <c r="AE16" s="124" t="e">
        <f ca="1">IFS(AC10=1, $AW$9, AC10=2, $BE$9, AC10=3, $BM$9, AC10=4, $AW$16, AC10=5, $BE$16, AC10=6, $BM$16, AC10=7, $AW$23, AC10=8, $BE$23, AC10=0, )</f>
        <v>#NAME?</v>
      </c>
      <c r="AF16" s="124" t="e">
        <f ca="1">IFS(AC10=1, $AX$9, AC10=2, $BF$9, AC10=3, $BN$9, AC10=4, $AX$16, AC10=5, $BF$16, AC10=6, $BN$16, AC10=7, $AX$23, AC10=8, $BF$23, AC10=0, )</f>
        <v>#NAME?</v>
      </c>
      <c r="AG16" s="124" t="e">
        <f ca="1">IFS(AC10=1, $AY$9, AC10=2, $BG$9, AC10=3, $BO$9, AC10=4, $AY$16, AC10=5, $BG$16, AC10=6, $BO$16, AC10=7, $AY$23, AC10=8, $BG$23, AC10=0, )</f>
        <v>#NAME?</v>
      </c>
      <c r="AH16" s="124" t="e">
        <f ca="1">IFS(AC10=1, $AZ$9, AC10=2, $BH$9, AC10=3, $BP$9, AC10=4, $AZ$16, AC10=5, $BH$16, AC10=6, $BP$16, AC10=7, $AZ$23, AC10=8, $BH$23, AC10=0, )</f>
        <v>#NAME?</v>
      </c>
      <c r="AI16" s="124" t="e">
        <f ca="1">IFS(AC10=1, $BA$9, AC10=2, $BI$9, AC10=3, $BQ$9, AC10=4, $BA$16, AC10=5, $BI$16, AC10=6, $BQ$16, AC10=7, $BA$23, AC10=8, $BI$23, AC10=0, )</f>
        <v>#NAME?</v>
      </c>
      <c r="AJ16" s="125" t="e">
        <f ca="1">IFS(AC10=1, $BB$9, AC10=2, $BJ$9, AC10=3, $BR$9, AC10=4, $BB$16, AC10=5, $BJ$16, AC10=6, $BR$16, AC10=7, $BB$23, AC10=8, $BJ$23, AC10=0, )</f>
        <v>#NAME?</v>
      </c>
      <c r="AK16" s="191"/>
      <c r="AL16" s="195"/>
      <c r="AM16" s="124" t="e">
        <f ca="1">IFS(AL10=1, $AV$9, AL10=2, $BD$9, AL10=3, $BL$9, AL10=4, $AV$16, AL10=5, $BD$16, AL10=6, $BL$16, AL10=7, $AV$23, AL10=8, $BD$23, AL10=0, )</f>
        <v>#NAME?</v>
      </c>
      <c r="AN16" s="124" t="e">
        <f ca="1">IFS(AL10=1, $AW$9, AL10=2, $BE$9, AL10=3, $BM$9, AL10=4, $AW$16, AL10=5, $BE$16, AL10=6, $BM$16, AL10=7, $AW$23, AL10=8, $BE$23, AL10=0, )</f>
        <v>#NAME?</v>
      </c>
      <c r="AO16" s="124" t="e">
        <f ca="1">IFS(AL10=1, $AX$9, AL10=2, $BF$9, AL10=3, $BN$9, AL10=4, $AX$16, AL10=5, $BF$16, AL10=6, $BN$16, AL10=7, $AX$23, AL10=8, $BF$23, AL10=0, )</f>
        <v>#NAME?</v>
      </c>
      <c r="AP16" s="124" t="e">
        <f ca="1">IFS(AL10=1, $AY$9, AL10=2, $BG$9, AL10=3, $BO$9, AL10=4, $AY$16, AL10=5, $BG$16, AL10=6, $BO$16, AL10=7, $AY$23, AL10=8, $BG$23, AL10=0, )</f>
        <v>#NAME?</v>
      </c>
      <c r="AQ16" s="124" t="e">
        <f ca="1">IFS(AL10=1, $AZ$9, AL10=2, $BH$9, AL10=3, $BP$9, AL10=4, $AZ$16, AL10=5, $BH$16, AL10=6, $BP$16, AL10=7, $AZ$23, AL10=8, $BH$23, AL10=0, )</f>
        <v>#NAME?</v>
      </c>
      <c r="AR16" s="124" t="e">
        <f ca="1">IFS(AL10=1, $BA$9, AL10=2, $BI$9, AL10=3, $BQ$9, AL10=4, $BA$16, AL10=5, $BI$16, AL10=6, $BQ$16, AL10=7, $BA$23, AL10=8, $BI$23, AL10=0, )</f>
        <v>#NAME?</v>
      </c>
      <c r="AS16" s="125" t="e">
        <f ca="1">IFS(AL10=1, $BB$9, AL10=2, $BJ$9, AL10=3, $BR$9, AL10=4, $BB$16, AL10=5, $BJ$16, AL10=6, $BR$16, AL10=7, $BB$23, AL10=8, $BJ$23, AL10=0, )</f>
        <v>#NAME?</v>
      </c>
      <c r="AT16" s="76"/>
      <c r="AU16" s="126"/>
      <c r="AV16" s="127"/>
      <c r="AW16" s="128"/>
      <c r="AX16" s="128"/>
      <c r="AY16" s="128"/>
      <c r="AZ16" s="128">
        <v>59.7</v>
      </c>
      <c r="BA16" s="128">
        <v>38.6</v>
      </c>
      <c r="BB16" s="129">
        <v>1.7</v>
      </c>
      <c r="BC16" s="129"/>
      <c r="BD16" s="128"/>
      <c r="BE16" s="128"/>
      <c r="BF16" s="128"/>
      <c r="BG16" s="128"/>
      <c r="BH16" s="128">
        <v>97.5</v>
      </c>
      <c r="BI16" s="128">
        <v>2.5</v>
      </c>
      <c r="BJ16" s="129">
        <v>0.08</v>
      </c>
      <c r="BK16" s="129"/>
      <c r="BL16" s="128"/>
      <c r="BM16" s="128"/>
      <c r="BN16" s="128"/>
      <c r="BO16" s="128"/>
      <c r="BP16" s="128">
        <v>85.7</v>
      </c>
      <c r="BQ16" s="128">
        <v>13.8</v>
      </c>
      <c r="BR16" s="128">
        <v>0.5</v>
      </c>
    </row>
    <row r="17" spans="1:70" ht="13.5" x14ac:dyDescent="0.3">
      <c r="A17" s="189" t="s">
        <v>269</v>
      </c>
      <c r="B17" s="131" t="s">
        <v>23</v>
      </c>
      <c r="C17" s="194">
        <v>5</v>
      </c>
      <c r="D17" s="211"/>
      <c r="E17" s="189" t="s">
        <v>357</v>
      </c>
      <c r="F17" s="189" t="s">
        <v>115</v>
      </c>
      <c r="G17" s="189" t="s">
        <v>115</v>
      </c>
      <c r="H17" s="194" t="s">
        <v>115</v>
      </c>
      <c r="I17" s="15">
        <v>50</v>
      </c>
      <c r="J17" s="189" t="s">
        <v>115</v>
      </c>
      <c r="K17" s="15">
        <v>10</v>
      </c>
      <c r="L17" s="189">
        <v>2.4</v>
      </c>
      <c r="M17" s="189" t="s">
        <v>115</v>
      </c>
      <c r="N17" s="180"/>
      <c r="O17" s="180"/>
      <c r="P17" s="201" t="s">
        <v>358</v>
      </c>
      <c r="Q17" s="189" t="s">
        <v>359</v>
      </c>
      <c r="R17" s="194" t="s">
        <v>360</v>
      </c>
      <c r="S17" s="189" t="s">
        <v>222</v>
      </c>
      <c r="T17" s="194">
        <v>2</v>
      </c>
      <c r="U17" s="116"/>
      <c r="V17" s="116" t="e">
        <f ca="1">IFS(T17=1, $AW$3, T17=2, $BE$3, T17=3, $BM$3, T17=4, $AW$10, T17=5, $BE$10, T17=6, $BM$10, T17=7, $AW$17, T17=8, $BE$17, T17=0, )</f>
        <v>#NAME?</v>
      </c>
      <c r="W17" s="116" t="e">
        <f ca="1">IFS(T17=1, $AX$3, T17=2, $BF$3, T17=3, $BN$3, T17=4, $AX$10, T17=5, $BF$10, T17=6, $BN$10, T17=7, $AX$17, T17=8, $BET24, T17=0, )</f>
        <v>#NAME?</v>
      </c>
      <c r="X17" s="116" t="e">
        <f ca="1">IFS(T17=1, $AY$3, T17=2, $BG$3, T17=3, $BO$3, T17=4, $AY$10, T17=5, $BG$10, T17=6, $BO$10, T17=7, $AY$17, T17=8, $BFT24, T17=0, )</f>
        <v>#NAME?</v>
      </c>
      <c r="Y17" s="116" t="e">
        <f ca="1">IFS(T17=1, $AZ$3, T17=2, $BH$3, T17=3, $BP$3, T17=4, $AZ$10, T17=5, $BH$10, T17=6, $BP$10, T17=7, $AZ$17, T17=8, $BGT24, T17=0, )</f>
        <v>#NAME?</v>
      </c>
      <c r="Z17" s="116" t="e">
        <f ca="1">IFS(T17=1, $BA$3, T17=2, $BI$3, T17=3, $BQ$3, T17=4, $BA$10, T17=5, $BI$10, T17=6, $BQ$10, T17=7, $BA$17, T17=8, $BHT24, T17=0, )</f>
        <v>#NAME?</v>
      </c>
      <c r="AA17" s="117" t="e">
        <f ca="1">IFS(T17=1, $BB$3, T17=2, $BJ$3, T17=3, $BR$3, T17=4, $BB$10, T17=5, $BJ$10, T17=6, $BR$10, T17=7, $BB$17, T17=8, $BIT24, T17=0, )</f>
        <v>#NAME?</v>
      </c>
      <c r="AB17" s="189" t="s">
        <v>267</v>
      </c>
      <c r="AC17" s="194">
        <v>1</v>
      </c>
      <c r="AD17" s="116" t="e">
        <f ca="1">IFS(AC17=1, $AV$3, AC17=2, $BD$3, AC17=3, $BL$3, AC17=4, $AV$10, AC17=5, $BD$10, AC17=6, $BL$10, AC17=7, $AV$17, AC17=8, $BD$17, AC17=0, )</f>
        <v>#NAME?</v>
      </c>
      <c r="AE17" s="116" t="e">
        <f ca="1">IFS(AC17=1, $AW$3, AC17=2, $BE$3, AC17=3, $BM$3, AC17=4, $AW$10, AC17=5, $BE$10, AC17=6, $BM$10, AC17=7, $AW$17, AC17=8, $BE$17, AC17=0, )</f>
        <v>#NAME?</v>
      </c>
      <c r="AF17" s="116" t="e">
        <f ca="1">IFS(AC17=1, $AX$3, AC17=2, $BF$3, AC17=3, $BN$3, AC17=4, $AX$10, AC17=5, $BF$10, AC17=6, $BN$10, AC17=7, $AX$17, AC17=8, $BET24, AC17=0, )</f>
        <v>#NAME?</v>
      </c>
      <c r="AG17" s="116" t="e">
        <f ca="1">IFS(AC17=1, $AY$3, AC17=2, $BG$3, AC17=3, $BO$3, AC17=4, $AY$10, AC17=5, $BG$10, AC17=6, $BO$10, AC17=7, $AY$17, AC17=8, $BFT24, AC17=0, )</f>
        <v>#NAME?</v>
      </c>
      <c r="AH17" s="116" t="e">
        <f ca="1">IFS(AC17=1, $AZ$3, AC17=2, $BH$3, AC17=3, $BP$3, AC17=4, $AZ$10, AC17=5, $BH$10, AC17=6, $BP$10, AC17=7, $AZ$17, AC17=8, $BGT24, AC17=0, )</f>
        <v>#NAME?</v>
      </c>
      <c r="AI17" s="116" t="e">
        <f ca="1">IFS(AC17=1, $BA$3, AC17=2, $BI$3, AC17=3, $BQ$3, AC17=4, $BA$10, AC17=5, $BI$10, AC17=6, $BQ$10, AC17=7, $BA$17, AC17=8, $BHT24, AC17=0, )</f>
        <v>#NAME?</v>
      </c>
      <c r="AJ17" s="117" t="e">
        <f ca="1">IFS(AC17=1, $BB$3, AC17=2, $BJ$3, AC17=3, $BR$3, AC17=4, $BB$10, AC17=5, $BJ$10, AC17=6, $BR$10, AC17=7, $BB$17, AC17=8, $BIT24, AC17=0, )</f>
        <v>#NAME?</v>
      </c>
      <c r="AK17" s="189" t="s">
        <v>226</v>
      </c>
      <c r="AL17" s="194">
        <v>1</v>
      </c>
      <c r="AM17" s="116" t="e">
        <f ca="1">IFS(AL17=1, $AV$3, AL17=2, $BD$3, AL17=3, $BL$3, AL17=4, $AV$10, AL17=5, $BD$10, AL17=6, $BL$10, AL17=7, $AV$17, AL17=8, $BD$17, AL17=0, )</f>
        <v>#NAME?</v>
      </c>
      <c r="AN17" s="116" t="e">
        <f ca="1">IFS(AL17=1, $AW$3, AL17=2, $BE$3, AL17=3, $BM$3, AL17=4, $AW$10, AL17=5, $BE$10, AL17=6, $BM$10, AL17=7, $AW$17, AL17=8, $BE$17, AL17=0, )</f>
        <v>#NAME?</v>
      </c>
      <c r="AO17" s="116" t="e">
        <f ca="1">IFS(AL17=1, $AX$3, AL17=2, $BF$3, AL17=3, $BN$3, AL17=4, $AX$10, AL17=5, $BF$10, AL17=6, $BN$10, AL17=7, $AX$17, AL17=8, $BET24, AL17=0, )</f>
        <v>#NAME?</v>
      </c>
      <c r="AP17" s="116" t="e">
        <f ca="1">IFS(AL17=1, $AY$3, AL17=2, $BG$3, AL17=3, $BO$3, AL17=4, $AY$10, AL17=5, $BG$10, AL17=6, $BO$10, AL17=7, $AY$17, AL17=8, $BFT24, AL17=0, )</f>
        <v>#NAME?</v>
      </c>
      <c r="AQ17" s="116" t="e">
        <f ca="1">IFS(AL17=1, $AZ$3, AL17=2, $BH$3, AL17=3, $BP$3, AL17=4, $AZ$10, AL17=5, $BH$10, AL17=6, $BP$10, AL17=7, $AZ$17, AL17=8, $BGT24, AL17=0, )</f>
        <v>#NAME?</v>
      </c>
      <c r="AR17" s="116" t="e">
        <f ca="1">IFS(AL17=1, $BA$3, AL17=2, $BI$3, AL17=3, $BQ$3, AL17=4, $BA$10, AL17=5, $BI$10, AL17=6, $BQ$10, AL17=7, $BA$17, AL17=8, $BHT24, AL17=0, )</f>
        <v>#NAME?</v>
      </c>
      <c r="AS17" s="117" t="e">
        <f ca="1">IFS(AL17=1, $BB$3, AL17=2, $BJ$3, AL17=3, $BR$3, AL17=4, $BB$10, AL17=5, $BJ$10, AL17=6, $BR$10, AL17=7, $BB$17, AL17=8, $BIT24, AL17=0, )</f>
        <v>#NAME?</v>
      </c>
      <c r="AT17" s="15"/>
      <c r="AU17" s="59"/>
      <c r="AV17" s="121"/>
      <c r="AW17" s="119"/>
      <c r="AX17" s="119"/>
      <c r="AY17" s="119"/>
      <c r="AZ17" s="119"/>
      <c r="BA17" s="119"/>
      <c r="BB17" s="120"/>
      <c r="BC17" s="120"/>
      <c r="BD17" s="119"/>
      <c r="BE17" s="119"/>
      <c r="BF17" s="119"/>
      <c r="BG17" s="119"/>
      <c r="BH17" s="119"/>
      <c r="BI17" s="119"/>
      <c r="BJ17" s="120"/>
      <c r="BK17" s="120"/>
      <c r="BL17" s="69"/>
      <c r="BM17" s="69"/>
      <c r="BN17" s="119"/>
      <c r="BO17" s="119"/>
      <c r="BP17" s="119"/>
      <c r="BQ17" s="119"/>
      <c r="BR17" s="119"/>
    </row>
    <row r="18" spans="1:70" ht="13.5" x14ac:dyDescent="0.3">
      <c r="A18" s="180"/>
      <c r="B18" s="132" t="s">
        <v>13</v>
      </c>
      <c r="C18" s="182"/>
      <c r="D18" s="180"/>
      <c r="E18" s="180"/>
      <c r="F18" s="180"/>
      <c r="G18" s="180"/>
      <c r="H18" s="182"/>
      <c r="I18" s="15">
        <f>I17*$AT$3</f>
        <v>110.00000000000001</v>
      </c>
      <c r="J18" s="180"/>
      <c r="K18" s="15">
        <f>K17*$AU$3</f>
        <v>20</v>
      </c>
      <c r="L18" s="180"/>
      <c r="M18" s="180"/>
      <c r="N18" s="180"/>
      <c r="O18" s="180"/>
      <c r="P18" s="180"/>
      <c r="Q18" s="180"/>
      <c r="R18" s="182"/>
      <c r="S18" s="180"/>
      <c r="T18" s="182"/>
      <c r="U18" s="116"/>
      <c r="V18" s="116" t="e">
        <f ca="1">IFS(T17=1, $AW$4, T17=2, $BE$4, T17=3, $BM$4, T17=4, $AW$11, T17=5, $BE$11, T17=6, $BM$11, T17=7, $AW$18, T17=8, $BE$18, T17=0, )</f>
        <v>#NAME?</v>
      </c>
      <c r="W18" s="116" t="e">
        <f ca="1">IFS(T17=1, $AX$4, T17=2, $BF$4, T17=3, $BN$4, T17=4, $AX$11, T17=5, $BF$11, T17=6, $BN$11, T17=7, $AX$18, T17=8, $BF$18, T17=0, )</f>
        <v>#NAME?</v>
      </c>
      <c r="X18" s="116" t="e">
        <f ca="1">IFS(T17=1, $AY$4, T17=2, $BG$4, T17=3, $BO$4, T17=4, $AY$11, T17=5, $BG$11, T17=6, $BO$11, T17=7, $AY$18, T17=8, $BG$18, T17=0, )</f>
        <v>#NAME?</v>
      </c>
      <c r="Y18" s="116" t="e">
        <f ca="1">IFS(T17=1, $AZ$4, T17=2, $BH$4, T17=3, $BP$4, T17=4, $AZ$11, T17=5, $BH$11, T17=6, $BP$11, T17=7, $AZ$18, T17=8, $BH$18, T17=0, )</f>
        <v>#NAME?</v>
      </c>
      <c r="Z18" s="116" t="e">
        <f ca="1">IFS(T17=1, $BA$4, T17=2, $BI$4, T17=3, $BQ$4, T17=4, $BA$11, T17=5, $BI$11, T17=6, $BQ$11, T17=7, $BA$18, T17=8, $BI$18, T17=0, )</f>
        <v>#NAME?</v>
      </c>
      <c r="AA18" s="117" t="e">
        <f ca="1">IFS(T17=1, $BA$4, T17=2, $BI$4, T17=3, $BQ$4, T17=4, $BA$11, T17=5, $BI$11, T17=6, $BQ$11, T17=7, $BA$18, T17=8, $BI$18, T17=0, )</f>
        <v>#NAME?</v>
      </c>
      <c r="AB18" s="180"/>
      <c r="AC18" s="182"/>
      <c r="AD18" s="116" t="e">
        <f ca="1">IFS(AC17=1, $AV$4, AC17=2, $BD$4, AC17=3, $BL$4, AC17=4, $AV$11, AC17=5, $BD$11, AC17=6, $BL$11, AC17=7, $AV$18, AC17=8, $BD$18, AC17=0, )</f>
        <v>#NAME?</v>
      </c>
      <c r="AE18" s="116" t="e">
        <f ca="1">IFS(AC17=1, $AW$4, AC17=2, $BE$4, AC17=3, $BM$4, AC17=4, $AW$11, AC17=5, $BE$11, AC17=6, $BM$11, AC17=7, $AW$18, AC17=8, $BE$18, AC17=0, )</f>
        <v>#NAME?</v>
      </c>
      <c r="AF18" s="116" t="e">
        <f ca="1">IFS(AC17=1, $AX$4, AC17=2, $BF$4, AC17=3, $BN$4, AC17=4, $AX$11, AC17=5, $BF$11, AC17=6, $BN$11, AC17=7, $AX$18, AC17=8, $BF$18, AC17=0, )</f>
        <v>#NAME?</v>
      </c>
      <c r="AG18" s="116" t="e">
        <f ca="1">IFS(AC17=1, $AY$4, AC17=2, $BG$4, AC17=3, $BO$4, AC17=4, $AY$11, AC17=5, $BG$11, AC17=6, $BO$11, AC17=7, $AY$18, AC17=8, $BG$18, AC17=0, )</f>
        <v>#NAME?</v>
      </c>
      <c r="AH18" s="116" t="e">
        <f ca="1">IFS(AC17=1, $AZ$4, AC17=2, $BH$4, AC17=3, $BP$4, AC17=4, $AZ$11, AC17=5, $BH$11, AC17=6, $BP$11, AC17=7, $AZ$18, AC17=8, $BH$18, AC17=0, )</f>
        <v>#NAME?</v>
      </c>
      <c r="AI18" s="116" t="e">
        <f ca="1">IFS(AC17=1, $BA$4, AC17=2, $BI$4, AC17=3, $BQ$4, AC17=4, $BA$11, AC17=5, $BI$11, AC17=6, $BQ$11, AC17=7, $BA$18, AC17=8, $BI$18, AC17=0, )</f>
        <v>#NAME?</v>
      </c>
      <c r="AJ18" s="117" t="e">
        <f ca="1">IFS(AC17=1, $BA$4, AC17=2, $BI$4, AC17=3, $BQ$4, AC17=4, $BA$11, AC17=5, $BI$11, AC17=6, $BQ$11, AC17=7, $BA$18, AC17=8, $BI$18, AC17=0, )</f>
        <v>#NAME?</v>
      </c>
      <c r="AK18" s="180"/>
      <c r="AL18" s="182"/>
      <c r="AM18" s="116" t="e">
        <f ca="1">IFS(AL17=1, $AV$4, AL17=2, $BD$4, AL17=3, $BL$4, AL17=4, $AV$11, AL17=5, $BD$11, AL17=6, $BL$11, AL17=7, $AV$18, AL17=8, $BD$18, AL17=0, )</f>
        <v>#NAME?</v>
      </c>
      <c r="AN18" s="116" t="e">
        <f ca="1">IFS(AL17=1, $AW$4, AL17=2, $BE$4, AL17=3, $BM$4, AL17=4, $AW$11, AL17=5, $BE$11, AL17=6, $BM$11, AL17=7, $AW$18, AL17=8, $BE$18, AL17=0, )</f>
        <v>#NAME?</v>
      </c>
      <c r="AO18" s="116" t="e">
        <f ca="1">IFS(AL17=1, $AX$4, AL17=2, $BF$4, AL17=3, $BN$4, AL17=4, $AX$11, AL17=5, $BF$11, AL17=6, $BN$11, AL17=7, $AX$18, AL17=8, $BF$18, AL17=0, )</f>
        <v>#NAME?</v>
      </c>
      <c r="AP18" s="116" t="e">
        <f ca="1">IFS(AL17=1, $AY$4, AL17=2, $BG$4, AL17=3, $BO$4, AL17=4, $AY$11, AL17=5, $BG$11, AL17=6, $BO$11, AL17=7, $AY$18, AL17=8, $BG$18, AL17=0, )</f>
        <v>#NAME?</v>
      </c>
      <c r="AQ18" s="116" t="e">
        <f ca="1">IFS(AL17=1, $AZ$4, AL17=2, $BH$4, AL17=3, $BP$4, AL17=4, $AZ$11, AL17=5, $BH$11, AL17=6, $BP$11, AL17=7, $AZ$18, AL17=8, $BH$18, AL17=0, )</f>
        <v>#NAME?</v>
      </c>
      <c r="AR18" s="116" t="e">
        <f ca="1">IFS(AL17=1, $BA$4, AL17=2, $BI$4, AL17=3, $BQ$4, AL17=4, $BA$11, AL17=5, $BI$11, AL17=6, $BQ$11, AL17=7, $BA$18, AL17=8, $BI$18, AL17=0, )</f>
        <v>#NAME?</v>
      </c>
      <c r="AS18" s="117" t="e">
        <f ca="1">IFS(AL17=1, $BA$4, AL17=2, $BI$4, AL17=3, $BQ$4, AL17=4, $BA$11, AL17=5, $BI$11, AL17=6, $BQ$11, AL17=7, $BA$18, AL17=8, $BI$18, AL17=0, )</f>
        <v>#NAME?</v>
      </c>
      <c r="AT18" s="15"/>
      <c r="AU18" s="59"/>
      <c r="AV18" s="121"/>
      <c r="AW18" s="119"/>
      <c r="AX18" s="119"/>
      <c r="AY18" s="119"/>
      <c r="AZ18" s="119"/>
      <c r="BA18" s="119"/>
      <c r="BB18" s="120"/>
      <c r="BC18" s="120"/>
      <c r="BD18" s="119"/>
      <c r="BE18" s="119"/>
      <c r="BF18" s="119"/>
      <c r="BG18" s="119"/>
      <c r="BH18" s="119"/>
      <c r="BI18" s="119"/>
      <c r="BJ18" s="120"/>
      <c r="BK18" s="120"/>
      <c r="BL18" s="69"/>
      <c r="BM18" s="69"/>
      <c r="BN18" s="119"/>
      <c r="BO18" s="119"/>
      <c r="BP18" s="119"/>
      <c r="BQ18" s="119"/>
      <c r="BR18" s="119"/>
    </row>
    <row r="19" spans="1:70" ht="13.5" x14ac:dyDescent="0.3">
      <c r="A19" s="180"/>
      <c r="B19" s="133" t="s">
        <v>14</v>
      </c>
      <c r="C19" s="182"/>
      <c r="D19" s="180"/>
      <c r="E19" s="180"/>
      <c r="F19" s="180"/>
      <c r="G19" s="180"/>
      <c r="H19" s="182"/>
      <c r="I19" s="15">
        <f>I17*$AT$4</f>
        <v>242</v>
      </c>
      <c r="J19" s="180"/>
      <c r="K19" s="15">
        <f>K17*$AU$4</f>
        <v>40</v>
      </c>
      <c r="L19" s="180"/>
      <c r="M19" s="180"/>
      <c r="N19" s="180"/>
      <c r="O19" s="180"/>
      <c r="P19" s="180"/>
      <c r="Q19" s="180"/>
      <c r="R19" s="182"/>
      <c r="S19" s="180"/>
      <c r="T19" s="182"/>
      <c r="U19" s="116"/>
      <c r="V19" s="116" t="e">
        <f ca="1">IFS(T17=1, $AW$5, T17=2, $BE$5, T17=3, $BM$5, T17=4, $AW$12, T17=5, $BE$12, T17=6, $BM$12, T17=7, $AW$19, T17=8, $BE$19, T17=0, )</f>
        <v>#NAME?</v>
      </c>
      <c r="W19" s="116" t="e">
        <f ca="1">IFS(T17=1, $AX$5, T17=2, $BF$5, T17=3, $BN$5, T17=4, $AX$12, T17=5, $BF$12, T17=6, $BN$12, T17=7, $AX$19, T17=8, $BF$19, T17=0, )</f>
        <v>#NAME?</v>
      </c>
      <c r="X19" s="116" t="e">
        <f ca="1">IFS(T17=1, $AY$5, T17=2, $BG$5, T17=3, $BO$5, T17=4, $AY$12, T17=5, $BG$12, T17=6, $BO$12, T17=7, $AY$19, T17=8, $BG$19, T17=0, )</f>
        <v>#NAME?</v>
      </c>
      <c r="Y19" s="116" t="e">
        <f ca="1">IFS(T17=1, $AZ$5, T17=2, $BH$5, T17=3, $BP$5, T17=4, $AZ$12, T17=5, $BH$12, T17=6, $BP$12, T17=7, $AZ$19, T17=8, $BH$19, T17=0, )</f>
        <v>#NAME?</v>
      </c>
      <c r="Z19" s="116" t="e">
        <f ca="1">IFS(T17=1, $BA$5, T17=2, $BI$5, T17=3, $BQ$5, T17=4, $BA$12, T17=5, $BI$12, T17=6, $BQ$12, T17=7, $BA$19, T17=8, $BI$19, T17=0, )</f>
        <v>#NAME?</v>
      </c>
      <c r="AA19" s="117" t="e">
        <f ca="1">IFS(T17=1, $BB$5, T17=2, $BJ$5, T17=3, $BR$5, T17=4, $BB$12, T17=5, $BJ$12, T17=6, $BR$12, T17=7, $BB$19, T17=8, $BJ$19, T17=0, )</f>
        <v>#NAME?</v>
      </c>
      <c r="AB19" s="180"/>
      <c r="AC19" s="182"/>
      <c r="AD19" s="116" t="e">
        <f ca="1">IFS(AC17=1, $AV$5, AC17=2, $BD$5, AC17=3, $BL$5, AC17=4, $AV$12, AC17=5, $BD$12, AC17=6, $BL$12, AC17=7, $AV$19, AC17=8, $BD$19, AC17=0, )</f>
        <v>#NAME?</v>
      </c>
      <c r="AE19" s="116" t="e">
        <f ca="1">IFS(AC17=1, $AW$5, AC17=2, $BE$5, AC17=3, $BM$5, AC17=4, $AW$12, AC17=5, $BE$12, AC17=6, $BM$12, AC17=7, $AW$19, AC17=8, $BE$19, AC17=0, )</f>
        <v>#NAME?</v>
      </c>
      <c r="AF19" s="116" t="e">
        <f ca="1">IFS(AC17=1, $AX$5, AC17=2, $BF$5, AC17=3, $BN$5, AC17=4, $AX$12, AC17=5, $BF$12, AC17=6, $BN$12, AC17=7, $AX$19, AC17=8, $BF$19, AC17=0, )</f>
        <v>#NAME?</v>
      </c>
      <c r="AG19" s="116" t="e">
        <f ca="1">IFS(AC17=1, $AY$5, AC17=2, $BG$5, AC17=3, $BO$5, AC17=4, $AY$12, AC17=5, $BG$12, AC17=6, $BO$12, AC17=7, $AY$19, AC17=8, $BG$19, AC17=0, )</f>
        <v>#NAME?</v>
      </c>
      <c r="AH19" s="116" t="e">
        <f ca="1">IFS(AC17=1, $AZ$5, AC17=2, $BH$5, AC17=3, $BP$5, AC17=4, $AZ$12, AC17=5, $BH$12, AC17=6, $BP$12, AC17=7, $AZ$19, AC17=8, $BH$19, AC17=0, )</f>
        <v>#NAME?</v>
      </c>
      <c r="AI19" s="116" t="e">
        <f ca="1">IFS(AC17=1, $BA$5, AC17=2, $BI$5, AC17=3, $BQ$5, AC17=4, $BA$12, AC17=5, $BI$12, AC17=6, $BQ$12, AC17=7, $BA$19, AC17=8, $BI$19, AC17=0, )</f>
        <v>#NAME?</v>
      </c>
      <c r="AJ19" s="117" t="e">
        <f ca="1">IFS(AC17=1, $BB$5, AC17=2, $BJ$5, AC17=3, $BR$5, AC17=4, $BB$12, AC17=5, $BJ$12, AC17=6, $BR$12, AC17=7, $BB$19, AC17=8, $BJ$19, AC17=0, )</f>
        <v>#NAME?</v>
      </c>
      <c r="AK19" s="180"/>
      <c r="AL19" s="182"/>
      <c r="AM19" s="116" t="e">
        <f ca="1">IFS(AL17=1, $AV$5, AL17=2, $BD$5, AL17=3, $BL$5, AL17=4, $AV$12, AL17=5, $BD$12, AL17=6, $BL$12, AL17=7, $AV$19, AL17=8, $BD$19, AL17=0, )</f>
        <v>#NAME?</v>
      </c>
      <c r="AN19" s="116" t="e">
        <f ca="1">IFS(AL17=1, $AW$5, AL17=2, $BE$5, AL17=3, $BM$5, AL17=4, $AW$12, AL17=5, $BE$12, AL17=6, $BM$12, AL17=7, $AW$19, AL17=8, $BE$19, AL17=0, )</f>
        <v>#NAME?</v>
      </c>
      <c r="AO19" s="116" t="e">
        <f ca="1">IFS(AL17=1, $AX$5, AL17=2, $BF$5, AL17=3, $BN$5, AL17=4, $AX$12, AL17=5, $BF$12, AL17=6, $BN$12, AL17=7, $AX$19, AL17=8, $BF$19, AL17=0, )</f>
        <v>#NAME?</v>
      </c>
      <c r="AP19" s="116" t="e">
        <f ca="1">IFS(AL17=1, $AY$5, AL17=2, $BG$5, AL17=3, $BO$5, AL17=4, $AY$12, AL17=5, $BG$12, AL17=6, $BO$12, AL17=7, $AY$19, AL17=8, $BG$19, AL17=0, )</f>
        <v>#NAME?</v>
      </c>
      <c r="AQ19" s="116" t="e">
        <f ca="1">IFS(AL17=1, $AZ$5, AL17=2, $BH$5, AL17=3, $BP$5, AL17=4, $AZ$12, AL17=5, $BH$12, AL17=6, $BP$12, AL17=7, $AZ$19, AL17=8, $BH$19, AL17=0, )</f>
        <v>#NAME?</v>
      </c>
      <c r="AR19" s="116" t="e">
        <f ca="1">IFS(AL17=1, $BA$5, AL17=2, $BI$5, AL17=3, $BQ$5, AL17=4, $BA$12, AL17=5, $BI$12, AL17=6, $BQ$12, AL17=7, $BA$19, AL17=8, $BI$19, AL17=0, )</f>
        <v>#NAME?</v>
      </c>
      <c r="AS19" s="117" t="e">
        <f ca="1">IFS(AL17=1, $BB$5, AL17=2, $BJ$5, AL17=3, $BR$5, AL17=4, $BB$12, AL17=5, $BJ$12, AL17=6, $BR$12, AL17=7, $BB$19, AL17=8, $BJ$19, AL17=0, )</f>
        <v>#NAME?</v>
      </c>
      <c r="AT19" s="15"/>
      <c r="AU19" s="59"/>
      <c r="AV19" s="121"/>
      <c r="AW19" s="119"/>
      <c r="AX19" s="69">
        <v>3.5</v>
      </c>
      <c r="AY19" s="119"/>
      <c r="AZ19" s="119"/>
      <c r="BA19" s="119"/>
      <c r="BB19" s="120"/>
      <c r="BC19" s="120"/>
      <c r="BD19" s="119"/>
      <c r="BE19" s="119"/>
      <c r="BF19" s="119">
        <v>83.1</v>
      </c>
      <c r="BG19" s="119"/>
      <c r="BH19" s="119"/>
      <c r="BI19" s="119"/>
      <c r="BJ19" s="120"/>
      <c r="BK19" s="120"/>
      <c r="BL19" s="119"/>
      <c r="BM19" s="69"/>
      <c r="BN19" s="69"/>
      <c r="BO19" s="119"/>
      <c r="BP19" s="119"/>
      <c r="BQ19" s="119"/>
      <c r="BR19" s="119"/>
    </row>
    <row r="20" spans="1:70" ht="13.5" x14ac:dyDescent="0.3">
      <c r="A20" s="180"/>
      <c r="B20" s="134" t="s">
        <v>15</v>
      </c>
      <c r="C20" s="182"/>
      <c r="D20" s="180"/>
      <c r="E20" s="180"/>
      <c r="F20" s="180"/>
      <c r="G20" s="180"/>
      <c r="H20" s="182"/>
      <c r="I20" s="15">
        <f>I17*$AT$5</f>
        <v>532.4</v>
      </c>
      <c r="J20" s="180"/>
      <c r="K20" s="15">
        <f>K17*$AU$5</f>
        <v>80</v>
      </c>
      <c r="L20" s="180"/>
      <c r="M20" s="180"/>
      <c r="N20" s="180"/>
      <c r="O20" s="180"/>
      <c r="P20" s="180"/>
      <c r="Q20" s="180"/>
      <c r="R20" s="182"/>
      <c r="S20" s="180"/>
      <c r="T20" s="182"/>
      <c r="U20" s="116"/>
      <c r="V20" s="116" t="e">
        <f ca="1">IFS(T17=1, $AW$6, T17=2, $BE$6, T17=3, $BM$6, T17=4, $AW$13, T17=5, $BE$13, T17=6, $BM$13, T17=7, $AW$20, T17=8, $BE$20, T17=0, )</f>
        <v>#NAME?</v>
      </c>
      <c r="W20" s="116" t="e">
        <f ca="1">IFS(T17=1, $AX$6, T17=2, $BF$6, T17=3, $BN$6, T17=4, $AX$13, T17=5, $BF$13, T17=6, $BN$13, T17=7, $AX$20, T17=8, $BF$20, T17=0, )</f>
        <v>#NAME?</v>
      </c>
      <c r="X20" s="116" t="e">
        <f ca="1">IFS(T17=1, $AY$6, T17=2, $BG$6, T17=3, $BO$6, T17=4, $AY$13, T17=5, $BG$13, T17=6, $BO$13, T17=7, $AY$20, T17=8, $BG$20, T17=0, )</f>
        <v>#NAME?</v>
      </c>
      <c r="Y20" s="116" t="e">
        <f ca="1">IFS(T17=1, $AZ$6, T17=2, $BH$6, T17=3, $BP$6, T17=4, $AZ$13, T17=5, $BH$13, T17=6, $BP$13, T17=7, $AZ$20, T17=8, $BH$20, T17=0, )</f>
        <v>#NAME?</v>
      </c>
      <c r="Z20" s="116" t="e">
        <f ca="1">IFS(T17=1, $BA$6, T17=2, $BI$6, T17=3, $BQ$6, T17=4, $BA$13, T17=5, $BI$13, T17=6, $BQ$13, T17=7, $BA$20, T17=8, $BI$20, T17=0, )</f>
        <v>#NAME?</v>
      </c>
      <c r="AA20" s="117" t="e">
        <f ca="1">IFS(T17=1, $BB$6, T17=2, $BJ$6, T17=3, $BR$6, T17=4, $BB$13, T17=5, $BJ$13, T17=6, $BR$13, T17=7, $BB$20, T17=8, $BJ$20, T17=0, )</f>
        <v>#NAME?</v>
      </c>
      <c r="AB20" s="180"/>
      <c r="AC20" s="182"/>
      <c r="AD20" s="116" t="e">
        <f ca="1">IFS(AC17=1, $AV$6, AC17=2, $BD$6, AC17=3, $BL$6, AC17=4, $AV$13, AC17=5, $BD$13, AC17=6, $BL$13, AC17=7, $AV$20, AC17=8, $BD$20, AC17=0, )</f>
        <v>#NAME?</v>
      </c>
      <c r="AE20" s="116" t="e">
        <f ca="1">IFS(AC17=1, $AW$6, AC17=2, $BE$6, AC17=3, $BM$6, AC17=4, $AW$13, AC17=5, $BE$13, AC17=6, $BM$13, AC17=7, $AW$20, AC17=8, $BE$20, AC17=0, )</f>
        <v>#NAME?</v>
      </c>
      <c r="AF20" s="116" t="e">
        <f ca="1">IFS(AC17=1, $AX$6, AC17=2, $BF$6, AC17=3, $BN$6, AC17=4, $AX$13, AC17=5, $BF$13, AC17=6, $BN$13, AC17=7, $AX$20, AC17=8, $BF$20, AC17=0, )</f>
        <v>#NAME?</v>
      </c>
      <c r="AG20" s="116" t="e">
        <f ca="1">IFS(AC17=1, $AY$6, AC17=2, $BG$6, AC17=3, $BO$6, AC17=4, $AY$13, AC17=5, $BG$13, AC17=6, $BO$13, AC17=7, $AY$20, AC17=8, $BG$20, AC17=0, )</f>
        <v>#NAME?</v>
      </c>
      <c r="AH20" s="116" t="e">
        <f ca="1">IFS(AC17=1, $AZ$6, AC17=2, $BH$6, AC17=3, $BP$6, AC17=4, $AZ$13, AC17=5, $BH$13, AC17=6, $BP$13, AC17=7, $AZ$20, AC17=8, $BH$20, AC17=0, )</f>
        <v>#NAME?</v>
      </c>
      <c r="AI20" s="116" t="e">
        <f ca="1">IFS(AC17=1, $BA$6, AC17=2, $BI$6, AC17=3, $BQ$6, AC17=4, $BA$13, AC17=5, $BI$13, AC17=6, $BQ$13, AC17=7, $BA$20, AC17=8, $BI$20, AC17=0, )</f>
        <v>#NAME?</v>
      </c>
      <c r="AJ20" s="117" t="e">
        <f ca="1">IFS(AC17=1, $BB$6, AC17=2, $BJ$6, AC17=3, $BR$6, AC17=4, $BB$13, AC17=5, $BJ$13, AC17=6, $BR$13, AC17=7, $BB$20, AC17=8, $BJ$20, AC17=0, )</f>
        <v>#NAME?</v>
      </c>
      <c r="AK20" s="180"/>
      <c r="AL20" s="182"/>
      <c r="AM20" s="116" t="e">
        <f ca="1">IFS(AL17=1, $AV$6, AL17=2, $BD$6, AL17=3, $BL$6, AL17=4, $AV$13, AL17=5, $BD$13, AL17=6, $BL$13, AL17=7, $AV$20, AL17=8, $BD$20, AL17=0, )</f>
        <v>#NAME?</v>
      </c>
      <c r="AN20" s="116" t="e">
        <f ca="1">IFS(AL17=1, $AW$6, AL17=2, $BE$6, AL17=3, $BM$6, AL17=4, $AW$13, AL17=5, $BE$13, AL17=6, $BM$13, AL17=7, $AW$20, AL17=8, $BE$20, AL17=0, )</f>
        <v>#NAME?</v>
      </c>
      <c r="AO20" s="116" t="e">
        <f ca="1">IFS(AL17=1, $AX$6, AL17=2, $BF$6, AL17=3, $BN$6, AL17=4, $AX$13, AL17=5, $BF$13, AL17=6, $BN$13, AL17=7, $AX$20, AL17=8, $BF$20, AL17=0, )</f>
        <v>#NAME?</v>
      </c>
      <c r="AP20" s="116" t="e">
        <f ca="1">IFS(AL17=1, $AY$6, AL17=2, $BG$6, AL17=3, $BO$6, AL17=4, $AY$13, AL17=5, $BG$13, AL17=6, $BO$13, AL17=7, $AY$20, AL17=8, $BG$20, AL17=0, )</f>
        <v>#NAME?</v>
      </c>
      <c r="AQ20" s="116" t="e">
        <f ca="1">IFS(AL17=1, $AZ$6, AL17=2, $BH$6, AL17=3, $BP$6, AL17=4, $AZ$13, AL17=5, $BH$13, AL17=6, $BP$13, AL17=7, $AZ$20, AL17=8, $BH$20, AL17=0, )</f>
        <v>#NAME?</v>
      </c>
      <c r="AR20" s="116" t="e">
        <f ca="1">IFS(AL17=1, $BA$6, AL17=2, $BI$6, AL17=3, $BQ$6, AL17=4, $BA$13, AL17=5, $BI$13, AL17=6, $BQ$13, AL17=7, $BA$20, AL17=8, $BI$20, AL17=0, )</f>
        <v>#NAME?</v>
      </c>
      <c r="AS20" s="117" t="e">
        <f ca="1">IFS(AL17=1, $BB$6, AL17=2, $BJ$6, AL17=3, $BR$6, AL17=4, $BB$13, AL17=5, $BJ$13, AL17=6, $BR$13, AL17=7, $BB$20, AL17=8, $BJ$20, AL17=0, )</f>
        <v>#NAME?</v>
      </c>
      <c r="AT20" s="15"/>
      <c r="AU20" s="59"/>
      <c r="AV20" s="121"/>
      <c r="AW20" s="119"/>
      <c r="AX20" s="69">
        <v>53.7</v>
      </c>
      <c r="AY20" s="69">
        <v>4.9000000000000004</v>
      </c>
      <c r="AZ20" s="119"/>
      <c r="BA20" s="119"/>
      <c r="BB20" s="120"/>
      <c r="BC20" s="120"/>
      <c r="BD20" s="119"/>
      <c r="BE20" s="119"/>
      <c r="BF20" s="119">
        <v>7.9</v>
      </c>
      <c r="BG20" s="119">
        <v>92.1</v>
      </c>
      <c r="BH20" s="119"/>
      <c r="BI20" s="119"/>
      <c r="BJ20" s="120"/>
      <c r="BK20" s="120"/>
      <c r="BL20" s="119"/>
      <c r="BM20" s="119"/>
      <c r="BN20" s="69"/>
      <c r="BO20" s="69"/>
      <c r="BP20" s="119"/>
      <c r="BQ20" s="119"/>
      <c r="BR20" s="119"/>
    </row>
    <row r="21" spans="1:70" ht="13.5" x14ac:dyDescent="0.3">
      <c r="A21" s="180"/>
      <c r="B21" s="135" t="s">
        <v>16</v>
      </c>
      <c r="C21" s="182"/>
      <c r="D21" s="180"/>
      <c r="E21" s="180"/>
      <c r="F21" s="180"/>
      <c r="G21" s="180"/>
      <c r="H21" s="182"/>
      <c r="I21" s="15">
        <f>I17*$AT$6</f>
        <v>2575</v>
      </c>
      <c r="J21" s="180"/>
      <c r="K21" s="15">
        <f>K17*$AU$6</f>
        <v>160</v>
      </c>
      <c r="L21" s="180"/>
      <c r="M21" s="180"/>
      <c r="N21" s="180"/>
      <c r="O21" s="180"/>
      <c r="P21" s="180"/>
      <c r="Q21" s="180"/>
      <c r="R21" s="182"/>
      <c r="S21" s="180"/>
      <c r="T21" s="182"/>
      <c r="U21" s="116"/>
      <c r="V21" s="116" t="e">
        <f ca="1">IFS(T17=1, $AW$7, T17=2, $BE$7, T17=3, $BM$7, T17=4, $AW$14, T17=5, $BE$14, T17=6, $BM$14, T17=7, $AW$21, T17=8, $BE$21, T17=0, )</f>
        <v>#NAME?</v>
      </c>
      <c r="W21" s="116" t="e">
        <f ca="1">IFS(T17=1, $AX$7, T17=2, $BF$7, T17=3, $BN$7, T17=4, $AX$14, T17=5, $BF$14, T17=6, $BN$14, T17=7, $AX$21, T17=8, $BF$21, T17=0, )</f>
        <v>#NAME?</v>
      </c>
      <c r="X21" s="116" t="e">
        <f ca="1">IFS(T17=1, $AY$7, T17=2, $BG$7, T17=3, $BO$7, T17=4, $AY$14, T17=5, $BG$14, T17=6, $BO$14, T17=7, $AY$21, T17=8, $BG$21, T17=0, )</f>
        <v>#NAME?</v>
      </c>
      <c r="Y21" s="116" t="e">
        <f ca="1">IFS(T17=1, $AZ$7, T17=2, $BH$7, T17=3, $BP$7, T17=4, $AZ$14, T17=5, $BH$14, T17=6, $BP$14, T17=7, $AZ$21, T17=8, $BH$21, T17=0, )</f>
        <v>#NAME?</v>
      </c>
      <c r="Z21" s="116" t="e">
        <f ca="1">IFS(T17=1, $BA$7, T17=2, $BI$7, T17=3, $BQ$7, T17=4, $BA$14, T17=5, $BI$14, T17=6, $BQ$14, T17=7, $BA$21, T17=8, $BI$21, T17=0, )</f>
        <v>#NAME?</v>
      </c>
      <c r="AA21" s="117" t="e">
        <f ca="1">IFS(T17=1, $BB$7, T17=2, $BJ$7, T17=3, $BR$7, T17=4, $BB$14, T17=5, $BJ$14, T17=6, $BR$14, T17=7, $BB$21, T17=8, $BJ$21, T17=0, )</f>
        <v>#NAME?</v>
      </c>
      <c r="AB21" s="180"/>
      <c r="AC21" s="182"/>
      <c r="AD21" s="116" t="e">
        <f ca="1">IFS(AC17=1, $AV$7, AC17=2, $BD$7, AC17=3, $BL$7, AC17=4, $AV$14, AC17=5, $BD$14, AC17=6, $BL$14, AC17=7, $AV$21, AC17=8, $BD$21, AC17=0, )</f>
        <v>#NAME?</v>
      </c>
      <c r="AE21" s="116" t="e">
        <f ca="1">IFS(AC17=1, $AW$7, AC17=2, $BE$7, AC17=3, $BM$7, AC17=4, $AW$14, AC17=5, $BE$14, AC17=6, $BM$14, AC17=7, $AW$21, AC17=8, $BE$21, AC17=0, )</f>
        <v>#NAME?</v>
      </c>
      <c r="AF21" s="116" t="e">
        <f ca="1">IFS(AC17=1, $AX$7, AC17=2, $BF$7, AC17=3, $BN$7, AC17=4, $AX$14, AC17=5, $BF$14, AC17=6, $BN$14, AC17=7, $AX$21, AC17=8, $BF$21, AC17=0, )</f>
        <v>#NAME?</v>
      </c>
      <c r="AG21" s="116" t="e">
        <f ca="1">IFS(AC17=1, $AY$7, AC17=2, $BG$7, AC17=3, $BO$7, AC17=4, $AY$14, AC17=5, $BG$14, AC17=6, $BO$14, AC17=7, $AY$21, AC17=8, $BG$21, AC17=0, )</f>
        <v>#NAME?</v>
      </c>
      <c r="AH21" s="116" t="e">
        <f ca="1">IFS(AC17=1, $AZ$7, AC17=2, $BH$7, AC17=3, $BP$7, AC17=4, $AZ$14, AC17=5, $BH$14, AC17=6, $BP$14, AC17=7, $AZ$21, AC17=8, $BH$21, AC17=0, )</f>
        <v>#NAME?</v>
      </c>
      <c r="AI21" s="116" t="e">
        <f ca="1">IFS(AC17=1, $BA$7, AC17=2, $BI$7, AC17=3, $BQ$7, AC17=4, $BA$14, AC17=5, $BI$14, AC17=6, $BQ$14, AC17=7, $BA$21, AC17=8, $BI$21, AC17=0, )</f>
        <v>#NAME?</v>
      </c>
      <c r="AJ21" s="117" t="e">
        <f ca="1">IFS(AC17=1, $BB$7, AC17=2, $BJ$7, AC17=3, $BR$7, AC17=4, $BB$14, AC17=5, $BJ$14, AC17=6, $BR$14, AC17=7, $BB$21, AC17=8, $BJ$21, AC17=0, )</f>
        <v>#NAME?</v>
      </c>
      <c r="AK21" s="180"/>
      <c r="AL21" s="182"/>
      <c r="AM21" s="116" t="e">
        <f ca="1">IFS(AL17=1, $AV$7, AL17=2, $BD$7, AL17=3, $BL$7, AL17=4, $AV$14, AL17=5, $BD$14, AL17=6, $BL$14, AL17=7, $AV$21, AL17=8, $BD$21, AL17=0, )</f>
        <v>#NAME?</v>
      </c>
      <c r="AN21" s="116" t="e">
        <f ca="1">IFS(AL17=1, $AW$7, AL17=2, $BE$7, AL17=3, $BM$7, AL17=4, $AW$14, AL17=5, $BE$14, AL17=6, $BM$14, AL17=7, $AW$21, AL17=8, $BE$21, AL17=0, )</f>
        <v>#NAME?</v>
      </c>
      <c r="AO21" s="116" t="e">
        <f ca="1">IFS(AL17=1, $AX$7, AL17=2, $BF$7, AL17=3, $BN$7, AL17=4, $AX$14, AL17=5, $BF$14, AL17=6, $BN$14, AL17=7, $AX$21, AL17=8, $BF$21, AL17=0, )</f>
        <v>#NAME?</v>
      </c>
      <c r="AP21" s="116" t="e">
        <f ca="1">IFS(AL17=1, $AY$7, AL17=2, $BG$7, AL17=3, $BO$7, AL17=4, $AY$14, AL17=5, $BG$14, AL17=6, $BO$14, AL17=7, $AY$21, AL17=8, $BG$21, AL17=0, )</f>
        <v>#NAME?</v>
      </c>
      <c r="AQ21" s="116" t="e">
        <f ca="1">IFS(AL17=1, $AZ$7, AL17=2, $BH$7, AL17=3, $BP$7, AL17=4, $AZ$14, AL17=5, $BH$14, AL17=6, $BP$14, AL17=7, $AZ$21, AL17=8, $BH$21, AL17=0, )</f>
        <v>#NAME?</v>
      </c>
      <c r="AR21" s="116" t="e">
        <f ca="1">IFS(AL17=1, $BA$7, AL17=2, $BI$7, AL17=3, $BQ$7, AL17=4, $BA$14, AL17=5, $BI$14, AL17=6, $BQ$14, AL17=7, $BA$21, AL17=8, $BI$21, AL17=0, )</f>
        <v>#NAME?</v>
      </c>
      <c r="AS21" s="117" t="e">
        <f ca="1">IFS(AL17=1, $BB$7, AL17=2, $BJ$7, AL17=3, $BR$7, AL17=4, $BB$14, AL17=5, $BJ$14, AL17=6, $BR$14, AL17=7, $BB$21, AL17=8, $BJ$21, AL17=0, )</f>
        <v>#NAME?</v>
      </c>
      <c r="AT21" s="15"/>
      <c r="AU21" s="59"/>
      <c r="AV21" s="121"/>
      <c r="AW21" s="119"/>
      <c r="AX21" s="69">
        <v>36.200000000000003</v>
      </c>
      <c r="AY21" s="69">
        <v>62.1</v>
      </c>
      <c r="AZ21" s="69">
        <v>1.7</v>
      </c>
      <c r="BA21" s="119"/>
      <c r="BB21" s="120"/>
      <c r="BC21" s="120"/>
      <c r="BD21" s="119"/>
      <c r="BE21" s="119"/>
      <c r="BF21" s="119"/>
      <c r="BG21" s="119">
        <v>43.5</v>
      </c>
      <c r="BH21" s="119">
        <v>56.5</v>
      </c>
      <c r="BI21" s="119"/>
      <c r="BJ21" s="120"/>
      <c r="BK21" s="120"/>
      <c r="BL21" s="119"/>
      <c r="BM21" s="119"/>
      <c r="BN21" s="119"/>
      <c r="BO21" s="69"/>
      <c r="BP21" s="69"/>
      <c r="BQ21" s="119"/>
      <c r="BR21" s="119"/>
    </row>
    <row r="22" spans="1:70" ht="13.5" x14ac:dyDescent="0.3">
      <c r="A22" s="180"/>
      <c r="B22" s="136" t="s">
        <v>17</v>
      </c>
      <c r="C22" s="182"/>
      <c r="D22" s="180"/>
      <c r="E22" s="180"/>
      <c r="F22" s="180"/>
      <c r="G22" s="180"/>
      <c r="H22" s="182"/>
      <c r="I22" s="15">
        <f>I17*$AT$7</f>
        <v>12466.5</v>
      </c>
      <c r="J22" s="180"/>
      <c r="K22" s="15">
        <f>K17*$AU$7</f>
        <v>320</v>
      </c>
      <c r="L22" s="180"/>
      <c r="M22" s="180"/>
      <c r="N22" s="180"/>
      <c r="O22" s="180"/>
      <c r="P22" s="180"/>
      <c r="Q22" s="180"/>
      <c r="R22" s="182"/>
      <c r="S22" s="180"/>
      <c r="T22" s="182"/>
      <c r="U22" s="116"/>
      <c r="V22" s="116" t="e">
        <f ca="1">IFS(T17=1, $AW$8, T17=2, $BE$8, T17=3, $BM$8, T17=4, $AW$15, T17=5, $BE$15, T17=6, $BM$15, T17=7, $AW$22, T17=8, $BE$22, T17=0, )</f>
        <v>#NAME?</v>
      </c>
      <c r="W22" s="116" t="e">
        <f ca="1">IFS(T17=1, $AX$8, T17=2, $BF$8, T17=3, $BN$8, T17=4, $AX$15, T17=5, $BF$15, T17=6, $BN$15, T17=7, $AX$22, T17=8, $BF$22, T17=0, )</f>
        <v>#NAME?</v>
      </c>
      <c r="X22" s="116" t="e">
        <f ca="1">IFS(T17=1, $AY$8, T17=2, $BG$8, T17=3, $BO$8, T17=4, $AY$15, T17=5, $BG$15, T17=6, $BO$15, T17=7, $AY$22, T17=8, $BG$22, T17=0, )</f>
        <v>#NAME?</v>
      </c>
      <c r="Y22" s="116" t="e">
        <f ca="1">IFS(T17=1, $AZ$8, T17=2, $BH$8, T17=3, $BP$8, T17=4, $AZ$15, T17=5, $BH$15, T17=6, $BP$15, T17=7, $AZ$22, T17=8, $BH$22, T17=0, )</f>
        <v>#NAME?</v>
      </c>
      <c r="Z22" s="116" t="e">
        <f ca="1">IFS(T17=1, $BA$8, T17=2, $BI$8, T17=3, $BQ$8, T17=4, $BA$15, T17=5, $BI$15, T17=6, $BQ$15, T17=7, $BA$22, T17=8, $BI$22, T17=0, )</f>
        <v>#NAME?</v>
      </c>
      <c r="AA22" s="117" t="e">
        <f ca="1">IFS(T17=1, $BB$8, T17=2, $BJ$8, T17=3, $BR$8, T17=4, $BB$15, T17=5, $BJ$15, T17=6, $BR$15, T17=7, $BB$22, T17=8, $BJ$22, T17=0, )</f>
        <v>#NAME?</v>
      </c>
      <c r="AB22" s="180"/>
      <c r="AC22" s="182"/>
      <c r="AD22" s="116" t="e">
        <f ca="1">IFS(AC17=1, $AV$8, AC17=2, $BD$8, AC17=3, $BL$8, AC17=4, $AV$15, AC17=5, $BD$15, AC17=6, $BL$15, AC17=7, $AV$22, AC17=8, $BD$22, AC17=0, )</f>
        <v>#NAME?</v>
      </c>
      <c r="AE22" s="116" t="e">
        <f ca="1">IFS(AC17=1, $AW$8, AC17=2, $BE$8, AC17=3, $BM$8, AC17=4, $AW$15, AC17=5, $BE$15, AC17=6, $BM$15, AC17=7, $AW$22, AC17=8, $BE$22, AC17=0, )</f>
        <v>#NAME?</v>
      </c>
      <c r="AF22" s="116" t="e">
        <f ca="1">IFS(AC17=1, $AX$8, AC17=2, $BF$8, AC17=3, $BN$8, AC17=4, $AX$15, AC17=5, $BF$15, AC17=6, $BN$15, AC17=7, $AX$22, AC17=8, $BF$22, AC17=0, )</f>
        <v>#NAME?</v>
      </c>
      <c r="AG22" s="116" t="e">
        <f ca="1">IFS(AC17=1, $AY$8, AC17=2, $BG$8, AC17=3, $BO$8, AC17=4, $AY$15, AC17=5, $BG$15, AC17=6, $BO$15, AC17=7, $AY$22, AC17=8, $BG$22, AC17=0, )</f>
        <v>#NAME?</v>
      </c>
      <c r="AH22" s="116" t="e">
        <f ca="1">IFS(AC17=1, $AZ$8, AC17=2, $BH$8, AC17=3, $BP$8, AC17=4, $AZ$15, AC17=5, $BH$15, AC17=6, $BP$15, AC17=7, $AZ$22, AC17=8, $BH$22, AC17=0, )</f>
        <v>#NAME?</v>
      </c>
      <c r="AI22" s="116" t="e">
        <f ca="1">IFS(AC17=1, $BA$8, AC17=2, $BI$8, AC17=3, $BQ$8, AC17=4, $BA$15, AC17=5, $BI$15, AC17=6, $BQ$15, AC17=7, $BA$22, AC17=8, $BI$22, AC17=0, )</f>
        <v>#NAME?</v>
      </c>
      <c r="AJ22" s="117" t="e">
        <f ca="1">IFS(AC17=1, $BB$8, AC17=2, $BJ$8, AC17=3, $BR$8, AC17=4, $BB$15, AC17=5, $BJ$15, AC17=6, $BR$15, AC17=7, $BB$22, AC17=8, $BJ$22, AC17=0, )</f>
        <v>#NAME?</v>
      </c>
      <c r="AK22" s="180"/>
      <c r="AL22" s="182"/>
      <c r="AM22" s="116" t="e">
        <f ca="1">IFS(AL17=1, $AV$8, AL17=2, $BD$8, AL17=3, $BL$8, AL17=4, $AV$15, AL17=5, $BD$15, AL17=6, $BL$15, AL17=7, $AV$22, AL17=8, $BD$22, AL17=0, )</f>
        <v>#NAME?</v>
      </c>
      <c r="AN22" s="116" t="e">
        <f ca="1">IFS(AL17=1, $AW$8, AL17=2, $BE$8, AL17=3, $BM$8, AL17=4, $AW$15, AL17=5, $BE$15, AL17=6, $BM$15, AL17=7, $AW$22, AL17=8, $BE$22, AL17=0, )</f>
        <v>#NAME?</v>
      </c>
      <c r="AO22" s="116" t="e">
        <f ca="1">IFS(AL17=1, $AX$8, AL17=2, $BF$8, AL17=3, $BN$8, AL17=4, $AX$15, AL17=5, $BF$15, AL17=6, $BN$15, AL17=7, $AX$22, AL17=8, $BF$22, AL17=0, )</f>
        <v>#NAME?</v>
      </c>
      <c r="AP22" s="116" t="e">
        <f ca="1">IFS(AL17=1, $AY$8, AL17=2, $BG$8, AL17=3, $BO$8, AL17=4, $AY$15, AL17=5, $BG$15, AL17=6, $BO$15, AL17=7, $AY$22, AL17=8, $BG$22, AL17=0, )</f>
        <v>#NAME?</v>
      </c>
      <c r="AQ22" s="116" t="e">
        <f ca="1">IFS(AL17=1, $AZ$8, AL17=2, $BH$8, AL17=3, $BP$8, AL17=4, $AZ$15, AL17=5, $BH$15, AL17=6, $BP$15, AL17=7, $AZ$22, AL17=8, $BH$22, AL17=0, )</f>
        <v>#NAME?</v>
      </c>
      <c r="AR22" s="116" t="e">
        <f ca="1">IFS(AL17=1, $BA$8, AL17=2, $BI$8, AL17=3, $BQ$8, AL17=4, $BA$15, AL17=5, $BI$15, AL17=6, $BQ$15, AL17=7, $BA$22, AL17=8, $BI$22, AL17=0, )</f>
        <v>#NAME?</v>
      </c>
      <c r="AS22" s="117" t="e">
        <f ca="1">IFS(AL17=1, $BB$8, AL17=2, $BJ$8, AL17=3, $BR$8, AL17=4, $BB$15, AL17=5, $BJ$15, AL17=6, $BR$15, AL17=7, $BB$22, AL17=8, $BJ$22, AL17=0, )</f>
        <v>#NAME?</v>
      </c>
      <c r="AT22" s="15"/>
      <c r="AU22" s="59"/>
      <c r="AV22" s="121"/>
      <c r="AW22" s="119"/>
      <c r="AX22" s="119"/>
      <c r="AY22" s="69">
        <v>43.5</v>
      </c>
      <c r="AZ22" s="69">
        <v>56.5</v>
      </c>
      <c r="BA22" s="69">
        <v>0.03</v>
      </c>
      <c r="BB22" s="120"/>
      <c r="BC22" s="120"/>
      <c r="BD22" s="119"/>
      <c r="BE22" s="119"/>
      <c r="BF22" s="119"/>
      <c r="BG22" s="119"/>
      <c r="BH22" s="119">
        <v>98.7</v>
      </c>
      <c r="BI22" s="119">
        <v>1.3</v>
      </c>
      <c r="BJ22" s="120"/>
      <c r="BK22" s="120"/>
      <c r="BL22" s="119"/>
      <c r="BM22" s="119"/>
      <c r="BN22" s="119"/>
      <c r="BO22" s="119"/>
      <c r="BP22" s="69"/>
      <c r="BQ22" s="69"/>
      <c r="BR22" s="69"/>
    </row>
    <row r="23" spans="1:70" ht="13.5" x14ac:dyDescent="0.25">
      <c r="A23" s="191"/>
      <c r="B23" s="138" t="s">
        <v>18</v>
      </c>
      <c r="C23" s="195"/>
      <c r="D23" s="191"/>
      <c r="E23" s="191"/>
      <c r="F23" s="191"/>
      <c r="G23" s="191"/>
      <c r="H23" s="195"/>
      <c r="I23" s="76">
        <f>I17*$AT$8</f>
        <v>132750</v>
      </c>
      <c r="J23" s="191"/>
      <c r="K23" s="76">
        <f>K17*$AU$8</f>
        <v>640</v>
      </c>
      <c r="L23" s="191"/>
      <c r="M23" s="191"/>
      <c r="N23" s="191"/>
      <c r="O23" s="191"/>
      <c r="P23" s="191"/>
      <c r="Q23" s="191"/>
      <c r="R23" s="195"/>
      <c r="S23" s="191"/>
      <c r="T23" s="195"/>
      <c r="U23" s="124"/>
      <c r="V23" s="124" t="e">
        <f ca="1">IFS(T17=1, $AW$9, T17=2, $BE$9, T17=3, $BM$9, T17=4, $AW$16, T17=5, $BE$16, T17=6, $BM$16, T17=7, $AW$23, T17=8, $BE$23, T17=0, )</f>
        <v>#NAME?</v>
      </c>
      <c r="W23" s="124" t="e">
        <f ca="1">IFS(T17=1, $AX$9, T17=2, $BF$9, T17=3, $BN$9, T17=4, $AX$16, T17=5, $BF$16, T17=6, $BN$16, T17=7, $AX$23, T17=8, $BF$23, T17=0, )</f>
        <v>#NAME?</v>
      </c>
      <c r="X23" s="124" t="e">
        <f ca="1">IFS(T17=1, $AY$9, T17=2, $BG$9, T17=3, $BO$9, T17=4, $AY$16, T17=5, $BG$16, T17=6, $BO$16, T17=7, $AY$23, T17=8, $BG$23, T17=0, )</f>
        <v>#NAME?</v>
      </c>
      <c r="Y23" s="124" t="e">
        <f ca="1">IFS(T17=1, $AZ$9, T17=2, $BH$9, T17=3, $BP$9, T17=4, $AZ$16, T17=5, $BH$16, T17=6, $BP$16, T17=7, $AZ$23, T17=8, $BH$23, T17=0, )</f>
        <v>#NAME?</v>
      </c>
      <c r="Z23" s="124" t="e">
        <f ca="1">IFS(T17=1, $BA$9, T17=2, $BI$9, T17=3, $BQ$9, T17=4, $BA$16, T17=5, $BI$16, T17=6, $BQ$16, T17=7, $BA$23, T17=8, $BI$23, T17=0, )</f>
        <v>#NAME?</v>
      </c>
      <c r="AA23" s="125" t="e">
        <f ca="1">IFS(T17=1, $BB$9, T17=2, $BJ$9, T17=3, $BR$9, T17=4, $BB$16, T17=5, $BJ$16, T17=6, $BR$16, T17=7, $BB$23, T17=8, $BJ$23, T17=0, )</f>
        <v>#NAME?</v>
      </c>
      <c r="AB23" s="191"/>
      <c r="AC23" s="195"/>
      <c r="AD23" s="124" t="e">
        <f ca="1">IFS(AC17=1, $AV$9, AC17=2, $BD$9, AC17=3, $BL$9, AC17=4, $AV$16, AC17=5, $BD$16, AC17=6, $BL$16, AC17=7, $AV$23, AC17=8, $BD$23, AC17=0, )</f>
        <v>#NAME?</v>
      </c>
      <c r="AE23" s="124" t="e">
        <f ca="1">IFS(AC17=1, $AW$9, AC17=2, $BE$9, AC17=3, $BM$9, AC17=4, $AW$16, AC17=5, $BE$16, AC17=6, $BM$16, AC17=7, $AW$23, AC17=8, $BE$23, AC17=0, )</f>
        <v>#NAME?</v>
      </c>
      <c r="AF23" s="124" t="e">
        <f ca="1">IFS(AC17=1, $AX$9, AC17=2, $BF$9, AC17=3, $BN$9, AC17=4, $AX$16, AC17=5, $BF$16, AC17=6, $BN$16, AC17=7, $AX$23, AC17=8, $BF$23, AC17=0, )</f>
        <v>#NAME?</v>
      </c>
      <c r="AG23" s="124" t="e">
        <f ca="1">IFS(AC17=1, $AY$9, AC17=2, $BG$9, AC17=3, $BO$9, AC17=4, $AY$16, AC17=5, $BG$16, AC17=6, $BO$16, AC17=7, $AY$23, AC17=8, $BG$23, AC17=0, )</f>
        <v>#NAME?</v>
      </c>
      <c r="AH23" s="124" t="e">
        <f ca="1">IFS(AC17=1, $AZ$9, AC17=2, $BH$9, AC17=3, $BP$9, AC17=4, $AZ$16, AC17=5, $BH$16, AC17=6, $BP$16, AC17=7, $AZ$23, AC17=8, $BH$23, AC17=0, )</f>
        <v>#NAME?</v>
      </c>
      <c r="AI23" s="124" t="e">
        <f ca="1">IFS(AC17=1, $BA$9, AC17=2, $BI$9, AC17=3, $BQ$9, AC17=4, $BA$16, AC17=5, $BI$16, AC17=6, $BQ$16, AC17=7, $BA$23, AC17=8, $BI$23, AC17=0, )</f>
        <v>#NAME?</v>
      </c>
      <c r="AJ23" s="125" t="e">
        <f ca="1">IFS(AC17=1, $BB$9, AC17=2, $BJ$9, AC17=3, $BR$9, AC17=4, $BB$16, AC17=5, $BJ$16, AC17=6, $BR$16, AC17=7, $BB$23, AC17=8, $BJ$23, AC17=0, )</f>
        <v>#NAME?</v>
      </c>
      <c r="AK23" s="191"/>
      <c r="AL23" s="195"/>
      <c r="AM23" s="124" t="e">
        <f ca="1">IFS(AL17=1, $AV$9, AL17=2, $BD$9, AL17=3, $BL$9, AL17=4, $AV$16, AL17=5, $BD$16, AL17=6, $BL$16, AL17=7, $AV$23, AL17=8, $BD$23, AL17=0, )</f>
        <v>#NAME?</v>
      </c>
      <c r="AN23" s="124" t="e">
        <f ca="1">IFS(AL17=1, $AW$9, AL17=2, $BE$9, AL17=3, $BM$9, AL17=4, $AW$16, AL17=5, $BE$16, AL17=6, $BM$16, AL17=7, $AW$23, AL17=8, $BE$23, AL17=0, )</f>
        <v>#NAME?</v>
      </c>
      <c r="AO23" s="124" t="e">
        <f ca="1">IFS(AL17=1, $AX$9, AL17=2, $BF$9, AL17=3, $BN$9, AL17=4, $AX$16, AL17=5, $BF$16, AL17=6, $BN$16, AL17=7, $AX$23, AL17=8, $BF$23, AL17=0, )</f>
        <v>#NAME?</v>
      </c>
      <c r="AP23" s="124" t="e">
        <f ca="1">IFS(AL17=1, $AY$9, AL17=2, $BG$9, AL17=3, $BO$9, AL17=4, $AY$16, AL17=5, $BG$16, AL17=6, $BO$16, AL17=7, $AY$23, AL17=8, $BG$23, AL17=0, )</f>
        <v>#NAME?</v>
      </c>
      <c r="AQ23" s="124" t="e">
        <f ca="1">IFS(AL17=1, $AZ$9, AL17=2, $BH$9, AL17=3, $BP$9, AL17=4, $AZ$16, AL17=5, $BH$16, AL17=6, $BP$16, AL17=7, $AZ$23, AL17=8, $BH$23, AL17=0, )</f>
        <v>#NAME?</v>
      </c>
      <c r="AR23" s="124" t="e">
        <f ca="1">IFS(AL17=1, $BA$9, AL17=2, $BI$9, AL17=3, $BQ$9, AL17=4, $BA$16, AL17=5, $BI$16, AL17=6, $BQ$16, AL17=7, $BA$23, AL17=8, $BI$23, AL17=0, )</f>
        <v>#NAME?</v>
      </c>
      <c r="AS23" s="125" t="e">
        <f ca="1">IFS(AL17=1, $BB$9, AL17=2, $BJ$9, AL17=3, $BR$9, AL17=4, $BB$16, AL17=5, $BJ$16, AL17=6, $BR$16, AL17=7, $BB$23, AL17=8, $BJ$23, AL17=0, )</f>
        <v>#NAME?</v>
      </c>
      <c r="AT23" s="76"/>
      <c r="AU23" s="126"/>
      <c r="AV23" s="127"/>
      <c r="AW23" s="128"/>
      <c r="AX23" s="128"/>
      <c r="AY23" s="128"/>
      <c r="AZ23" s="128"/>
      <c r="BA23" s="128"/>
      <c r="BB23" s="129"/>
      <c r="BC23" s="129"/>
      <c r="BD23" s="128"/>
      <c r="BE23" s="128"/>
      <c r="BF23" s="128"/>
      <c r="BG23" s="128"/>
      <c r="BH23" s="128"/>
      <c r="BI23" s="128"/>
      <c r="BJ23" s="129"/>
      <c r="BK23" s="129"/>
      <c r="BL23" s="128"/>
      <c r="BM23" s="128"/>
      <c r="BN23" s="128"/>
      <c r="BO23" s="128"/>
      <c r="BP23" s="128"/>
      <c r="BQ23" s="128"/>
      <c r="BR23" s="128"/>
    </row>
    <row r="24" spans="1:70" ht="13.5" x14ac:dyDescent="0.25">
      <c r="A24" s="189" t="s">
        <v>214</v>
      </c>
      <c r="B24" s="131" t="s">
        <v>23</v>
      </c>
      <c r="C24" s="194">
        <v>4</v>
      </c>
      <c r="D24" s="189"/>
      <c r="E24" s="189" t="s">
        <v>357</v>
      </c>
      <c r="F24" s="189"/>
      <c r="G24" s="189" t="s">
        <v>115</v>
      </c>
      <c r="H24" s="194" t="s">
        <v>115</v>
      </c>
      <c r="I24" s="15">
        <v>75</v>
      </c>
      <c r="J24" s="189" t="s">
        <v>115</v>
      </c>
      <c r="K24" s="15">
        <v>50</v>
      </c>
      <c r="L24" s="189">
        <v>2.4</v>
      </c>
      <c r="M24" s="189" t="s">
        <v>115</v>
      </c>
      <c r="N24" s="180"/>
      <c r="O24" s="180"/>
      <c r="P24" s="203" t="s">
        <v>361</v>
      </c>
      <c r="Q24" s="189" t="s">
        <v>362</v>
      </c>
      <c r="R24" s="194" t="s">
        <v>363</v>
      </c>
      <c r="S24" s="189" t="s">
        <v>310</v>
      </c>
      <c r="T24" s="194">
        <v>1</v>
      </c>
      <c r="U24" s="116" t="e">
        <f ca="1">IFS(T24=1, $AV$3, T24=2, $BD$3, T24=3, $BL$3, T24=4, $AV$10, T24=5, $BD$10, T24=6, $BL$10, T24=7, $AV$17, T24=8, $BD$17, T24=0, )</f>
        <v>#NAME?</v>
      </c>
      <c r="V24" s="116" t="e">
        <f ca="1">IFS(T24=1, $AW$3, T24=2, $BE$3, T24=3, $BM$3, T24=4, $AW$10, T24=5, $BE$10, T24=6, $BM$10, T24=7, $AW$17, T24=8, $BE$17, T24=0, )</f>
        <v>#NAME?</v>
      </c>
      <c r="W24" s="116" t="e">
        <f ca="1">IFS(T24=1, $AX$3, T24=2, $BF$3, T24=3, $BN$3, T24=4, $AX$10, T24=5, $BF$10, T24=6, $BN$10, T24=7, $AX$17, T24=8, $BET31, T24=0, )</f>
        <v>#NAME?</v>
      </c>
      <c r="X24" s="116" t="e">
        <f ca="1">IFS(T24=1, $AY$3, T24=2, $BG$3, T24=3, $BO$3, T24=4, $AY$10, T24=5, $BG$10, T24=6, $BO$10, T24=7, $AY$17, T24=8, $BFT31, T24=0, )</f>
        <v>#NAME?</v>
      </c>
      <c r="Y24" s="116" t="e">
        <f ca="1">IFS(T24=1, $AZ$3, T24=2, $BH$3, T24=3, $BP$3, T24=4, $AZ$10, T24=5, $BH$10, T24=6, $BP$10, T24=7, $AZ$17, T24=8, $BGT31, T24=0, )</f>
        <v>#NAME?</v>
      </c>
      <c r="Z24" s="116" t="e">
        <f ca="1">IFS(T24=1, $BA$3, T24=2, $BI$3, T24=3, $BQ$3, T24=4, $BA$10, T24=5, $BI$10, T24=6, $BQ$10, T24=7, $BA$17, T24=8, $BHT31, T24=0, )</f>
        <v>#NAME?</v>
      </c>
      <c r="AA24" s="117" t="e">
        <f ca="1">IFS(T24=1, $BB$3, T24=2, $BJ$3, T24=3, $BR$3, T24=4, $BB$10, T24=5, $BJ$10, T24=6, $BR$10, T24=7, $BB$17, T24=8, $BIT31, T24=0, )</f>
        <v>#NAME?</v>
      </c>
      <c r="AB24" s="189" t="s">
        <v>258</v>
      </c>
      <c r="AC24" s="194">
        <v>3</v>
      </c>
      <c r="AD24" s="116"/>
      <c r="AE24" s="116" t="e">
        <f ca="1">IFS(AC24=1, $AW$3, AC24=2, $BE$3, AC24=3, $BM$3, AC24=4, $AW$10, AC24=5, $BE$10, AC24=6, $BM$10, AC24=7, $AW$17, AC24=8, $BE$17, AC24=0, )</f>
        <v>#NAME?</v>
      </c>
      <c r="AF24" s="116" t="e">
        <f ca="1">IFS(AC24=1, $AX$3, AC24=2, $BF$3, AC24=3, $BN$3, AC24=4, $AX$10, AC24=5, $BF$10, AC24=6, $BN$10, AC24=7, $AX$17, AC24=8, $BET31, AC24=0, )</f>
        <v>#NAME?</v>
      </c>
      <c r="AG24" s="116" t="e">
        <f ca="1">IFS(AC24=1, $AY$3, AC24=2, $BG$3, AC24=3, $BO$3, AC24=4, $AY$10, AC24=5, $BG$10, AC24=6, $BO$10, AC24=7, $AY$17, AC24=8, $BFT31, AC24=0, )</f>
        <v>#NAME?</v>
      </c>
      <c r="AH24" s="116" t="e">
        <f ca="1">IFS(AC24=1, $AZ$3, AC24=2, $BH$3, AC24=3, $BP$3, AC24=4, $AZ$10, AC24=5, $BH$10, AC24=6, $BP$10, AC24=7, $AZ$17, AC24=8, $BGT31, AC24=0, )</f>
        <v>#NAME?</v>
      </c>
      <c r="AI24" s="116" t="e">
        <f ca="1">IFS(AC24=1, $BA$3, AC24=2, $BI$3, AC24=3, $BQ$3, AC24=4, $BA$10, AC24=5, $BI$10, AC24=6, $BQ$10, AC24=7, $BA$17, AC24=8, $BHT31, AC24=0, )</f>
        <v>#NAME?</v>
      </c>
      <c r="AJ24" s="117" t="e">
        <f ca="1">IFS(AC24=1, $BB$3, AC24=2, $BJ$3, AC24=3, $BR$3, AC24=4, $BB$10, AC24=5, $BJ$10, AC24=6, $BR$10, AC24=7, $BB$17, AC24=8, $BIT31, AC24=0, )</f>
        <v>#NAME?</v>
      </c>
      <c r="AK24" s="189" t="s">
        <v>210</v>
      </c>
      <c r="AL24" s="194">
        <v>3</v>
      </c>
      <c r="AM24" s="116"/>
      <c r="AN24" s="116"/>
      <c r="AO24" s="116" t="e">
        <f ca="1">IFS(AL24=1, $AX$3, AL24=2, $BF$3, AL24=3, $BN$3, AL24=4, $AX$10, AL24=5, $BF$10, AL24=6, $BN$10, AL24=7, $AX$17, AL24=8, $BET31, AL24=0, )</f>
        <v>#NAME?</v>
      </c>
      <c r="AP24" s="116" t="e">
        <f ca="1">IFS(AL24=1, $AY$3, AL24=2, $BG$3, AL24=3, $BO$3, AL24=4, $AY$10, AL24=5, $BG$10, AL24=6, $BO$10, AL24=7, $AY$17, AL24=8, $BFT31, AL24=0, )</f>
        <v>#NAME?</v>
      </c>
      <c r="AQ24" s="116" t="e">
        <f ca="1">IFS(AL24=1, $AZ$3, AL24=2, $BH$3, AL24=3, $BP$3, AL24=4, $AZ$10, AL24=5, $BH$10, AL24=6, $BP$10, AL24=7, $AZ$17, AL24=8, $BGT31, AL24=0, )</f>
        <v>#NAME?</v>
      </c>
      <c r="AR24" s="116" t="e">
        <f ca="1">IFS(AL24=1, $BA$3, AL24=2, $BI$3, AL24=3, $BQ$3, AL24=4, $BA$10, AL24=5, $BI$10, AL24=6, $BQ$10, AL24=7, $BA$17, AL24=8, $BHT31, AL24=0, )</f>
        <v>#NAME?</v>
      </c>
      <c r="AS24" s="117" t="e">
        <f ca="1">IFS(AL24=1, $BB$3, AL24=2, $BJ$3, AL24=3, $BR$3, AL24=4, $BB$10, AL24=5, $BJ$10, AL24=6, $BR$10, AL24=7, $BB$17, AL24=8, $BIT31, AL24=0, )</f>
        <v>#NAME?</v>
      </c>
      <c r="AT24" s="139"/>
      <c r="AU24" s="140"/>
      <c r="AV24" s="139"/>
      <c r="AW24" s="139"/>
      <c r="AX24" s="139"/>
      <c r="AY24" s="139"/>
      <c r="AZ24" s="139"/>
      <c r="BA24" s="139"/>
      <c r="BB24" s="139"/>
      <c r="BC24" s="139"/>
      <c r="BD24" s="139"/>
      <c r="BE24" s="139"/>
      <c r="BF24" s="139"/>
      <c r="BG24" s="139"/>
      <c r="BH24" s="139"/>
      <c r="BI24" s="139"/>
      <c r="BJ24" s="139"/>
      <c r="BK24" s="139"/>
      <c r="BL24" s="139"/>
      <c r="BM24" s="139"/>
      <c r="BN24" s="139"/>
      <c r="BO24" s="139"/>
      <c r="BP24" s="139"/>
      <c r="BQ24" s="139"/>
      <c r="BR24" s="139"/>
    </row>
    <row r="25" spans="1:70" ht="13.5" x14ac:dyDescent="0.25">
      <c r="A25" s="180"/>
      <c r="B25" s="132" t="s">
        <v>13</v>
      </c>
      <c r="C25" s="182"/>
      <c r="D25" s="180"/>
      <c r="E25" s="180"/>
      <c r="F25" s="180"/>
      <c r="G25" s="180"/>
      <c r="H25" s="182"/>
      <c r="I25" s="15">
        <f>I24*$AT$3</f>
        <v>165</v>
      </c>
      <c r="J25" s="180"/>
      <c r="K25" s="15">
        <f>K24*$AU$3</f>
        <v>100</v>
      </c>
      <c r="L25" s="180"/>
      <c r="M25" s="180"/>
      <c r="N25" s="180"/>
      <c r="O25" s="180"/>
      <c r="P25" s="180"/>
      <c r="Q25" s="180"/>
      <c r="R25" s="182"/>
      <c r="S25" s="180"/>
      <c r="T25" s="182"/>
      <c r="U25" s="116" t="e">
        <f ca="1">IFS(T24=1, $AV$4, T24=2, $BD$4, T24=3, $BL$4, T24=4, $AV$11, T24=5, $BD$11, T24=6, $BL$11, T24=7, $AV$18, T24=8, $BD$18, T24=0, )</f>
        <v>#NAME?</v>
      </c>
      <c r="V25" s="116" t="e">
        <f ca="1">IFS(T24=1, $AW$4, T24=2, $BE$4, T24=3, $BM$4, T24=4, $AW$11, T24=5, $BE$11, T24=6, $BM$11, T24=7, $AW$18, T24=8, $BE$18, T24=0, )</f>
        <v>#NAME?</v>
      </c>
      <c r="W25" s="116" t="e">
        <f ca="1">IFS(T24=1, $AX$4, T24=2, $BF$4, T24=3, $BN$4, T24=4, $AX$11, T24=5, $BF$11, T24=6, $BN$11, T24=7, $AX$18, T24=8, $BF$18, T24=0, )</f>
        <v>#NAME?</v>
      </c>
      <c r="X25" s="116" t="e">
        <f ca="1">IFS(T24=1, $AY$4, T24=2, $BG$4, T24=3, $BO$4, T24=4, $AY$11, T24=5, $BG$11, T24=6, $BO$11, T24=7, $AY$18, T24=8, $BG$18, T24=0, )</f>
        <v>#NAME?</v>
      </c>
      <c r="Y25" s="116" t="e">
        <f ca="1">IFS(T24=1, $AZ$4, T24=2, $BH$4, T24=3, $BP$4, T24=4, $AZ$11, T24=5, $BH$11, T24=6, $BP$11, T24=7, $AZ$18, T24=8, $BH$18, T24=0, )</f>
        <v>#NAME?</v>
      </c>
      <c r="Z25" s="116" t="e">
        <f ca="1">IFS(T24=1, $BA$4, T24=2, $BI$4, T24=3, $BQ$4, T24=4, $BA$11, T24=5, $BI$11, T24=6, $BQ$11, T24=7, $BA$18, T24=8, $BI$18, T24=0, )</f>
        <v>#NAME?</v>
      </c>
      <c r="AA25" s="117" t="e">
        <f ca="1">IFS(T24=1, $BA$4, T24=2, $BI$4, T24=3, $BQ$4, T24=4, $BA$11, T24=5, $BI$11, T24=6, $BQ$11, T24=7, $BA$18, T24=8, $BI$18, T24=0, )</f>
        <v>#NAME?</v>
      </c>
      <c r="AB25" s="180"/>
      <c r="AC25" s="182"/>
      <c r="AD25" s="116"/>
      <c r="AE25" s="116" t="e">
        <f ca="1">IFS(AC24=1, $AW$4, AC24=2, $BE$4, AC24=3, $BM$4, AC24=4, $AW$11, AC24=5, $BE$11, AC24=6, $BM$11, AC24=7, $AW$18, AC24=8, $BE$18, AC24=0, )</f>
        <v>#NAME?</v>
      </c>
      <c r="AF25" s="116" t="e">
        <f ca="1">IFS(AC24=1, $AX$4, AC24=2, $BF$4, AC24=3, $BN$4, AC24=4, $AX$11, AC24=5, $BF$11, AC24=6, $BN$11, AC24=7, $AX$18, AC24=8, $BF$18, AC24=0, )</f>
        <v>#NAME?</v>
      </c>
      <c r="AG25" s="116" t="e">
        <f ca="1">IFS(AC24=1, $AY$4, AC24=2, $BG$4, AC24=3, $BO$4, AC24=4, $AY$11, AC24=5, $BG$11, AC24=6, $BO$11, AC24=7, $AY$18, AC24=8, $BG$18, AC24=0, )</f>
        <v>#NAME?</v>
      </c>
      <c r="AH25" s="116" t="e">
        <f ca="1">IFS(AC24=1, $AZ$4, AC24=2, $BH$4, AC24=3, $BP$4, AC24=4, $AZ$11, AC24=5, $BH$11, AC24=6, $BP$11, AC24=7, $AZ$18, AC24=8, $BH$18, AC24=0, )</f>
        <v>#NAME?</v>
      </c>
      <c r="AI25" s="116" t="e">
        <f ca="1">IFS(AC24=1, $BA$4, AC24=2, $BI$4, AC24=3, $BQ$4, AC24=4, $BA$11, AC24=5, $BI$11, AC24=6, $BQ$11, AC24=7, $BA$18, AC24=8, $BI$18, AC24=0, )</f>
        <v>#NAME?</v>
      </c>
      <c r="AJ25" s="117" t="e">
        <f ca="1">IFS(AC24=1, $BA$4, AC24=2, $BI$4, AC24=3, $BQ$4, AC24=4, $BA$11, AC24=5, $BI$11, AC24=6, $BQ$11, AC24=7, $BA$18, AC24=8, $BI$18, AC24=0, )</f>
        <v>#NAME?</v>
      </c>
      <c r="AK25" s="180"/>
      <c r="AL25" s="182"/>
      <c r="AM25" s="116"/>
      <c r="AN25" s="116"/>
      <c r="AO25" s="116" t="e">
        <f ca="1">IFS(AL24=1, $AX$4, AL24=2, $BF$4, AL24=3, $BN$4, AL24=4, $AX$11, AL24=5, $BF$11, AL24=6, $BN$11, AL24=7, $AX$18, AL24=8, $BF$18, AL24=0, )</f>
        <v>#NAME?</v>
      </c>
      <c r="AP25" s="116" t="e">
        <f ca="1">IFS(AL24=1, $AY$4, AL24=2, $BG$4, AL24=3, $BO$4, AL24=4, $AY$11, AL24=5, $BG$11, AL24=6, $BO$11, AL24=7, $AY$18, AL24=8, $BG$18, AL24=0, )</f>
        <v>#NAME?</v>
      </c>
      <c r="AQ25" s="116" t="e">
        <f ca="1">IFS(AL24=1, $AZ$4, AL24=2, $BH$4, AL24=3, $BP$4, AL24=4, $AZ$11, AL24=5, $BH$11, AL24=6, $BP$11, AL24=7, $AZ$18, AL24=8, $BH$18, AL24=0, )</f>
        <v>#NAME?</v>
      </c>
      <c r="AR25" s="116" t="e">
        <f ca="1">IFS(AL24=1, $BA$4, AL24=2, $BI$4, AL24=3, $BQ$4, AL24=4, $BA$11, AL24=5, $BI$11, AL24=6, $BQ$11, AL24=7, $BA$18, AL24=8, $BI$18, AL24=0, )</f>
        <v>#NAME?</v>
      </c>
      <c r="AS25" s="117" t="e">
        <f ca="1">IFS(AL24=1, $BA$4, AL24=2, $BI$4, AL24=3, $BQ$4, AL24=4, $BA$11, AL24=5, $BI$11, AL24=6, $BQ$11, AL24=7, $BA$18, AL24=8, $BI$18, AL24=0, )</f>
        <v>#NAME?</v>
      </c>
      <c r="AT25" s="139"/>
      <c r="AU25" s="140"/>
      <c r="AV25" s="139"/>
      <c r="AW25" s="139"/>
      <c r="AX25" s="139"/>
      <c r="AY25" s="139"/>
      <c r="AZ25" s="139"/>
      <c r="BA25" s="139"/>
      <c r="BB25" s="139"/>
      <c r="BC25" s="139"/>
      <c r="BD25" s="139"/>
      <c r="BE25" s="139"/>
      <c r="BF25" s="139"/>
      <c r="BG25" s="139"/>
      <c r="BH25" s="139"/>
      <c r="BI25" s="139"/>
      <c r="BJ25" s="139"/>
      <c r="BK25" s="139"/>
      <c r="BL25" s="139"/>
      <c r="BM25" s="139"/>
      <c r="BN25" s="139"/>
      <c r="BO25" s="139"/>
      <c r="BP25" s="139"/>
      <c r="BQ25" s="139"/>
      <c r="BR25" s="139"/>
    </row>
    <row r="26" spans="1:70" ht="13.5" x14ac:dyDescent="0.25">
      <c r="A26" s="180"/>
      <c r="B26" s="133" t="s">
        <v>14</v>
      </c>
      <c r="C26" s="182"/>
      <c r="D26" s="180"/>
      <c r="E26" s="180"/>
      <c r="F26" s="180"/>
      <c r="G26" s="180"/>
      <c r="H26" s="182"/>
      <c r="I26" s="15">
        <f>I24*$AT$4</f>
        <v>363</v>
      </c>
      <c r="J26" s="180"/>
      <c r="K26" s="15">
        <f>K24*$AU$4</f>
        <v>200</v>
      </c>
      <c r="L26" s="180"/>
      <c r="M26" s="180"/>
      <c r="N26" s="180"/>
      <c r="O26" s="180"/>
      <c r="P26" s="180"/>
      <c r="Q26" s="180"/>
      <c r="R26" s="182"/>
      <c r="S26" s="180"/>
      <c r="T26" s="182"/>
      <c r="U26" s="116" t="e">
        <f ca="1">IFS(T24=1, $AV$5, T24=2, $BD$5, T24=3, $BL$5, T24=4, $AV$12, T24=5, $BD$12, T24=6, $BL$12, T24=7, $AV$19, T24=8, $BD$19, T24=0, )</f>
        <v>#NAME?</v>
      </c>
      <c r="V26" s="116" t="e">
        <f ca="1">IFS(T24=1, $AW$5, T24=2, $BE$5, T24=3, $BM$5, T24=4, $AW$12, T24=5, $BE$12, T24=6, $BM$12, T24=7, $AW$19, T24=8, $BE$19, T24=0, )</f>
        <v>#NAME?</v>
      </c>
      <c r="W26" s="116" t="e">
        <f ca="1">IFS(T24=1, $AX$5, T24=2, $BF$5, T24=3, $BN$5, T24=4, $AX$12, T24=5, $BF$12, T24=6, $BN$12, T24=7, $AX$19, T24=8, $BF$19, T24=0, )</f>
        <v>#NAME?</v>
      </c>
      <c r="X26" s="116" t="e">
        <f ca="1">IFS(T24=1, $AY$5, T24=2, $BG$5, T24=3, $BO$5, T24=4, $AY$12, T24=5, $BG$12, T24=6, $BO$12, T24=7, $AY$19, T24=8, $BG$19, T24=0, )</f>
        <v>#NAME?</v>
      </c>
      <c r="Y26" s="116" t="e">
        <f ca="1">IFS(T24=1, $AZ$5, T24=2, $BH$5, T24=3, $BP$5, T24=4, $AZ$12, T24=5, $BH$12, T24=6, $BP$12, T24=7, $AZ$19, T24=8, $BH$19, T24=0, )</f>
        <v>#NAME?</v>
      </c>
      <c r="Z26" s="116" t="e">
        <f ca="1">IFS(T24=1, $BA$5, T24=2, $BI$5, T24=3, $BQ$5, T24=4, $BA$12, T24=5, $BI$12, T24=6, $BQ$12, T24=7, $BA$19, T24=8, $BI$19, T24=0, )</f>
        <v>#NAME?</v>
      </c>
      <c r="AA26" s="117" t="e">
        <f ca="1">IFS(T24=1, $BB$5, T24=2, $BJ$5, T24=3, $BR$5, T24=4, $BB$12, T24=5, $BJ$12, T24=6, $BR$12, T24=7, $BB$19, T24=8, $BJ$19, T24=0, )</f>
        <v>#NAME?</v>
      </c>
      <c r="AB26" s="180"/>
      <c r="AC26" s="182"/>
      <c r="AD26" s="116"/>
      <c r="AE26" s="116" t="e">
        <f ca="1">IFS(AC24=1, $AW$5, AC24=2, $BE$5, AC24=3, $BM$5, AC24=4, $AW$12, AC24=5, $BE$12, AC24=6, $BM$12, AC24=7, $AW$19, AC24=8, $BE$19, AC24=0, )</f>
        <v>#NAME?</v>
      </c>
      <c r="AF26" s="116" t="e">
        <f ca="1">IFS(AC24=1, $AX$5, AC24=2, $BF$5, AC24=3, $BN$5, AC24=4, $AX$12, AC24=5, $BF$12, AC24=6, $BN$12, AC24=7, $AX$19, AC24=8, $BF$19, AC24=0, )</f>
        <v>#NAME?</v>
      </c>
      <c r="AG26" s="116" t="e">
        <f ca="1">IFS(AC24=1, $AY$5, AC24=2, $BG$5, AC24=3, $BO$5, AC24=4, $AY$12, AC24=5, $BG$12, AC24=6, $BO$12, AC24=7, $AY$19, AC24=8, $BG$19, AC24=0, )</f>
        <v>#NAME?</v>
      </c>
      <c r="AH26" s="116" t="e">
        <f ca="1">IFS(AC24=1, $AZ$5, AC24=2, $BH$5, AC24=3, $BP$5, AC24=4, $AZ$12, AC24=5, $BH$12, AC24=6, $BP$12, AC24=7, $AZ$19, AC24=8, $BH$19, AC24=0, )</f>
        <v>#NAME?</v>
      </c>
      <c r="AI26" s="116" t="e">
        <f ca="1">IFS(AC24=1, $BA$5, AC24=2, $BI$5, AC24=3, $BQ$5, AC24=4, $BA$12, AC24=5, $BI$12, AC24=6, $BQ$12, AC24=7, $BA$19, AC24=8, $BI$19, AC24=0, )</f>
        <v>#NAME?</v>
      </c>
      <c r="AJ26" s="117" t="e">
        <f ca="1">IFS(AC24=1, $BB$5, AC24=2, $BJ$5, AC24=3, $BR$5, AC24=4, $BB$12, AC24=5, $BJ$12, AC24=6, $BR$12, AC24=7, $BB$19, AC24=8, $BJ$19, AC24=0, )</f>
        <v>#NAME?</v>
      </c>
      <c r="AK26" s="180"/>
      <c r="AL26" s="182"/>
      <c r="AM26" s="116"/>
      <c r="AN26" s="116"/>
      <c r="AO26" s="116" t="e">
        <f ca="1">IFS(AL24=1, $AX$5, AL24=2, $BF$5, AL24=3, $BN$5, AL24=4, $AX$12, AL24=5, $BF$12, AL24=6, $BN$12, AL24=7, $AX$19, AL24=8, $BF$19, AL24=0, )</f>
        <v>#NAME?</v>
      </c>
      <c r="AP26" s="116" t="e">
        <f ca="1">IFS(AL24=1, $AY$5, AL24=2, $BG$5, AL24=3, $BO$5, AL24=4, $AY$12, AL24=5, $BG$12, AL24=6, $BO$12, AL24=7, $AY$19, AL24=8, $BG$19, AL24=0, )</f>
        <v>#NAME?</v>
      </c>
      <c r="AQ26" s="116" t="e">
        <f ca="1">IFS(AL24=1, $AZ$5, AL24=2, $BH$5, AL24=3, $BP$5, AL24=4, $AZ$12, AL24=5, $BH$12, AL24=6, $BP$12, AL24=7, $AZ$19, AL24=8, $BH$19, AL24=0, )</f>
        <v>#NAME?</v>
      </c>
      <c r="AR26" s="116" t="e">
        <f ca="1">IFS(AL24=1, $BA$5, AL24=2, $BI$5, AL24=3, $BQ$5, AL24=4, $BA$12, AL24=5, $BI$12, AL24=6, $BQ$12, AL24=7, $BA$19, AL24=8, $BI$19, AL24=0, )</f>
        <v>#NAME?</v>
      </c>
      <c r="AS26" s="117" t="e">
        <f ca="1">IFS(AL24=1, $BB$5, AL24=2, $BJ$5, AL24=3, $BR$5, AL24=4, $BB$12, AL24=5, $BJ$12, AL24=6, $BR$12, AL24=7, $BB$19, AL24=8, $BJ$19, AL24=0, )</f>
        <v>#NAME?</v>
      </c>
      <c r="AT26" s="139"/>
      <c r="AU26" s="140"/>
      <c r="AV26" s="139"/>
      <c r="AW26" s="139"/>
      <c r="AX26" s="139"/>
      <c r="AY26" s="139"/>
      <c r="AZ26" s="139"/>
      <c r="BA26" s="139"/>
      <c r="BB26" s="139"/>
      <c r="BC26" s="139"/>
      <c r="BD26" s="139"/>
      <c r="BE26" s="139"/>
      <c r="BF26" s="139"/>
      <c r="BG26" s="139"/>
      <c r="BH26" s="139"/>
      <c r="BI26" s="139"/>
      <c r="BJ26" s="139"/>
      <c r="BK26" s="139"/>
      <c r="BL26" s="139"/>
      <c r="BM26" s="139"/>
      <c r="BN26" s="139"/>
      <c r="BO26" s="139"/>
      <c r="BP26" s="139"/>
      <c r="BQ26" s="139"/>
      <c r="BR26" s="139"/>
    </row>
    <row r="27" spans="1:70" ht="13.5" x14ac:dyDescent="0.25">
      <c r="A27" s="180"/>
      <c r="B27" s="134" t="s">
        <v>15</v>
      </c>
      <c r="C27" s="182"/>
      <c r="D27" s="180"/>
      <c r="E27" s="180"/>
      <c r="F27" s="180"/>
      <c r="G27" s="180"/>
      <c r="H27" s="182"/>
      <c r="I27" s="15">
        <f>I24*$AT$5</f>
        <v>798.6</v>
      </c>
      <c r="J27" s="180"/>
      <c r="K27" s="15">
        <f>K24*$AU$5</f>
        <v>400</v>
      </c>
      <c r="L27" s="180"/>
      <c r="M27" s="180"/>
      <c r="N27" s="180"/>
      <c r="O27" s="180"/>
      <c r="P27" s="180"/>
      <c r="Q27" s="180"/>
      <c r="R27" s="182"/>
      <c r="S27" s="180"/>
      <c r="T27" s="182"/>
      <c r="U27" s="116" t="e">
        <f ca="1">IFS(T24=1, $AV$6, T24=2, $BD$6, T24=3, $BL$6, T24=4, $AV$13, T24=5, $BD$13, T24=6, $BL$13, T24=7, $AV$20, T24=8, $BD$20, T24=0, )</f>
        <v>#NAME?</v>
      </c>
      <c r="V27" s="116" t="e">
        <f ca="1">IFS(T24=1, $AW$6, T24=2, $BE$6, T24=3, $BM$6, T24=4, $AW$13, T24=5, $BE$13, T24=6, $BM$13, T24=7, $AW$20, T24=8, $BE$20, T24=0, )</f>
        <v>#NAME?</v>
      </c>
      <c r="W27" s="116" t="e">
        <f ca="1">IFS(T24=1, $AX$6, T24=2, $BF$6, T24=3, $BN$6, T24=4, $AX$13, T24=5, $BF$13, T24=6, $BN$13, T24=7, $AX$20, T24=8, $BF$20, T24=0, )</f>
        <v>#NAME?</v>
      </c>
      <c r="X27" s="116" t="e">
        <f ca="1">IFS(T24=1, $AY$6, T24=2, $BG$6, T24=3, $BO$6, T24=4, $AY$13, T24=5, $BG$13, T24=6, $BO$13, T24=7, $AY$20, T24=8, $BG$20, T24=0, )</f>
        <v>#NAME?</v>
      </c>
      <c r="Y27" s="116" t="e">
        <f ca="1">IFS(T24=1, $AZ$6, T24=2, $BH$6, T24=3, $BP$6, T24=4, $AZ$13, T24=5, $BH$13, T24=6, $BP$13, T24=7, $AZ$20, T24=8, $BH$20, T24=0, )</f>
        <v>#NAME?</v>
      </c>
      <c r="Z27" s="116" t="e">
        <f ca="1">IFS(T24=1, $BA$6, T24=2, $BI$6, T24=3, $BQ$6, T24=4, $BA$13, T24=5, $BI$13, T24=6, $BQ$13, T24=7, $BA$20, T24=8, $BI$20, T24=0, )</f>
        <v>#NAME?</v>
      </c>
      <c r="AA27" s="117" t="e">
        <f ca="1">IFS(T24=1, $BB$6, T24=2, $BJ$6, T24=3, $BR$6, T24=4, $BB$13, T24=5, $BJ$13, T24=6, $BR$13, T24=7, $BB$20, T24=8, $BJ$20, T24=0, )</f>
        <v>#NAME?</v>
      </c>
      <c r="AB27" s="180"/>
      <c r="AC27" s="182"/>
      <c r="AD27" s="116"/>
      <c r="AE27" s="116" t="e">
        <f ca="1">IFS(AC24=1, $AW$6, AC24=2, $BE$6, AC24=3, $BM$6, AC24=4, $AW$13, AC24=5, $BE$13, AC24=6, $BM$13, AC24=7, $AW$20, AC24=8, $BE$20, AC24=0, )</f>
        <v>#NAME?</v>
      </c>
      <c r="AF27" s="116" t="e">
        <f ca="1">IFS(AC24=1, $AX$6, AC24=2, $BF$6, AC24=3, $BN$6, AC24=4, $AX$13, AC24=5, $BF$13, AC24=6, $BN$13, AC24=7, $AX$20, AC24=8, $BF$20, AC24=0, )</f>
        <v>#NAME?</v>
      </c>
      <c r="AG27" s="116" t="e">
        <f ca="1">IFS(AC24=1, $AY$6, AC24=2, $BG$6, AC24=3, $BO$6, AC24=4, $AY$13, AC24=5, $BG$13, AC24=6, $BO$13, AC24=7, $AY$20, AC24=8, $BG$20, AC24=0, )</f>
        <v>#NAME?</v>
      </c>
      <c r="AH27" s="116" t="e">
        <f ca="1">IFS(AC24=1, $AZ$6, AC24=2, $BH$6, AC24=3, $BP$6, AC24=4, $AZ$13, AC24=5, $BH$13, AC24=6, $BP$13, AC24=7, $AZ$20, AC24=8, $BH$20, AC24=0, )</f>
        <v>#NAME?</v>
      </c>
      <c r="AI27" s="116" t="e">
        <f ca="1">IFS(AC24=1, $BA$6, AC24=2, $BI$6, AC24=3, $BQ$6, AC24=4, $BA$13, AC24=5, $BI$13, AC24=6, $BQ$13, AC24=7, $BA$20, AC24=8, $BI$20, AC24=0, )</f>
        <v>#NAME?</v>
      </c>
      <c r="AJ27" s="117" t="e">
        <f ca="1">IFS(AC24=1, $BB$6, AC24=2, $BJ$6, AC24=3, $BR$6, AC24=4, $BB$13, AC24=5, $BJ$13, AC24=6, $BR$13, AC24=7, $BB$20, AC24=8, $BJ$20, AC24=0, )</f>
        <v>#NAME?</v>
      </c>
      <c r="AK27" s="180"/>
      <c r="AL27" s="182"/>
      <c r="AM27" s="116"/>
      <c r="AN27" s="116"/>
      <c r="AO27" s="116" t="e">
        <f ca="1">IFS(AL24=1, $AX$6, AL24=2, $BF$6, AL24=3, $BN$6, AL24=4, $AX$13, AL24=5, $BF$13, AL24=6, $BN$13, AL24=7, $AX$20, AL24=8, $BF$20, AL24=0, )</f>
        <v>#NAME?</v>
      </c>
      <c r="AP27" s="116" t="e">
        <f ca="1">IFS(AL24=1, $AY$6, AL24=2, $BG$6, AL24=3, $BO$6, AL24=4, $AY$13, AL24=5, $BG$13, AL24=6, $BO$13, AL24=7, $AY$20, AL24=8, $BG$20, AL24=0, )</f>
        <v>#NAME?</v>
      </c>
      <c r="AQ27" s="116" t="e">
        <f ca="1">IFS(AL24=1, $AZ$6, AL24=2, $BH$6, AL24=3, $BP$6, AL24=4, $AZ$13, AL24=5, $BH$13, AL24=6, $BP$13, AL24=7, $AZ$20, AL24=8, $BH$20, AL24=0, )</f>
        <v>#NAME?</v>
      </c>
      <c r="AR27" s="116" t="e">
        <f ca="1">IFS(AL24=1, $BA$6, AL24=2, $BI$6, AL24=3, $BQ$6, AL24=4, $BA$13, AL24=5, $BI$13, AL24=6, $BQ$13, AL24=7, $BA$20, AL24=8, $BI$20, AL24=0, )</f>
        <v>#NAME?</v>
      </c>
      <c r="AS27" s="117" t="e">
        <f ca="1">IFS(AL24=1, $BB$6, AL24=2, $BJ$6, AL24=3, $BR$6, AL24=4, $BB$13, AL24=5, $BJ$13, AL24=6, $BR$13, AL24=7, $BB$20, AL24=8, $BJ$20, AL24=0, )</f>
        <v>#NAME?</v>
      </c>
      <c r="AT27" s="139"/>
      <c r="AU27" s="140"/>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row>
    <row r="28" spans="1:70" ht="13.5" x14ac:dyDescent="0.25">
      <c r="A28" s="180"/>
      <c r="B28" s="135" t="s">
        <v>16</v>
      </c>
      <c r="C28" s="182"/>
      <c r="D28" s="180"/>
      <c r="E28" s="180"/>
      <c r="F28" s="180"/>
      <c r="G28" s="180"/>
      <c r="H28" s="182"/>
      <c r="I28" s="15">
        <f>I24*$AT$6</f>
        <v>3862.5</v>
      </c>
      <c r="J28" s="180"/>
      <c r="K28" s="15">
        <f>K24*$AU$6</f>
        <v>800</v>
      </c>
      <c r="L28" s="180"/>
      <c r="M28" s="180"/>
      <c r="N28" s="180"/>
      <c r="O28" s="180"/>
      <c r="P28" s="180"/>
      <c r="Q28" s="180"/>
      <c r="R28" s="182"/>
      <c r="S28" s="180"/>
      <c r="T28" s="182"/>
      <c r="U28" s="116" t="e">
        <f ca="1">IFS(T24=1, $AV$7, T24=2, $BD$7, T24=3, $BL$7, T24=4, $AV$14, T24=5, $BD$14, T24=6, $BL$14, T24=7, $AV$21, T24=8, $BD$21, T24=0, )</f>
        <v>#NAME?</v>
      </c>
      <c r="V28" s="116" t="e">
        <f ca="1">IFS(T24=1, $AW$7, T24=2, $BE$7, T24=3, $BM$7, T24=4, $AW$14, T24=5, $BE$14, T24=6, $BM$14, T24=7, $AW$21, T24=8, $BE$21, T24=0, )</f>
        <v>#NAME?</v>
      </c>
      <c r="W28" s="116" t="e">
        <f ca="1">IFS(T24=1, $AX$7, T24=2, $BF$7, T24=3, $BN$7, T24=4, $AX$14, T24=5, $BF$14, T24=6, $BN$14, T24=7, $AX$21, T24=8, $BF$21, T24=0, )</f>
        <v>#NAME?</v>
      </c>
      <c r="X28" s="116" t="e">
        <f ca="1">IFS(T24=1, $AY$7, T24=2, $BG$7, T24=3, $BO$7, T24=4, $AY$14, T24=5, $BG$14, T24=6, $BO$14, T24=7, $AY$21, T24=8, $BG$21, T24=0, )</f>
        <v>#NAME?</v>
      </c>
      <c r="Y28" s="116" t="e">
        <f ca="1">IFS(T24=1, $AZ$7, T24=2, $BH$7, T24=3, $BP$7, T24=4, $AZ$14, T24=5, $BH$14, T24=6, $BP$14, T24=7, $AZ$21, T24=8, $BH$21, T24=0, )</f>
        <v>#NAME?</v>
      </c>
      <c r="Z28" s="116" t="e">
        <f ca="1">IFS(T24=1, $BA$7, T24=2, $BI$7, T24=3, $BQ$7, T24=4, $BA$14, T24=5, $BI$14, T24=6, $BQ$14, T24=7, $BA$21, T24=8, $BI$21, T24=0, )</f>
        <v>#NAME?</v>
      </c>
      <c r="AA28" s="117" t="e">
        <f ca="1">IFS(T24=1, $BB$7, T24=2, $BJ$7, T24=3, $BR$7, T24=4, $BB$14, T24=5, $BJ$14, T24=6, $BR$14, T24=7, $BB$21, T24=8, $BJ$21, T24=0, )</f>
        <v>#NAME?</v>
      </c>
      <c r="AB28" s="180"/>
      <c r="AC28" s="182"/>
      <c r="AD28" s="116"/>
      <c r="AE28" s="116" t="e">
        <f ca="1">IFS(AC24=1, $AW$7, AC24=2, $BE$7, AC24=3, $BM$7, AC24=4, $AW$14, AC24=5, $BE$14, AC24=6, $BM$14, AC24=7, $AW$21, AC24=8, $BE$21, AC24=0, )</f>
        <v>#NAME?</v>
      </c>
      <c r="AF28" s="116" t="e">
        <f ca="1">IFS(AC24=1, $AX$7, AC24=2, $BF$7, AC24=3, $BN$7, AC24=4, $AX$14, AC24=5, $BF$14, AC24=6, $BN$14, AC24=7, $AX$21, AC24=8, $BF$21, AC24=0, )</f>
        <v>#NAME?</v>
      </c>
      <c r="AG28" s="116" t="e">
        <f ca="1">IFS(AC24=1, $AY$7, AC24=2, $BG$7, AC24=3, $BO$7, AC24=4, $AY$14, AC24=5, $BG$14, AC24=6, $BO$14, AC24=7, $AY$21, AC24=8, $BG$21, AC24=0, )</f>
        <v>#NAME?</v>
      </c>
      <c r="AH28" s="116" t="e">
        <f ca="1">IFS(AC24=1, $AZ$7, AC24=2, $BH$7, AC24=3, $BP$7, AC24=4, $AZ$14, AC24=5, $BH$14, AC24=6, $BP$14, AC24=7, $AZ$21, AC24=8, $BH$21, AC24=0, )</f>
        <v>#NAME?</v>
      </c>
      <c r="AI28" s="116" t="e">
        <f ca="1">IFS(AC24=1, $BA$7, AC24=2, $BI$7, AC24=3, $BQ$7, AC24=4, $BA$14, AC24=5, $BI$14, AC24=6, $BQ$14, AC24=7, $BA$21, AC24=8, $BI$21, AC24=0, )</f>
        <v>#NAME?</v>
      </c>
      <c r="AJ28" s="117" t="e">
        <f ca="1">IFS(AC24=1, $BB$7, AC24=2, $BJ$7, AC24=3, $BR$7, AC24=4, $BB$14, AC24=5, $BJ$14, AC24=6, $BR$14, AC24=7, $BB$21, AC24=8, $BJ$21, AC24=0, )</f>
        <v>#NAME?</v>
      </c>
      <c r="AK28" s="180"/>
      <c r="AL28" s="182"/>
      <c r="AM28" s="116"/>
      <c r="AN28" s="116"/>
      <c r="AO28" s="116" t="e">
        <f ca="1">IFS(AL24=1, $AX$7, AL24=2, $BF$7, AL24=3, $BN$7, AL24=4, $AX$14, AL24=5, $BF$14, AL24=6, $BN$14, AL24=7, $AX$21, AL24=8, $BF$21, AL24=0, )</f>
        <v>#NAME?</v>
      </c>
      <c r="AP28" s="116" t="e">
        <f ca="1">IFS(AL24=1, $AY$7, AL24=2, $BG$7, AL24=3, $BO$7, AL24=4, $AY$14, AL24=5, $BG$14, AL24=6, $BO$14, AL24=7, $AY$21, AL24=8, $BG$21, AL24=0, )</f>
        <v>#NAME?</v>
      </c>
      <c r="AQ28" s="116" t="e">
        <f ca="1">IFS(AL24=1, $AZ$7, AL24=2, $BH$7, AL24=3, $BP$7, AL24=4, $AZ$14, AL24=5, $BH$14, AL24=6, $BP$14, AL24=7, $AZ$21, AL24=8, $BH$21, AL24=0, )</f>
        <v>#NAME?</v>
      </c>
      <c r="AR28" s="116" t="e">
        <f ca="1">IFS(AL24=1, $BA$7, AL24=2, $BI$7, AL24=3, $BQ$7, AL24=4, $BA$14, AL24=5, $BI$14, AL24=6, $BQ$14, AL24=7, $BA$21, AL24=8, $BI$21, AL24=0, )</f>
        <v>#NAME?</v>
      </c>
      <c r="AS28" s="117" t="e">
        <f ca="1">IFS(AL24=1, $BB$7, AL24=2, $BJ$7, AL24=3, $BR$7, AL24=4, $BB$14, AL24=5, $BJ$14, AL24=6, $BR$14, AL24=7, $BB$21, AL24=8, $BJ$21, AL24=0, )</f>
        <v>#NAME?</v>
      </c>
      <c r="AT28" s="15"/>
      <c r="AU28" s="59"/>
      <c r="AV28" s="15"/>
      <c r="AW28" s="15"/>
      <c r="AX28" s="15"/>
      <c r="AY28" s="15"/>
      <c r="AZ28" s="15"/>
      <c r="BA28" s="15"/>
      <c r="BB28" s="15"/>
      <c r="BC28" s="15"/>
      <c r="BD28" s="15"/>
      <c r="BE28" s="15"/>
      <c r="BF28" s="15"/>
      <c r="BG28" s="15"/>
      <c r="BH28" s="15"/>
      <c r="BI28" s="15"/>
      <c r="BJ28" s="15"/>
      <c r="BK28" s="15"/>
      <c r="BL28" s="15"/>
      <c r="BM28" s="15"/>
      <c r="BN28" s="15"/>
      <c r="BO28" s="15"/>
      <c r="BP28" s="15"/>
      <c r="BQ28" s="15"/>
      <c r="BR28" s="15"/>
    </row>
    <row r="29" spans="1:70" ht="13.5" x14ac:dyDescent="0.25">
      <c r="A29" s="180"/>
      <c r="B29" s="136" t="s">
        <v>17</v>
      </c>
      <c r="C29" s="182"/>
      <c r="D29" s="180"/>
      <c r="E29" s="180"/>
      <c r="F29" s="180"/>
      <c r="G29" s="180"/>
      <c r="H29" s="182"/>
      <c r="I29" s="15">
        <f>I24*$AT$7</f>
        <v>18699.75</v>
      </c>
      <c r="J29" s="180"/>
      <c r="K29" s="15">
        <f>K24*$AU$7</f>
        <v>1600</v>
      </c>
      <c r="L29" s="180"/>
      <c r="M29" s="180"/>
      <c r="N29" s="180"/>
      <c r="O29" s="180"/>
      <c r="P29" s="180"/>
      <c r="Q29" s="180"/>
      <c r="R29" s="182"/>
      <c r="S29" s="180"/>
      <c r="T29" s="182"/>
      <c r="U29" s="116" t="e">
        <f ca="1">IFS(T24=1, $AV$8, T24=2, $BD$8, T24=3, $BL$8, T24=4, $AV$15, T24=5, $BD$15, T24=6, $BL$15, T24=7, $AV$22, T24=8, $BD$22, T24=0, )</f>
        <v>#NAME?</v>
      </c>
      <c r="V29" s="116" t="e">
        <f ca="1">IFS(T24=1, $AW$8, T24=2, $BE$8, T24=3, $BM$8, T24=4, $AW$15, T24=5, $BE$15, T24=6, $BM$15, T24=7, $AW$22, T24=8, $BE$22, T24=0, )</f>
        <v>#NAME?</v>
      </c>
      <c r="W29" s="116" t="e">
        <f ca="1">IFS(T24=1, $AX$8, T24=2, $BF$8, T24=3, $BN$8, T24=4, $AX$15, T24=5, $BF$15, T24=6, $BN$15, T24=7, $AX$22, T24=8, $BF$22, T24=0, )</f>
        <v>#NAME?</v>
      </c>
      <c r="X29" s="116" t="e">
        <f ca="1">IFS(T24=1, $AY$8, T24=2, $BG$8, T24=3, $BO$8, T24=4, $AY$15, T24=5, $BG$15, T24=6, $BO$15, T24=7, $AY$22, T24=8, $BG$22, T24=0, )</f>
        <v>#NAME?</v>
      </c>
      <c r="Y29" s="116" t="e">
        <f ca="1">IFS(T24=1, $AZ$8, T24=2, $BH$8, T24=3, $BP$8, T24=4, $AZ$15, T24=5, $BH$15, T24=6, $BP$15, T24=7, $AZ$22, T24=8, $BH$22, T24=0, )</f>
        <v>#NAME?</v>
      </c>
      <c r="Z29" s="116" t="e">
        <f ca="1">IFS(T24=1, $BA$8, T24=2, $BI$8, T24=3, $BQ$8, T24=4, $BA$15, T24=5, $BI$15, T24=6, $BQ$15, T24=7, $BA$22, T24=8, $BI$22, T24=0, )</f>
        <v>#NAME?</v>
      </c>
      <c r="AA29" s="117" t="e">
        <f ca="1">IFS(T24=1, $BB$8, T24=2, $BJ$8, T24=3, $BR$8, T24=4, $BB$15, T24=5, $BJ$15, T24=6, $BR$15, T24=7, $BB$22, T24=8, $BJ$22, T24=0, )</f>
        <v>#NAME?</v>
      </c>
      <c r="AB29" s="180"/>
      <c r="AC29" s="182"/>
      <c r="AD29" s="116"/>
      <c r="AE29" s="116" t="e">
        <f ca="1">IFS(AC24=1, $AW$8, AC24=2, $BE$8, AC24=3, $BM$8, AC24=4, $AW$15, AC24=5, $BE$15, AC24=6, $BM$15, AC24=7, $AW$22, AC24=8, $BE$22, AC24=0, )</f>
        <v>#NAME?</v>
      </c>
      <c r="AF29" s="116" t="e">
        <f ca="1">IFS(AC24=1, $AX$8, AC24=2, $BF$8, AC24=3, $BN$8, AC24=4, $AX$15, AC24=5, $BF$15, AC24=6, $BN$15, AC24=7, $AX$22, AC24=8, $BF$22, AC24=0, )</f>
        <v>#NAME?</v>
      </c>
      <c r="AG29" s="116" t="e">
        <f ca="1">IFS(AC24=1, $AY$8, AC24=2, $BG$8, AC24=3, $BO$8, AC24=4, $AY$15, AC24=5, $BG$15, AC24=6, $BO$15, AC24=7, $AY$22, AC24=8, $BG$22, AC24=0, )</f>
        <v>#NAME?</v>
      </c>
      <c r="AH29" s="116" t="e">
        <f ca="1">IFS(AC24=1, $AZ$8, AC24=2, $BH$8, AC24=3, $BP$8, AC24=4, $AZ$15, AC24=5, $BH$15, AC24=6, $BP$15, AC24=7, $AZ$22, AC24=8, $BH$22, AC24=0, )</f>
        <v>#NAME?</v>
      </c>
      <c r="AI29" s="116" t="e">
        <f ca="1">IFS(AC24=1, $BA$8, AC24=2, $BI$8, AC24=3, $BQ$8, AC24=4, $BA$15, AC24=5, $BI$15, AC24=6, $BQ$15, AC24=7, $BA$22, AC24=8, $BI$22, AC24=0, )</f>
        <v>#NAME?</v>
      </c>
      <c r="AJ29" s="117" t="e">
        <f ca="1">IFS(AC24=1, $BB$8, AC24=2, $BJ$8, AC24=3, $BR$8, AC24=4, $BB$15, AC24=5, $BJ$15, AC24=6, $BR$15, AC24=7, $BB$22, AC24=8, $BJ$22, AC24=0, )</f>
        <v>#NAME?</v>
      </c>
      <c r="AK29" s="180"/>
      <c r="AL29" s="182"/>
      <c r="AM29" s="116"/>
      <c r="AN29" s="116"/>
      <c r="AO29" s="116" t="e">
        <f ca="1">IFS(AL24=1, $AX$8, AL24=2, $BF$8, AL24=3, $BN$8, AL24=4, $AX$15, AL24=5, $BF$15, AL24=6, $BN$15, AL24=7, $AX$22, AL24=8, $BF$22, AL24=0, )</f>
        <v>#NAME?</v>
      </c>
      <c r="AP29" s="116" t="e">
        <f ca="1">IFS(AL24=1, $AY$8, AL24=2, $BG$8, AL24=3, $BO$8, AL24=4, $AY$15, AL24=5, $BG$15, AL24=6, $BO$15, AL24=7, $AY$22, AL24=8, $BG$22, AL24=0, )</f>
        <v>#NAME?</v>
      </c>
      <c r="AQ29" s="116" t="e">
        <f ca="1">IFS(AL24=1, $AZ$8, AL24=2, $BH$8, AL24=3, $BP$8, AL24=4, $AZ$15, AL24=5, $BH$15, AL24=6, $BP$15, AL24=7, $AZ$22, AL24=8, $BH$22, AL24=0, )</f>
        <v>#NAME?</v>
      </c>
      <c r="AR29" s="116" t="e">
        <f ca="1">IFS(AL24=1, $BA$8, AL24=2, $BI$8, AL24=3, $BQ$8, AL24=4, $BA$15, AL24=5, $BI$15, AL24=6, $BQ$15, AL24=7, $BA$22, AL24=8, $BI$22, AL24=0, )</f>
        <v>#NAME?</v>
      </c>
      <c r="AS29" s="117" t="e">
        <f ca="1">IFS(AL24=1, $BB$8, AL24=2, $BJ$8, AL24=3, $BR$8, AL24=4, $BB$15, AL24=5, $BJ$15, AL24=6, $BR$15, AL24=7, $BB$22, AL24=8, $BJ$22, AL24=0, )</f>
        <v>#NAME?</v>
      </c>
      <c r="AT29" s="15"/>
      <c r="AU29" s="59"/>
      <c r="AV29" s="15"/>
      <c r="AW29" s="15"/>
      <c r="AX29" s="15"/>
      <c r="AY29" s="15"/>
      <c r="AZ29" s="15"/>
      <c r="BA29" s="15"/>
      <c r="BB29" s="15"/>
      <c r="BC29" s="15"/>
      <c r="BD29" s="15"/>
      <c r="BE29" s="15"/>
      <c r="BF29" s="15"/>
      <c r="BG29" s="15"/>
      <c r="BH29" s="15"/>
      <c r="BI29" s="15"/>
      <c r="BJ29" s="15"/>
      <c r="BK29" s="15"/>
      <c r="BL29" s="15"/>
      <c r="BM29" s="15"/>
      <c r="BN29" s="15"/>
      <c r="BO29" s="15"/>
      <c r="BP29" s="15"/>
      <c r="BQ29" s="15"/>
      <c r="BR29" s="15"/>
    </row>
    <row r="30" spans="1:70" ht="13.5" x14ac:dyDescent="0.25">
      <c r="A30" s="191"/>
      <c r="B30" s="138" t="s">
        <v>18</v>
      </c>
      <c r="C30" s="195"/>
      <c r="D30" s="191"/>
      <c r="E30" s="191"/>
      <c r="F30" s="191"/>
      <c r="G30" s="191"/>
      <c r="H30" s="195"/>
      <c r="I30" s="76">
        <f>I24*$AT$8</f>
        <v>199125</v>
      </c>
      <c r="J30" s="191"/>
      <c r="K30" s="76">
        <f>K24*$AU$8</f>
        <v>3200</v>
      </c>
      <c r="L30" s="191"/>
      <c r="M30" s="191"/>
      <c r="N30" s="191"/>
      <c r="O30" s="191"/>
      <c r="P30" s="191"/>
      <c r="Q30" s="191"/>
      <c r="R30" s="195"/>
      <c r="S30" s="191"/>
      <c r="T30" s="195"/>
      <c r="U30" s="124" t="e">
        <f ca="1">IFS(T24=1, $AV$9, T24=2, $BD$9, T24=3, $BL$9, T24=4, $AV$16, T24=5, $BD$16, T24=6, $BL$16, T24=7, $AV$23, T24=8, $BD$23, T24=0, )</f>
        <v>#NAME?</v>
      </c>
      <c r="V30" s="124" t="e">
        <f ca="1">IFS(T24=1, $AW$9, T24=2, $BE$9, T24=3, $BM$9, T24=4, $AW$16, T24=5, $BE$16, T24=6, $BM$16, T24=7, $AW$23, T24=8, $BE$23, T24=0, )</f>
        <v>#NAME?</v>
      </c>
      <c r="W30" s="124" t="e">
        <f ca="1">IFS(T24=1, $AX$9, T24=2, $BF$9, T24=3, $BN$9, T24=4, $AX$16, T24=5, $BF$16, T24=6, $BN$16, T24=7, $AX$23, T24=8, $BF$23, T24=0, )</f>
        <v>#NAME?</v>
      </c>
      <c r="X30" s="124" t="e">
        <f ca="1">IFS(T24=1, $AY$9, T24=2, $BG$9, T24=3, $BO$9, T24=4, $AY$16, T24=5, $BG$16, T24=6, $BO$16, T24=7, $AY$23, T24=8, $BG$23, T24=0, )</f>
        <v>#NAME?</v>
      </c>
      <c r="Y30" s="124" t="e">
        <f ca="1">IFS(T24=1, $AZ$9, T24=2, $BH$9, T24=3, $BP$9, T24=4, $AZ$16, T24=5, $BH$16, T24=6, $BP$16, T24=7, $AZ$23, T24=8, $BH$23, T24=0, )</f>
        <v>#NAME?</v>
      </c>
      <c r="Z30" s="124" t="e">
        <f ca="1">IFS(T24=1, $BA$9, T24=2, $BI$9, T24=3, $BQ$9, T24=4, $BA$16, T24=5, $BI$16, T24=6, $BQ$16, T24=7, $BA$23, T24=8, $BI$23, T24=0, )</f>
        <v>#NAME?</v>
      </c>
      <c r="AA30" s="125" t="e">
        <f ca="1">IFS(T24=1, $BB$9, T24=2, $BJ$9, T24=3, $BR$9, T24=4, $BB$16, T24=5, $BJ$16, T24=6, $BR$16, T24=7, $BB$23, T24=8, $BJ$23, T24=0, )</f>
        <v>#NAME?</v>
      </c>
      <c r="AB30" s="191"/>
      <c r="AC30" s="195"/>
      <c r="AD30" s="124"/>
      <c r="AE30" s="124" t="e">
        <f ca="1">IFS(AC24=1, $AW$9, AC24=2, $BE$9, AC24=3, $BM$9, AC24=4, $AW$16, AC24=5, $BE$16, AC24=6, $BM$16, AC24=7, $AW$23, AC24=8, $BE$23, AC24=0, )</f>
        <v>#NAME?</v>
      </c>
      <c r="AF30" s="124" t="e">
        <f ca="1">IFS(AC24=1, $AX$9, AC24=2, $BF$9, AC24=3, $BN$9, AC24=4, $AX$16, AC24=5, $BF$16, AC24=6, $BN$16, AC24=7, $AX$23, AC24=8, $BF$23, AC24=0, )</f>
        <v>#NAME?</v>
      </c>
      <c r="AG30" s="124" t="e">
        <f ca="1">IFS(AC24=1, $AY$9, AC24=2, $BG$9, AC24=3, $BO$9, AC24=4, $AY$16, AC24=5, $BG$16, AC24=6, $BO$16, AC24=7, $AY$23, AC24=8, $BG$23, AC24=0, )</f>
        <v>#NAME?</v>
      </c>
      <c r="AH30" s="124" t="e">
        <f ca="1">IFS(AC24=1, $AZ$9, AC24=2, $BH$9, AC24=3, $BP$9, AC24=4, $AZ$16, AC24=5, $BH$16, AC24=6, $BP$16, AC24=7, $AZ$23, AC24=8, $BH$23, AC24=0, )</f>
        <v>#NAME?</v>
      </c>
      <c r="AI30" s="124" t="e">
        <f ca="1">IFS(AC24=1, $BA$9, AC24=2, $BI$9, AC24=3, $BQ$9, AC24=4, $BA$16, AC24=5, $BI$16, AC24=6, $BQ$16, AC24=7, $BA$23, AC24=8, $BI$23, AC24=0, )</f>
        <v>#NAME?</v>
      </c>
      <c r="AJ30" s="125" t="e">
        <f ca="1">IFS(AC24=1, $BB$9, AC24=2, $BJ$9, AC24=3, $BR$9, AC24=4, $BB$16, AC24=5, $BJ$16, AC24=6, $BR$16, AC24=7, $BB$23, AC24=8, $BJ$23, AC24=0, )</f>
        <v>#NAME?</v>
      </c>
      <c r="AK30" s="191"/>
      <c r="AL30" s="195"/>
      <c r="AM30" s="124"/>
      <c r="AN30" s="124"/>
      <c r="AO30" s="124" t="e">
        <f ca="1">IFS(AL24=1, $AX$9, AL24=2, $BF$9, AL24=3, $BN$9, AL24=4, $AX$16, AL24=5, $BF$16, AL24=6, $BN$16, AL24=7, $AX$23, AL24=8, $BF$23, AL24=0, )</f>
        <v>#NAME?</v>
      </c>
      <c r="AP30" s="124" t="e">
        <f ca="1">IFS(AL24=1, $AY$9, AL24=2, $BG$9, AL24=3, $BO$9, AL24=4, $AY$16, AL24=5, $BG$16, AL24=6, $BO$16, AL24=7, $AY$23, AL24=8, $BG$23, AL24=0, )</f>
        <v>#NAME?</v>
      </c>
      <c r="AQ30" s="124" t="e">
        <f ca="1">IFS(AL24=1, $AZ$9, AL24=2, $BH$9, AL24=3, $BP$9, AL24=4, $AZ$16, AL24=5, $BH$16, AL24=6, $BP$16, AL24=7, $AZ$23, AL24=8, $BH$23, AL24=0, )</f>
        <v>#NAME?</v>
      </c>
      <c r="AR30" s="124" t="e">
        <f ca="1">IFS(AL24=1, $BA$9, AL24=2, $BI$9, AL24=3, $BQ$9, AL24=4, $BA$16, AL24=5, $BI$16, AL24=6, $BQ$16, AL24=7, $BA$23, AL24=8, $BI$23, AL24=0, )</f>
        <v>#NAME?</v>
      </c>
      <c r="AS30" s="125" t="e">
        <f ca="1">IFS(AL24=1, $BB$9, AL24=2, $BJ$9, AL24=3, $BR$9, AL24=4, $BB$16, AL24=5, $BJ$16, AL24=6, $BR$16, AL24=7, $BB$23, AL24=8, $BJ$23, AL24=0, )</f>
        <v>#NAME?</v>
      </c>
      <c r="AT30" s="76"/>
      <c r="AU30" s="126"/>
      <c r="AV30" s="15"/>
      <c r="AW30" s="15"/>
      <c r="AX30" s="15"/>
      <c r="AY30" s="15"/>
      <c r="AZ30" s="15"/>
      <c r="BA30" s="15"/>
      <c r="BB30" s="15"/>
      <c r="BC30" s="15"/>
      <c r="BD30" s="15"/>
      <c r="BE30" s="15"/>
      <c r="BF30" s="15"/>
      <c r="BG30" s="15"/>
      <c r="BH30" s="15"/>
      <c r="BI30" s="15"/>
      <c r="BJ30" s="15"/>
      <c r="BK30" s="15"/>
      <c r="BL30" s="15"/>
      <c r="BM30" s="15"/>
      <c r="BN30" s="15"/>
      <c r="BO30" s="15"/>
      <c r="BP30" s="15"/>
      <c r="BQ30" s="15"/>
      <c r="BR30" s="15"/>
    </row>
    <row r="31" spans="1:70" ht="13.5" x14ac:dyDescent="0.25">
      <c r="A31" s="198" t="s">
        <v>185</v>
      </c>
      <c r="B31" s="131" t="s">
        <v>23</v>
      </c>
      <c r="C31" s="194">
        <v>10</v>
      </c>
      <c r="D31" s="189"/>
      <c r="E31" s="189" t="s">
        <v>364</v>
      </c>
      <c r="F31" s="189"/>
      <c r="G31" s="189" t="s">
        <v>115</v>
      </c>
      <c r="H31" s="194" t="s">
        <v>115</v>
      </c>
      <c r="I31" s="15">
        <v>200</v>
      </c>
      <c r="J31" s="189" t="s">
        <v>115</v>
      </c>
      <c r="K31" s="15">
        <v>30</v>
      </c>
      <c r="L31" s="189">
        <v>2.4</v>
      </c>
      <c r="M31" s="189" t="s">
        <v>115</v>
      </c>
      <c r="N31" s="180"/>
      <c r="O31" s="180"/>
      <c r="P31" s="196" t="s">
        <v>365</v>
      </c>
      <c r="Q31" s="189" t="s">
        <v>115</v>
      </c>
      <c r="R31" s="194" t="s">
        <v>181</v>
      </c>
      <c r="S31" s="189" t="s">
        <v>181</v>
      </c>
      <c r="T31" s="194">
        <v>1</v>
      </c>
      <c r="U31" s="116" t="e">
        <f ca="1">IFS(T31=1, $AV$3, T31=2, $BD$3, T31=3, $BL$3, T31=4, $AV$10, T31=5, $BD$10, T31=6, $BL$10, T31=7, $AV$17, T31=8, $BD$17, T31=0, )</f>
        <v>#NAME?</v>
      </c>
      <c r="V31" s="116" t="e">
        <f ca="1">IFS(T31=1, $AW$3, T31=2, $BE$3, T31=3, $BM$3, T31=4, $AW$10, T31=5, $BE$10, T31=6, $BM$10, T31=7, $AW$17, T31=8, $BE$17, T31=0, )</f>
        <v>#NAME?</v>
      </c>
      <c r="W31" s="116" t="e">
        <f ca="1">IFS(T31=1, $AX$3, T31=2, $BF$3, T31=3, $BN$3, T31=4, $AX$10, T31=5, $BF$10, T31=6, $BN$10, T31=7, $AX$17, T31=8, $BET38, T31=0, )</f>
        <v>#NAME?</v>
      </c>
      <c r="X31" s="116" t="e">
        <f ca="1">IFS(T31=1, $AY$3, T31=2, $BG$3, T31=3, $BO$3, T31=4, $AY$10, T31=5, $BG$10, T31=6, $BO$10, T31=7, $AY$17, T31=8, $BFT38, T31=0, )</f>
        <v>#NAME?</v>
      </c>
      <c r="Y31" s="116" t="e">
        <f ca="1">IFS(T31=1, $AZ$3, T31=2, $BH$3, T31=3, $BP$3, T31=4, $AZ$10, T31=5, $BH$10, T31=6, $BP$10, T31=7, $AZ$17, T31=8, $BGT38, T31=0, )</f>
        <v>#NAME?</v>
      </c>
      <c r="Z31" s="116" t="e">
        <f ca="1">IFS(T31=1, $BA$3, T31=2, $BI$3, T31=3, $BQ$3, T31=4, $BA$10, T31=5, $BI$10, T31=6, $BQ$10, T31=7, $BA$17, T31=8, $BHT38, T31=0, )</f>
        <v>#NAME?</v>
      </c>
      <c r="AA31" s="117" t="e">
        <f ca="1">IFS(T31=1, $BB$3, T31=2, $BJ$3, T31=3, $BR$3, T31=4, $BB$10, T31=5, $BJ$10, T31=6, $BR$10, T31=7, $BB$17, T31=8, $BIT38, T31=0, )</f>
        <v>#NAME?</v>
      </c>
      <c r="AB31" s="189" t="s">
        <v>115</v>
      </c>
      <c r="AC31" s="194"/>
      <c r="AD31" s="116" t="e">
        <f ca="1">IFS(AC31=1, $AV$3, AC31=2, $BD$3, AC31=3, $BL$3, AC31=4, $AV$10, AC31=5, $BD$10, AC31=6, $BL$10, AC31=7, $AV$17, AC31=8, $BD$17, AC31=0, )</f>
        <v>#NAME?</v>
      </c>
      <c r="AE31" s="116" t="e">
        <f ca="1">IFS(AC31=1, $AW$3, AC31=2, $BE$3, AC31=3, $BM$3, AC31=4, $AW$10, AC31=5, $BE$10, AC31=6, $BM$10, AC31=7, $AW$17, AC31=8, $BE$17, AC31=0, )</f>
        <v>#NAME?</v>
      </c>
      <c r="AF31" s="116" t="e">
        <f ca="1">IFS(AC31=1, $AX$3, AC31=2, $BF$3, AC31=3, $BN$3, AC31=4, $AX$10, AC31=5, $BF$10, AC31=6, $BN$10, AC31=7, $AX$17, AC31=8, $BET38, AC31=0, )</f>
        <v>#NAME?</v>
      </c>
      <c r="AG31" s="116" t="e">
        <f ca="1">IFS(AC31=1, $AY$3, AC31=2, $BG$3, AC31=3, $BO$3, AC31=4, $AY$10, AC31=5, $BG$10, AC31=6, $BO$10, AC31=7, $AY$17, AC31=8, $BFT38, AC31=0, )</f>
        <v>#NAME?</v>
      </c>
      <c r="AH31" s="116" t="e">
        <f ca="1">IFS(AC31=1, $AZ$3, AC31=2, $BH$3, AC31=3, $BP$3, AC31=4, $AZ$10, AC31=5, $BH$10, AC31=6, $BP$10, AC31=7, $AZ$17, AC31=8, $BGT38, AC31=0, )</f>
        <v>#NAME?</v>
      </c>
      <c r="AI31" s="116" t="e">
        <f ca="1">IFS(AC31=1, $BA$3, AC31=2, $BI$3, AC31=3, $BQ$3, AC31=4, $BA$10, AC31=5, $BI$10, AC31=6, $BQ$10, AC31=7, $BA$17, AC31=8, $BHT38, AC31=0, )</f>
        <v>#NAME?</v>
      </c>
      <c r="AJ31" s="117" t="e">
        <f ca="1">IFS(AC31=1, $BB$3, AC31=2, $BJ$3, AC31=3, $BR$3, AC31=4, $BB$10, AC31=5, $BJ$10, AC31=6, $BR$10, AC31=7, $BB$17, AC31=8, $BIT38, AC31=0, )</f>
        <v>#NAME?</v>
      </c>
      <c r="AK31" s="189" t="s">
        <v>115</v>
      </c>
      <c r="AL31" s="194"/>
      <c r="AM31" s="116" t="e">
        <f ca="1">IFS(AL31=1, $AV$3, AL31=2, $BD$3, AL31=3, $BL$3, AL31=4, $AV$10, AL31=5, $BD$10, AL31=6, $BL$10, AL31=7, $AV$17, AL31=8, $BD$17, AL31=0, )</f>
        <v>#NAME?</v>
      </c>
      <c r="AN31" s="116" t="e">
        <f ca="1">IFS(AL31=1, $AW$3, AL31=2, $BE$3, AL31=3, $BM$3, AL31=4, $AW$10, AL31=5, $BE$10, AL31=6, $BM$10, AL31=7, $AW$17, AL31=8, $BE$17, AL31=0, )</f>
        <v>#NAME?</v>
      </c>
      <c r="AO31" s="116" t="e">
        <f ca="1">IFS(AL31=1, $AX$3, AL31=2, $BF$3, AL31=3, $BN$3, AL31=4, $AX$10, AL31=5, $BF$10, AL31=6, $BN$10, AL31=7, $AX$17, AL31=8, $BET38, AL31=0, )</f>
        <v>#NAME?</v>
      </c>
      <c r="AP31" s="116" t="e">
        <f ca="1">IFS(AL31=1, $AY$3, AL31=2, $BG$3, AL31=3, $BO$3, AL31=4, $AY$10, AL31=5, $BG$10, AL31=6, $BO$10, AL31=7, $AY$17, AL31=8, $BFT38, AL31=0, )</f>
        <v>#NAME?</v>
      </c>
      <c r="AQ31" s="116" t="e">
        <f ca="1">IFS(AL31=1, $AZ$3, AL31=2, $BH$3, AL31=3, $BP$3, AL31=4, $AZ$10, AL31=5, $BH$10, AL31=6, $BP$10, AL31=7, $AZ$17, AL31=8, $BGT38, AL31=0, )</f>
        <v>#NAME?</v>
      </c>
      <c r="AR31" s="116" t="e">
        <f ca="1">IFS(AL31=1, $BA$3, AL31=2, $BI$3, AL31=3, $BQ$3, AL31=4, $BA$10, AL31=5, $BI$10, AL31=6, $BQ$10, AL31=7, $BA$17, AL31=8, $BHT38, AL31=0, )</f>
        <v>#NAME?</v>
      </c>
      <c r="AS31" s="117" t="e">
        <f ca="1">IFS(AL31=1, $BB$3, AL31=2, $BJ$3, AL31=3, $BR$3, AL31=4, $BB$10, AL31=5, $BJ$10, AL31=6, $BR$10, AL31=7, $BB$17, AL31=8, $BIT38, AL31=0, )</f>
        <v>#NAME?</v>
      </c>
      <c r="AT31" s="15"/>
      <c r="AU31" s="59"/>
      <c r="AV31" s="15"/>
      <c r="AW31" s="15"/>
      <c r="AX31" s="15"/>
      <c r="AY31" s="15"/>
      <c r="AZ31" s="15"/>
      <c r="BA31" s="15"/>
      <c r="BB31" s="15"/>
      <c r="BC31" s="15"/>
      <c r="BD31" s="15"/>
      <c r="BE31" s="15"/>
      <c r="BF31" s="15"/>
      <c r="BG31" s="15"/>
      <c r="BH31" s="15"/>
      <c r="BI31" s="15"/>
      <c r="BJ31" s="15"/>
      <c r="BK31" s="15"/>
      <c r="BL31" s="15"/>
      <c r="BM31" s="15"/>
      <c r="BN31" s="15"/>
      <c r="BO31" s="15"/>
      <c r="BP31" s="15"/>
      <c r="BQ31" s="15"/>
      <c r="BR31" s="15"/>
    </row>
    <row r="32" spans="1:70" ht="13.5" x14ac:dyDescent="0.25">
      <c r="A32" s="180"/>
      <c r="B32" s="132" t="s">
        <v>13</v>
      </c>
      <c r="C32" s="182"/>
      <c r="D32" s="180"/>
      <c r="E32" s="180"/>
      <c r="F32" s="180"/>
      <c r="G32" s="180"/>
      <c r="H32" s="182"/>
      <c r="I32" s="15">
        <f>I31*$AT$3</f>
        <v>440.00000000000006</v>
      </c>
      <c r="J32" s="180"/>
      <c r="K32" s="15">
        <f>K31*$AU$3</f>
        <v>60</v>
      </c>
      <c r="L32" s="180"/>
      <c r="M32" s="180"/>
      <c r="N32" s="180"/>
      <c r="O32" s="180"/>
      <c r="P32" s="180"/>
      <c r="Q32" s="180"/>
      <c r="R32" s="182"/>
      <c r="S32" s="180"/>
      <c r="T32" s="182"/>
      <c r="U32" s="116" t="e">
        <f ca="1">IFS(T31=1, $AV$4, T31=2, $BD$4, T31=3, $BL$4, T31=4, $AV$11, T31=5, $BD$11, T31=6, $BL$11, T31=7, $AV$18, T31=8, $BD$18, T31=0, )</f>
        <v>#NAME?</v>
      </c>
      <c r="V32" s="116" t="e">
        <f ca="1">IFS(T31=1, $AW$4, T31=2, $BE$4, T31=3, $BM$4, T31=4, $AW$11, T31=5, $BE$11, T31=6, $BM$11, T31=7, $AW$18, T31=8, $BE$18, T31=0, )</f>
        <v>#NAME?</v>
      </c>
      <c r="W32" s="116" t="e">
        <f ca="1">IFS(T31=1, $AX$4, T31=2, $BF$4, T31=3, $BN$4, T31=4, $AX$11, T31=5, $BF$11, T31=6, $BN$11, T31=7, $AX$18, T31=8, $BF$18, T31=0, )</f>
        <v>#NAME?</v>
      </c>
      <c r="X32" s="116" t="e">
        <f ca="1">IFS(T31=1, $AY$4, T31=2, $BG$4, T31=3, $BO$4, T31=4, $AY$11, T31=5, $BG$11, T31=6, $BO$11, T31=7, $AY$18, T31=8, $BG$18, T31=0, )</f>
        <v>#NAME?</v>
      </c>
      <c r="Y32" s="116" t="e">
        <f ca="1">IFS(T31=1, $AZ$4, T31=2, $BH$4, T31=3, $BP$4, T31=4, $AZ$11, T31=5, $BH$11, T31=6, $BP$11, T31=7, $AZ$18, T31=8, $BH$18, T31=0, )</f>
        <v>#NAME?</v>
      </c>
      <c r="Z32" s="116" t="e">
        <f ca="1">IFS(T31=1, $BA$4, T31=2, $BI$4, T31=3, $BQ$4, T31=4, $BA$11, T31=5, $BI$11, T31=6, $BQ$11, T31=7, $BA$18, T31=8, $BI$18, T31=0, )</f>
        <v>#NAME?</v>
      </c>
      <c r="AA32" s="117" t="e">
        <f ca="1">IFS(T31=1, $BA$4, T31=2, $BI$4, T31=3, $BQ$4, T31=4, $BA$11, T31=5, $BI$11, T31=6, $BQ$11, T31=7, $BA$18, T31=8, $BI$18, T31=0, )</f>
        <v>#NAME?</v>
      </c>
      <c r="AB32" s="180"/>
      <c r="AC32" s="182"/>
      <c r="AD32" s="116" t="e">
        <f ca="1">IFS(AC31=1, $AV$4, AC31=2, $BD$4, AC31=3, $BL$4, AC31=4, $AV$11, AC31=5, $BD$11, AC31=6, $BL$11, AC31=7, $AV$18, AC31=8, $BD$18, AC31=0, )</f>
        <v>#NAME?</v>
      </c>
      <c r="AE32" s="116" t="e">
        <f ca="1">IFS(AC31=1, $AW$4, AC31=2, $BE$4, AC31=3, $BM$4, AC31=4, $AW$11, AC31=5, $BE$11, AC31=6, $BM$11, AC31=7, $AW$18, AC31=8, $BE$18, AC31=0, )</f>
        <v>#NAME?</v>
      </c>
      <c r="AF32" s="116" t="e">
        <f ca="1">IFS(AC31=1, $AX$4, AC31=2, $BF$4, AC31=3, $BN$4, AC31=4, $AX$11, AC31=5, $BF$11, AC31=6, $BN$11, AC31=7, $AX$18, AC31=8, $BF$18, AC31=0, )</f>
        <v>#NAME?</v>
      </c>
      <c r="AG32" s="116" t="e">
        <f ca="1">IFS(AC31=1, $AY$4, AC31=2, $BG$4, AC31=3, $BO$4, AC31=4, $AY$11, AC31=5, $BG$11, AC31=6, $BO$11, AC31=7, $AY$18, AC31=8, $BG$18, AC31=0, )</f>
        <v>#NAME?</v>
      </c>
      <c r="AH32" s="116" t="e">
        <f ca="1">IFS(AC31=1, $AZ$4, AC31=2, $BH$4, AC31=3, $BP$4, AC31=4, $AZ$11, AC31=5, $BH$11, AC31=6, $BP$11, AC31=7, $AZ$18, AC31=8, $BH$18, AC31=0, )</f>
        <v>#NAME?</v>
      </c>
      <c r="AI32" s="116" t="e">
        <f ca="1">IFS(AC31=1, $BA$4, AC31=2, $BI$4, AC31=3, $BQ$4, AC31=4, $BA$11, AC31=5, $BI$11, AC31=6, $BQ$11, AC31=7, $BA$18, AC31=8, $BI$18, AC31=0, )</f>
        <v>#NAME?</v>
      </c>
      <c r="AJ32" s="117" t="e">
        <f ca="1">IFS(AC31=1, $BA$4, AC31=2, $BI$4, AC31=3, $BQ$4, AC31=4, $BA$11, AC31=5, $BI$11, AC31=6, $BQ$11, AC31=7, $BA$18, AC31=8, $BI$18, AC31=0, )</f>
        <v>#NAME?</v>
      </c>
      <c r="AK32" s="180"/>
      <c r="AL32" s="182"/>
      <c r="AM32" s="116" t="e">
        <f ca="1">IFS(AL31=1, $AV$4, AL31=2, $BD$4, AL31=3, $BL$4, AL31=4, $AV$11, AL31=5, $BD$11, AL31=6, $BL$11, AL31=7, $AV$18, AL31=8, $BD$18, AL31=0, )</f>
        <v>#NAME?</v>
      </c>
      <c r="AN32" s="116" t="e">
        <f ca="1">IFS(AL31=1, $AW$4, AL31=2, $BE$4, AL31=3, $BM$4, AL31=4, $AW$11, AL31=5, $BE$11, AL31=6, $BM$11, AL31=7, $AW$18, AL31=8, $BE$18, AL31=0, )</f>
        <v>#NAME?</v>
      </c>
      <c r="AO32" s="116" t="e">
        <f ca="1">IFS(AL31=1, $AX$4, AL31=2, $BF$4, AL31=3, $BN$4, AL31=4, $AX$11, AL31=5, $BF$11, AL31=6, $BN$11, AL31=7, $AX$18, AL31=8, $BF$18, AL31=0, )</f>
        <v>#NAME?</v>
      </c>
      <c r="AP32" s="116" t="e">
        <f ca="1">IFS(AL31=1, $AY$4, AL31=2, $BG$4, AL31=3, $BO$4, AL31=4, $AY$11, AL31=5, $BG$11, AL31=6, $BO$11, AL31=7, $AY$18, AL31=8, $BG$18, AL31=0, )</f>
        <v>#NAME?</v>
      </c>
      <c r="AQ32" s="116" t="e">
        <f ca="1">IFS(AL31=1, $AZ$4, AL31=2, $BH$4, AL31=3, $BP$4, AL31=4, $AZ$11, AL31=5, $BH$11, AL31=6, $BP$11, AL31=7, $AZ$18, AL31=8, $BH$18, AL31=0, )</f>
        <v>#NAME?</v>
      </c>
      <c r="AR32" s="116" t="e">
        <f ca="1">IFS(AL31=1, $BA$4, AL31=2, $BI$4, AL31=3, $BQ$4, AL31=4, $BA$11, AL31=5, $BI$11, AL31=6, $BQ$11, AL31=7, $BA$18, AL31=8, $BI$18, AL31=0, )</f>
        <v>#NAME?</v>
      </c>
      <c r="AS32" s="117" t="e">
        <f ca="1">IFS(AL31=1, $BA$4, AL31=2, $BI$4, AL31=3, $BQ$4, AL31=4, $BA$11, AL31=5, $BI$11, AL31=6, $BQ$11, AL31=7, $BA$18, AL31=8, $BI$18, AL31=0, )</f>
        <v>#NAME?</v>
      </c>
      <c r="AT32" s="15"/>
      <c r="AU32" s="59"/>
      <c r="AV32" s="15"/>
      <c r="AW32" s="15"/>
      <c r="AX32" s="15"/>
      <c r="AY32" s="15"/>
      <c r="AZ32" s="15"/>
      <c r="BA32" s="15"/>
      <c r="BB32" s="15"/>
      <c r="BC32" s="15"/>
      <c r="BD32" s="15"/>
      <c r="BE32" s="15"/>
      <c r="BF32" s="15"/>
      <c r="BG32" s="15"/>
      <c r="BH32" s="15"/>
      <c r="BI32" s="15"/>
      <c r="BJ32" s="15"/>
      <c r="BK32" s="15"/>
      <c r="BL32" s="15"/>
      <c r="BM32" s="15"/>
      <c r="BN32" s="15"/>
      <c r="BO32" s="15"/>
      <c r="BP32" s="15"/>
      <c r="BQ32" s="15"/>
      <c r="BR32" s="15"/>
    </row>
    <row r="33" spans="1:70" ht="13.5" x14ac:dyDescent="0.25">
      <c r="A33" s="180"/>
      <c r="B33" s="133" t="s">
        <v>14</v>
      </c>
      <c r="C33" s="182"/>
      <c r="D33" s="180"/>
      <c r="E33" s="180"/>
      <c r="F33" s="180"/>
      <c r="G33" s="180"/>
      <c r="H33" s="182"/>
      <c r="I33" s="15">
        <f>I31*$AT$4</f>
        <v>968</v>
      </c>
      <c r="J33" s="180"/>
      <c r="K33" s="15">
        <f>K31*$AU$4</f>
        <v>120</v>
      </c>
      <c r="L33" s="180"/>
      <c r="M33" s="180"/>
      <c r="N33" s="180"/>
      <c r="O33" s="180"/>
      <c r="P33" s="180"/>
      <c r="Q33" s="180"/>
      <c r="R33" s="182"/>
      <c r="S33" s="180"/>
      <c r="T33" s="182"/>
      <c r="U33" s="116" t="e">
        <f ca="1">IFS(T31=1, $AV$5, T31=2, $BD$5, T31=3, $BL$5, T31=4, $AV$12, T31=5, $BD$12, T31=6, $BL$12, T31=7, $AV$19, T31=8, $BD$19, T31=0, )</f>
        <v>#NAME?</v>
      </c>
      <c r="V33" s="116" t="e">
        <f ca="1">IFS(T31=1, $AW$5, T31=2, $BE$5, T31=3, $BM$5, T31=4, $AW$12, T31=5, $BE$12, T31=6, $BM$12, T31=7, $AW$19, T31=8, $BE$19, T31=0, )</f>
        <v>#NAME?</v>
      </c>
      <c r="W33" s="116" t="e">
        <f ca="1">IFS(T31=1, $AX$5, T31=2, $BF$5, T31=3, $BN$5, T31=4, $AX$12, T31=5, $BF$12, T31=6, $BN$12, T31=7, $AX$19, T31=8, $BF$19, T31=0, )</f>
        <v>#NAME?</v>
      </c>
      <c r="X33" s="116" t="e">
        <f ca="1">IFS(T31=1, $AY$5, T31=2, $BG$5, T31=3, $BO$5, T31=4, $AY$12, T31=5, $BG$12, T31=6, $BO$12, T31=7, $AY$19, T31=8, $BG$19, T31=0, )</f>
        <v>#NAME?</v>
      </c>
      <c r="Y33" s="116" t="e">
        <f ca="1">IFS(T31=1, $AZ$5, T31=2, $BH$5, T31=3, $BP$5, T31=4, $AZ$12, T31=5, $BH$12, T31=6, $BP$12, T31=7, $AZ$19, T31=8, $BH$19, T31=0, )</f>
        <v>#NAME?</v>
      </c>
      <c r="Z33" s="116" t="e">
        <f ca="1">IFS(T31=1, $BA$5, T31=2, $BI$5, T31=3, $BQ$5, T31=4, $BA$12, T31=5, $BI$12, T31=6, $BQ$12, T31=7, $BA$19, T31=8, $BI$19, T31=0, )</f>
        <v>#NAME?</v>
      </c>
      <c r="AA33" s="117" t="e">
        <f ca="1">IFS(T31=1, $BB$5, T31=2, $BJ$5, T31=3, $BR$5, T31=4, $BB$12, T31=5, $BJ$12, T31=6, $BR$12, T31=7, $BB$19, T31=8, $BJ$19, T31=0, )</f>
        <v>#NAME?</v>
      </c>
      <c r="AB33" s="180"/>
      <c r="AC33" s="182"/>
      <c r="AD33" s="116" t="e">
        <f ca="1">IFS(AC31=1, $AV$5, AC31=2, $BD$5, AC31=3, $BL$5, AC31=4, $AV$12, AC31=5, $BD$12, AC31=6, $BL$12, AC31=7, $AV$19, AC31=8, $BD$19, AC31=0, )</f>
        <v>#NAME?</v>
      </c>
      <c r="AE33" s="116" t="e">
        <f ca="1">IFS(AC31=1, $AW$5, AC31=2, $BE$5, AC31=3, $BM$5, AC31=4, $AW$12, AC31=5, $BE$12, AC31=6, $BM$12, AC31=7, $AW$19, AC31=8, $BE$19, AC31=0, )</f>
        <v>#NAME?</v>
      </c>
      <c r="AF33" s="116" t="e">
        <f ca="1">IFS(AC31=1, $AX$5, AC31=2, $BF$5, AC31=3, $BN$5, AC31=4, $AX$12, AC31=5, $BF$12, AC31=6, $BN$12, AC31=7, $AX$19, AC31=8, $BF$19, AC31=0, )</f>
        <v>#NAME?</v>
      </c>
      <c r="AG33" s="116" t="e">
        <f ca="1">IFS(AC31=1, $AY$5, AC31=2, $BG$5, AC31=3, $BO$5, AC31=4, $AY$12, AC31=5, $BG$12, AC31=6, $BO$12, AC31=7, $AY$19, AC31=8, $BG$19, AC31=0, )</f>
        <v>#NAME?</v>
      </c>
      <c r="AH33" s="116" t="e">
        <f ca="1">IFS(AC31=1, $AZ$5, AC31=2, $BH$5, AC31=3, $BP$5, AC31=4, $AZ$12, AC31=5, $BH$12, AC31=6, $BP$12, AC31=7, $AZ$19, AC31=8, $BH$19, AC31=0, )</f>
        <v>#NAME?</v>
      </c>
      <c r="AI33" s="116" t="e">
        <f ca="1">IFS(AC31=1, $BA$5, AC31=2, $BI$5, AC31=3, $BQ$5, AC31=4, $BA$12, AC31=5, $BI$12, AC31=6, $BQ$12, AC31=7, $BA$19, AC31=8, $BI$19, AC31=0, )</f>
        <v>#NAME?</v>
      </c>
      <c r="AJ33" s="117" t="e">
        <f ca="1">IFS(AC31=1, $BB$5, AC31=2, $BJ$5, AC31=3, $BR$5, AC31=4, $BB$12, AC31=5, $BJ$12, AC31=6, $BR$12, AC31=7, $BB$19, AC31=8, $BJ$19, AC31=0, )</f>
        <v>#NAME?</v>
      </c>
      <c r="AK33" s="180"/>
      <c r="AL33" s="182"/>
      <c r="AM33" s="116" t="e">
        <f ca="1">IFS(AL31=1, $AV$5, AL31=2, $BD$5, AL31=3, $BL$5, AL31=4, $AV$12, AL31=5, $BD$12, AL31=6, $BL$12, AL31=7, $AV$19, AL31=8, $BD$19, AL31=0, )</f>
        <v>#NAME?</v>
      </c>
      <c r="AN33" s="116" t="e">
        <f ca="1">IFS(AL31=1, $AW$5, AL31=2, $BE$5, AL31=3, $BM$5, AL31=4, $AW$12, AL31=5, $BE$12, AL31=6, $BM$12, AL31=7, $AW$19, AL31=8, $BE$19, AL31=0, )</f>
        <v>#NAME?</v>
      </c>
      <c r="AO33" s="116" t="e">
        <f ca="1">IFS(AL31=1, $AX$5, AL31=2, $BF$5, AL31=3, $BN$5, AL31=4, $AX$12, AL31=5, $BF$12, AL31=6, $BN$12, AL31=7, $AX$19, AL31=8, $BF$19, AL31=0, )</f>
        <v>#NAME?</v>
      </c>
      <c r="AP33" s="116" t="e">
        <f ca="1">IFS(AL31=1, $AY$5, AL31=2, $BG$5, AL31=3, $BO$5, AL31=4, $AY$12, AL31=5, $BG$12, AL31=6, $BO$12, AL31=7, $AY$19, AL31=8, $BG$19, AL31=0, )</f>
        <v>#NAME?</v>
      </c>
      <c r="AQ33" s="116" t="e">
        <f ca="1">IFS(AL31=1, $AZ$5, AL31=2, $BH$5, AL31=3, $BP$5, AL31=4, $AZ$12, AL31=5, $BH$12, AL31=6, $BP$12, AL31=7, $AZ$19, AL31=8, $BH$19, AL31=0, )</f>
        <v>#NAME?</v>
      </c>
      <c r="AR33" s="116" t="e">
        <f ca="1">IFS(AL31=1, $BA$5, AL31=2, $BI$5, AL31=3, $BQ$5, AL31=4, $BA$12, AL31=5, $BI$12, AL31=6, $BQ$12, AL31=7, $BA$19, AL31=8, $BI$19, AL31=0, )</f>
        <v>#NAME?</v>
      </c>
      <c r="AS33" s="117" t="e">
        <f ca="1">IFS(AL31=1, $BB$5, AL31=2, $BJ$5, AL31=3, $BR$5, AL31=4, $BB$12, AL31=5, $BJ$12, AL31=6, $BR$12, AL31=7, $BB$19, AL31=8, $BJ$19, AL31=0, )</f>
        <v>#NAME?</v>
      </c>
      <c r="AT33" s="15"/>
      <c r="AU33" s="59"/>
      <c r="AV33" s="15"/>
      <c r="AW33" s="15"/>
      <c r="AX33" s="15"/>
      <c r="AY33" s="15"/>
      <c r="AZ33" s="15"/>
      <c r="BA33" s="15"/>
      <c r="BB33" s="15"/>
      <c r="BC33" s="15"/>
      <c r="BD33" s="15"/>
      <c r="BE33" s="15"/>
      <c r="BF33" s="15"/>
      <c r="BG33" s="15"/>
      <c r="BH33" s="15"/>
      <c r="BI33" s="15"/>
      <c r="BJ33" s="15"/>
      <c r="BK33" s="15"/>
      <c r="BL33" s="15"/>
      <c r="BM33" s="15"/>
      <c r="BN33" s="15"/>
      <c r="BO33" s="15"/>
      <c r="BP33" s="15"/>
      <c r="BQ33" s="15"/>
      <c r="BR33" s="15"/>
    </row>
    <row r="34" spans="1:70" ht="13.5" x14ac:dyDescent="0.25">
      <c r="A34" s="180"/>
      <c r="B34" s="134" t="s">
        <v>15</v>
      </c>
      <c r="C34" s="182"/>
      <c r="D34" s="180"/>
      <c r="E34" s="180"/>
      <c r="F34" s="180"/>
      <c r="G34" s="180"/>
      <c r="H34" s="182"/>
      <c r="I34" s="15">
        <f>I31*$AT$5</f>
        <v>2129.6</v>
      </c>
      <c r="J34" s="180"/>
      <c r="K34" s="15">
        <f>K31*$AU$5</f>
        <v>240</v>
      </c>
      <c r="L34" s="180"/>
      <c r="M34" s="180"/>
      <c r="N34" s="180"/>
      <c r="O34" s="180"/>
      <c r="P34" s="180"/>
      <c r="Q34" s="180"/>
      <c r="R34" s="182"/>
      <c r="S34" s="180"/>
      <c r="T34" s="182"/>
      <c r="U34" s="116" t="e">
        <f ca="1">IFS(T31=1, $AV$6, T31=2, $BD$6, T31=3, $BL$6, T31=4, $AV$13, T31=5, $BD$13, T31=6, $BL$13, T31=7, $AV$20, T31=8, $BD$20, T31=0, )</f>
        <v>#NAME?</v>
      </c>
      <c r="V34" s="116" t="e">
        <f ca="1">IFS(T31=1, $AW$6, T31=2, $BE$6, T31=3, $BM$6, T31=4, $AW$13, T31=5, $BE$13, T31=6, $BM$13, T31=7, $AW$20, T31=8, $BE$20, T31=0, )</f>
        <v>#NAME?</v>
      </c>
      <c r="W34" s="116" t="e">
        <f ca="1">IFS(T31=1, $AX$6, T31=2, $BF$6, T31=3, $BN$6, T31=4, $AX$13, T31=5, $BF$13, T31=6, $BN$13, T31=7, $AX$20, T31=8, $BF$20, T31=0, )</f>
        <v>#NAME?</v>
      </c>
      <c r="X34" s="116" t="e">
        <f ca="1">IFS(T31=1, $AY$6, T31=2, $BG$6, T31=3, $BO$6, T31=4, $AY$13, T31=5, $BG$13, T31=6, $BO$13, T31=7, $AY$20, T31=8, $BG$20, T31=0, )</f>
        <v>#NAME?</v>
      </c>
      <c r="Y34" s="116" t="e">
        <f ca="1">IFS(T31=1, $AZ$6, T31=2, $BH$6, T31=3, $BP$6, T31=4, $AZ$13, T31=5, $BH$13, T31=6, $BP$13, T31=7, $AZ$20, T31=8, $BH$20, T31=0, )</f>
        <v>#NAME?</v>
      </c>
      <c r="Z34" s="116" t="e">
        <f ca="1">IFS(T31=1, $BA$6, T31=2, $BI$6, T31=3, $BQ$6, T31=4, $BA$13, T31=5, $BI$13, T31=6, $BQ$13, T31=7, $BA$20, T31=8, $BI$20, T31=0, )</f>
        <v>#NAME?</v>
      </c>
      <c r="AA34" s="117" t="e">
        <f ca="1">IFS(T31=1, $BB$6, T31=2, $BJ$6, T31=3, $BR$6, T31=4, $BB$13, T31=5, $BJ$13, T31=6, $BR$13, T31=7, $BB$20, T31=8, $BJ$20, T31=0, )</f>
        <v>#NAME?</v>
      </c>
      <c r="AB34" s="180"/>
      <c r="AC34" s="182"/>
      <c r="AD34" s="116" t="e">
        <f ca="1">IFS(AC31=1, $AV$6, AC31=2, $BD$6, AC31=3, $BL$6, AC31=4, $AV$13, AC31=5, $BD$13, AC31=6, $BL$13, AC31=7, $AV$20, AC31=8, $BD$20, AC31=0, )</f>
        <v>#NAME?</v>
      </c>
      <c r="AE34" s="116" t="e">
        <f ca="1">IFS(AC31=1, $AW$6, AC31=2, $BE$6, AC31=3, $BM$6, AC31=4, $AW$13, AC31=5, $BE$13, AC31=6, $BM$13, AC31=7, $AW$20, AC31=8, $BE$20, AC31=0, )</f>
        <v>#NAME?</v>
      </c>
      <c r="AF34" s="116" t="e">
        <f ca="1">IFS(AC31=1, $AX$6, AC31=2, $BF$6, AC31=3, $BN$6, AC31=4, $AX$13, AC31=5, $BF$13, AC31=6, $BN$13, AC31=7, $AX$20, AC31=8, $BF$20, AC31=0, )</f>
        <v>#NAME?</v>
      </c>
      <c r="AG34" s="116" t="e">
        <f ca="1">IFS(AC31=1, $AY$6, AC31=2, $BG$6, AC31=3, $BO$6, AC31=4, $AY$13, AC31=5, $BG$13, AC31=6, $BO$13, AC31=7, $AY$20, AC31=8, $BG$20, AC31=0, )</f>
        <v>#NAME?</v>
      </c>
      <c r="AH34" s="116" t="e">
        <f ca="1">IFS(AC31=1, $AZ$6, AC31=2, $BH$6, AC31=3, $BP$6, AC31=4, $AZ$13, AC31=5, $BH$13, AC31=6, $BP$13, AC31=7, $AZ$20, AC31=8, $BH$20, AC31=0, )</f>
        <v>#NAME?</v>
      </c>
      <c r="AI34" s="116" t="e">
        <f ca="1">IFS(AC31=1, $BA$6, AC31=2, $BI$6, AC31=3, $BQ$6, AC31=4, $BA$13, AC31=5, $BI$13, AC31=6, $BQ$13, AC31=7, $BA$20, AC31=8, $BI$20, AC31=0, )</f>
        <v>#NAME?</v>
      </c>
      <c r="AJ34" s="117" t="e">
        <f ca="1">IFS(AC31=1, $BB$6, AC31=2, $BJ$6, AC31=3, $BR$6, AC31=4, $BB$13, AC31=5, $BJ$13, AC31=6, $BR$13, AC31=7, $BB$20, AC31=8, $BJ$20, AC31=0, )</f>
        <v>#NAME?</v>
      </c>
      <c r="AK34" s="180"/>
      <c r="AL34" s="182"/>
      <c r="AM34" s="116" t="e">
        <f ca="1">IFS(AL31=1, $AV$6, AL31=2, $BD$6, AL31=3, $BL$6, AL31=4, $AV$13, AL31=5, $BD$13, AL31=6, $BL$13, AL31=7, $AV$20, AL31=8, $BD$20, AL31=0, )</f>
        <v>#NAME?</v>
      </c>
      <c r="AN34" s="116" t="e">
        <f ca="1">IFS(AL31=1, $AW$6, AL31=2, $BE$6, AL31=3, $BM$6, AL31=4, $AW$13, AL31=5, $BE$13, AL31=6, $BM$13, AL31=7, $AW$20, AL31=8, $BE$20, AL31=0, )</f>
        <v>#NAME?</v>
      </c>
      <c r="AO34" s="116" t="e">
        <f ca="1">IFS(AL31=1, $AX$6, AL31=2, $BF$6, AL31=3, $BN$6, AL31=4, $AX$13, AL31=5, $BF$13, AL31=6, $BN$13, AL31=7, $AX$20, AL31=8, $BF$20, AL31=0, )</f>
        <v>#NAME?</v>
      </c>
      <c r="AP34" s="116" t="e">
        <f ca="1">IFS(AL31=1, $AY$6, AL31=2, $BG$6, AL31=3, $BO$6, AL31=4, $AY$13, AL31=5, $BG$13, AL31=6, $BO$13, AL31=7, $AY$20, AL31=8, $BG$20, AL31=0, )</f>
        <v>#NAME?</v>
      </c>
      <c r="AQ34" s="116" t="e">
        <f ca="1">IFS(AL31=1, $AZ$6, AL31=2, $BH$6, AL31=3, $BP$6, AL31=4, $AZ$13, AL31=5, $BH$13, AL31=6, $BP$13, AL31=7, $AZ$20, AL31=8, $BH$20, AL31=0, )</f>
        <v>#NAME?</v>
      </c>
      <c r="AR34" s="116" t="e">
        <f ca="1">IFS(AL31=1, $BA$6, AL31=2, $BI$6, AL31=3, $BQ$6, AL31=4, $BA$13, AL31=5, $BI$13, AL31=6, $BQ$13, AL31=7, $BA$20, AL31=8, $BI$20, AL31=0, )</f>
        <v>#NAME?</v>
      </c>
      <c r="AS34" s="117" t="e">
        <f ca="1">IFS(AL31=1, $BB$6, AL31=2, $BJ$6, AL31=3, $BR$6, AL31=4, $BB$13, AL31=5, $BJ$13, AL31=6, $BR$13, AL31=7, $BB$20, AL31=8, $BJ$20, AL31=0, )</f>
        <v>#NAME?</v>
      </c>
      <c r="AT34" s="15"/>
      <c r="AU34" s="59"/>
      <c r="AV34" s="15"/>
      <c r="AW34" s="15"/>
      <c r="AX34" s="15"/>
      <c r="AY34" s="15"/>
      <c r="AZ34" s="15"/>
      <c r="BA34" s="15"/>
      <c r="BB34" s="15"/>
      <c r="BC34" s="15"/>
      <c r="BD34" s="15"/>
      <c r="BE34" s="15"/>
      <c r="BF34" s="15"/>
      <c r="BG34" s="15"/>
      <c r="BH34" s="15"/>
      <c r="BI34" s="15"/>
      <c r="BJ34" s="15"/>
      <c r="BK34" s="15"/>
      <c r="BL34" s="15"/>
      <c r="BM34" s="15"/>
      <c r="BN34" s="15"/>
      <c r="BO34" s="15"/>
      <c r="BP34" s="15"/>
      <c r="BQ34" s="15"/>
      <c r="BR34" s="15"/>
    </row>
    <row r="35" spans="1:70" ht="13.5" x14ac:dyDescent="0.25">
      <c r="A35" s="180"/>
      <c r="B35" s="135" t="s">
        <v>16</v>
      </c>
      <c r="C35" s="182"/>
      <c r="D35" s="180"/>
      <c r="E35" s="180"/>
      <c r="F35" s="180"/>
      <c r="G35" s="180"/>
      <c r="H35" s="182"/>
      <c r="I35" s="15">
        <f>I31*$AT$6</f>
        <v>10300</v>
      </c>
      <c r="J35" s="180"/>
      <c r="K35" s="15">
        <f>K31*$AU$6</f>
        <v>480</v>
      </c>
      <c r="L35" s="180"/>
      <c r="M35" s="180"/>
      <c r="N35" s="180"/>
      <c r="O35" s="180"/>
      <c r="P35" s="180"/>
      <c r="Q35" s="180"/>
      <c r="R35" s="182"/>
      <c r="S35" s="180"/>
      <c r="T35" s="182"/>
      <c r="U35" s="116" t="e">
        <f ca="1">IFS(T31=1, $AV$7, T31=2, $BD$7, T31=3, $BL$7, T31=4, $AV$14, T31=5, $BD$14, T31=6, $BL$14, T31=7, $AV$21, T31=8, $BD$21, T31=0, )</f>
        <v>#NAME?</v>
      </c>
      <c r="V35" s="116" t="e">
        <f ca="1">IFS(T31=1, $AW$7, T31=2, $BE$7, T31=3, $BM$7, T31=4, $AW$14, T31=5, $BE$14, T31=6, $BM$14, T31=7, $AW$21, T31=8, $BE$21, T31=0, )</f>
        <v>#NAME?</v>
      </c>
      <c r="W35" s="116" t="e">
        <f ca="1">IFS(T31=1, $AX$7, T31=2, $BF$7, T31=3, $BN$7, T31=4, $AX$14, T31=5, $BF$14, T31=6, $BN$14, T31=7, $AX$21, T31=8, $BF$21, T31=0, )</f>
        <v>#NAME?</v>
      </c>
      <c r="X35" s="116" t="e">
        <f ca="1">IFS(T31=1, $AY$7, T31=2, $BG$7, T31=3, $BO$7, T31=4, $AY$14, T31=5, $BG$14, T31=6, $BO$14, T31=7, $AY$21, T31=8, $BG$21, T31=0, )</f>
        <v>#NAME?</v>
      </c>
      <c r="Y35" s="116" t="e">
        <f ca="1">IFS(T31=1, $AZ$7, T31=2, $BH$7, T31=3, $BP$7, T31=4, $AZ$14, T31=5, $BH$14, T31=6, $BP$14, T31=7, $AZ$21, T31=8, $BH$21, T31=0, )</f>
        <v>#NAME?</v>
      </c>
      <c r="Z35" s="116" t="e">
        <f ca="1">IFS(T31=1, $BA$7, T31=2, $BI$7, T31=3, $BQ$7, T31=4, $BA$14, T31=5, $BI$14, T31=6, $BQ$14, T31=7, $BA$21, T31=8, $BI$21, T31=0, )</f>
        <v>#NAME?</v>
      </c>
      <c r="AA35" s="117" t="e">
        <f ca="1">IFS(T31=1, $BB$7, T31=2, $BJ$7, T31=3, $BR$7, T31=4, $BB$14, T31=5, $BJ$14, T31=6, $BR$14, T31=7, $BB$21, T31=8, $BJ$21, T31=0, )</f>
        <v>#NAME?</v>
      </c>
      <c r="AB35" s="180"/>
      <c r="AC35" s="182"/>
      <c r="AD35" s="116" t="e">
        <f ca="1">IFS(AC31=1, $AV$7, AC31=2, $BD$7, AC31=3, $BL$7, AC31=4, $AV$14, AC31=5, $BD$14, AC31=6, $BL$14, AC31=7, $AV$21, AC31=8, $BD$21, AC31=0, )</f>
        <v>#NAME?</v>
      </c>
      <c r="AE35" s="116" t="e">
        <f ca="1">IFS(AC31=1, $AW$7, AC31=2, $BE$7, AC31=3, $BM$7, AC31=4, $AW$14, AC31=5, $BE$14, AC31=6, $BM$14, AC31=7, $AW$21, AC31=8, $BE$21, AC31=0, )</f>
        <v>#NAME?</v>
      </c>
      <c r="AF35" s="116" t="e">
        <f ca="1">IFS(AC31=1, $AX$7, AC31=2, $BF$7, AC31=3, $BN$7, AC31=4, $AX$14, AC31=5, $BF$14, AC31=6, $BN$14, AC31=7, $AX$21, AC31=8, $BF$21, AC31=0, )</f>
        <v>#NAME?</v>
      </c>
      <c r="AG35" s="116" t="e">
        <f ca="1">IFS(AC31=1, $AY$7, AC31=2, $BG$7, AC31=3, $BO$7, AC31=4, $AY$14, AC31=5, $BG$14, AC31=6, $BO$14, AC31=7, $AY$21, AC31=8, $BG$21, AC31=0, )</f>
        <v>#NAME?</v>
      </c>
      <c r="AH35" s="116" t="e">
        <f ca="1">IFS(AC31=1, $AZ$7, AC31=2, $BH$7, AC31=3, $BP$7, AC31=4, $AZ$14, AC31=5, $BH$14, AC31=6, $BP$14, AC31=7, $AZ$21, AC31=8, $BH$21, AC31=0, )</f>
        <v>#NAME?</v>
      </c>
      <c r="AI35" s="116" t="e">
        <f ca="1">IFS(AC31=1, $BA$7, AC31=2, $BI$7, AC31=3, $BQ$7, AC31=4, $BA$14, AC31=5, $BI$14, AC31=6, $BQ$14, AC31=7, $BA$21, AC31=8, $BI$21, AC31=0, )</f>
        <v>#NAME?</v>
      </c>
      <c r="AJ35" s="117" t="e">
        <f ca="1">IFS(AC31=1, $BB$7, AC31=2, $BJ$7, AC31=3, $BR$7, AC31=4, $BB$14, AC31=5, $BJ$14, AC31=6, $BR$14, AC31=7, $BB$21, AC31=8, $BJ$21, AC31=0, )</f>
        <v>#NAME?</v>
      </c>
      <c r="AK35" s="180"/>
      <c r="AL35" s="182"/>
      <c r="AM35" s="116" t="e">
        <f ca="1">IFS(AL31=1, $AV$7, AL31=2, $BD$7, AL31=3, $BL$7, AL31=4, $AV$14, AL31=5, $BD$14, AL31=6, $BL$14, AL31=7, $AV$21, AL31=8, $BD$21, AL31=0, )</f>
        <v>#NAME?</v>
      </c>
      <c r="AN35" s="116" t="e">
        <f ca="1">IFS(AL31=1, $AW$7, AL31=2, $BE$7, AL31=3, $BM$7, AL31=4, $AW$14, AL31=5, $BE$14, AL31=6, $BM$14, AL31=7, $AW$21, AL31=8, $BE$21, AL31=0, )</f>
        <v>#NAME?</v>
      </c>
      <c r="AO35" s="116" t="e">
        <f ca="1">IFS(AL31=1, $AX$7, AL31=2, $BF$7, AL31=3, $BN$7, AL31=4, $AX$14, AL31=5, $BF$14, AL31=6, $BN$14, AL31=7, $AX$21, AL31=8, $BF$21, AL31=0, )</f>
        <v>#NAME?</v>
      </c>
      <c r="AP35" s="116" t="e">
        <f ca="1">IFS(AL31=1, $AY$7, AL31=2, $BG$7, AL31=3, $BO$7, AL31=4, $AY$14, AL31=5, $BG$14, AL31=6, $BO$14, AL31=7, $AY$21, AL31=8, $BG$21, AL31=0, )</f>
        <v>#NAME?</v>
      </c>
      <c r="AQ35" s="116" t="e">
        <f ca="1">IFS(AL31=1, $AZ$7, AL31=2, $BH$7, AL31=3, $BP$7, AL31=4, $AZ$14, AL31=5, $BH$14, AL31=6, $BP$14, AL31=7, $AZ$21, AL31=8, $BH$21, AL31=0, )</f>
        <v>#NAME?</v>
      </c>
      <c r="AR35" s="116" t="e">
        <f ca="1">IFS(AL31=1, $BA$7, AL31=2, $BI$7, AL31=3, $BQ$7, AL31=4, $BA$14, AL31=5, $BI$14, AL31=6, $BQ$14, AL31=7, $BA$21, AL31=8, $BI$21, AL31=0, )</f>
        <v>#NAME?</v>
      </c>
      <c r="AS35" s="117" t="e">
        <f ca="1">IFS(AL31=1, $BB$7, AL31=2, $BJ$7, AL31=3, $BR$7, AL31=4, $BB$14, AL31=5, $BJ$14, AL31=6, $BR$14, AL31=7, $BB$21, AL31=8, $BJ$21, AL31=0, )</f>
        <v>#NAME?</v>
      </c>
      <c r="AT35" s="15"/>
      <c r="AU35" s="59"/>
      <c r="AV35" s="15"/>
      <c r="AW35" s="15"/>
      <c r="AX35" s="15"/>
      <c r="AY35" s="15"/>
      <c r="AZ35" s="15"/>
      <c r="BA35" s="15"/>
      <c r="BB35" s="15"/>
      <c r="BC35" s="15"/>
      <c r="BD35" s="15"/>
      <c r="BE35" s="15"/>
      <c r="BF35" s="15"/>
      <c r="BG35" s="15"/>
      <c r="BH35" s="15"/>
      <c r="BI35" s="15"/>
      <c r="BJ35" s="15"/>
      <c r="BK35" s="15"/>
      <c r="BL35" s="15"/>
      <c r="BM35" s="15"/>
      <c r="BN35" s="15"/>
      <c r="BO35" s="15"/>
      <c r="BP35" s="15"/>
      <c r="BQ35" s="15"/>
      <c r="BR35" s="15"/>
    </row>
    <row r="36" spans="1:70" ht="13.5" x14ac:dyDescent="0.25">
      <c r="A36" s="180"/>
      <c r="B36" s="136" t="s">
        <v>17</v>
      </c>
      <c r="C36" s="182"/>
      <c r="D36" s="180"/>
      <c r="E36" s="180"/>
      <c r="F36" s="180"/>
      <c r="G36" s="180"/>
      <c r="H36" s="182"/>
      <c r="I36" s="15">
        <f>I31*$AT$7</f>
        <v>49866</v>
      </c>
      <c r="J36" s="180"/>
      <c r="K36" s="15">
        <f>K31*$AU$7</f>
        <v>960</v>
      </c>
      <c r="L36" s="180"/>
      <c r="M36" s="180"/>
      <c r="N36" s="180"/>
      <c r="O36" s="180"/>
      <c r="P36" s="180"/>
      <c r="Q36" s="180"/>
      <c r="R36" s="182"/>
      <c r="S36" s="180"/>
      <c r="T36" s="182"/>
      <c r="U36" s="116" t="e">
        <f ca="1">IFS(T31=1, $AV$8, T31=2, $BD$8, T31=3, $BL$8, T31=4, $AV$15, T31=5, $BD$15, T31=6, $BL$15, T31=7, $AV$22, T31=8, $BD$22, T31=0, )</f>
        <v>#NAME?</v>
      </c>
      <c r="V36" s="116" t="e">
        <f ca="1">IFS(T31=1, $AW$8, T31=2, $BE$8, T31=3, $BM$8, T31=4, $AW$15, T31=5, $BE$15, T31=6, $BM$15, T31=7, $AW$22, T31=8, $BE$22, T31=0, )</f>
        <v>#NAME?</v>
      </c>
      <c r="W36" s="116" t="e">
        <f ca="1">IFS(T31=1, $AX$8, T31=2, $BF$8, T31=3, $BN$8, T31=4, $AX$15, T31=5, $BF$15, T31=6, $BN$15, T31=7, $AX$22, T31=8, $BF$22, T31=0, )</f>
        <v>#NAME?</v>
      </c>
      <c r="X36" s="116" t="e">
        <f ca="1">IFS(T31=1, $AY$8, T31=2, $BG$8, T31=3, $BO$8, T31=4, $AY$15, T31=5, $BG$15, T31=6, $BO$15, T31=7, $AY$22, T31=8, $BG$22, T31=0, )</f>
        <v>#NAME?</v>
      </c>
      <c r="Y36" s="116" t="e">
        <f ca="1">IFS(T31=1, $AZ$8, T31=2, $BH$8, T31=3, $BP$8, T31=4, $AZ$15, T31=5, $BH$15, T31=6, $BP$15, T31=7, $AZ$22, T31=8, $BH$22, T31=0, )</f>
        <v>#NAME?</v>
      </c>
      <c r="Z36" s="116" t="e">
        <f ca="1">IFS(T31=1, $BA$8, T31=2, $BI$8, T31=3, $BQ$8, T31=4, $BA$15, T31=5, $BI$15, T31=6, $BQ$15, T31=7, $BA$22, T31=8, $BI$22, T31=0, )</f>
        <v>#NAME?</v>
      </c>
      <c r="AA36" s="117" t="e">
        <f ca="1">IFS(T31=1, $BB$8, T31=2, $BJ$8, T31=3, $BR$8, T31=4, $BB$15, T31=5, $BJ$15, T31=6, $BR$15, T31=7, $BB$22, T31=8, $BJ$22, T31=0, )</f>
        <v>#NAME?</v>
      </c>
      <c r="AB36" s="180"/>
      <c r="AC36" s="182"/>
      <c r="AD36" s="116" t="e">
        <f ca="1">IFS(AC31=1, $AV$8, AC31=2, $BD$8, AC31=3, $BL$8, AC31=4, $AV$15, AC31=5, $BD$15, AC31=6, $BL$15, AC31=7, $AV$22, AC31=8, $BD$22, AC31=0, )</f>
        <v>#NAME?</v>
      </c>
      <c r="AE36" s="116" t="e">
        <f ca="1">IFS(AC31=1, $AW$8, AC31=2, $BE$8, AC31=3, $BM$8, AC31=4, $AW$15, AC31=5, $BE$15, AC31=6, $BM$15, AC31=7, $AW$22, AC31=8, $BE$22, AC31=0, )</f>
        <v>#NAME?</v>
      </c>
      <c r="AF36" s="116" t="e">
        <f ca="1">IFS(AC31=1, $AX$8, AC31=2, $BF$8, AC31=3, $BN$8, AC31=4, $AX$15, AC31=5, $BF$15, AC31=6, $BN$15, AC31=7, $AX$22, AC31=8, $BF$22, AC31=0, )</f>
        <v>#NAME?</v>
      </c>
      <c r="AG36" s="116" t="e">
        <f ca="1">IFS(AC31=1, $AY$8, AC31=2, $BG$8, AC31=3, $BO$8, AC31=4, $AY$15, AC31=5, $BG$15, AC31=6, $BO$15, AC31=7, $AY$22, AC31=8, $BG$22, AC31=0, )</f>
        <v>#NAME?</v>
      </c>
      <c r="AH36" s="116" t="e">
        <f ca="1">IFS(AC31=1, $AZ$8, AC31=2, $BH$8, AC31=3, $BP$8, AC31=4, $AZ$15, AC31=5, $BH$15, AC31=6, $BP$15, AC31=7, $AZ$22, AC31=8, $BH$22, AC31=0, )</f>
        <v>#NAME?</v>
      </c>
      <c r="AI36" s="116" t="e">
        <f ca="1">IFS(AC31=1, $BA$8, AC31=2, $BI$8, AC31=3, $BQ$8, AC31=4, $BA$15, AC31=5, $BI$15, AC31=6, $BQ$15, AC31=7, $BA$22, AC31=8, $BI$22, AC31=0, )</f>
        <v>#NAME?</v>
      </c>
      <c r="AJ36" s="117" t="e">
        <f ca="1">IFS(AC31=1, $BB$8, AC31=2, $BJ$8, AC31=3, $BR$8, AC31=4, $BB$15, AC31=5, $BJ$15, AC31=6, $BR$15, AC31=7, $BB$22, AC31=8, $BJ$22, AC31=0, )</f>
        <v>#NAME?</v>
      </c>
      <c r="AK36" s="180"/>
      <c r="AL36" s="182"/>
      <c r="AM36" s="116" t="e">
        <f ca="1">IFS(AL31=1, $AV$8, AL31=2, $BD$8, AL31=3, $BL$8, AL31=4, $AV$15, AL31=5, $BD$15, AL31=6, $BL$15, AL31=7, $AV$22, AL31=8, $BD$22, AL31=0, )</f>
        <v>#NAME?</v>
      </c>
      <c r="AN36" s="116" t="e">
        <f ca="1">IFS(AL31=1, $AW$8, AL31=2, $BE$8, AL31=3, $BM$8, AL31=4, $AW$15, AL31=5, $BE$15, AL31=6, $BM$15, AL31=7, $AW$22, AL31=8, $BE$22, AL31=0, )</f>
        <v>#NAME?</v>
      </c>
      <c r="AO36" s="116" t="e">
        <f ca="1">IFS(AL31=1, $AX$8, AL31=2, $BF$8, AL31=3, $BN$8, AL31=4, $AX$15, AL31=5, $BF$15, AL31=6, $BN$15, AL31=7, $AX$22, AL31=8, $BF$22, AL31=0, )</f>
        <v>#NAME?</v>
      </c>
      <c r="AP36" s="116" t="e">
        <f ca="1">IFS(AL31=1, $AY$8, AL31=2, $BG$8, AL31=3, $BO$8, AL31=4, $AY$15, AL31=5, $BG$15, AL31=6, $BO$15, AL31=7, $AY$22, AL31=8, $BG$22, AL31=0, )</f>
        <v>#NAME?</v>
      </c>
      <c r="AQ36" s="116" t="e">
        <f ca="1">IFS(AL31=1, $AZ$8, AL31=2, $BH$8, AL31=3, $BP$8, AL31=4, $AZ$15, AL31=5, $BH$15, AL31=6, $BP$15, AL31=7, $AZ$22, AL31=8, $BH$22, AL31=0, )</f>
        <v>#NAME?</v>
      </c>
      <c r="AR36" s="116" t="e">
        <f ca="1">IFS(AL31=1, $BA$8, AL31=2, $BI$8, AL31=3, $BQ$8, AL31=4, $BA$15, AL31=5, $BI$15, AL31=6, $BQ$15, AL31=7, $BA$22, AL31=8, $BI$22, AL31=0, )</f>
        <v>#NAME?</v>
      </c>
      <c r="AS36" s="117" t="e">
        <f ca="1">IFS(AL31=1, $BB$8, AL31=2, $BJ$8, AL31=3, $BR$8, AL31=4, $BB$15, AL31=5, $BJ$15, AL31=6, $BR$15, AL31=7, $BB$22, AL31=8, $BJ$22, AL31=0, )</f>
        <v>#NAME?</v>
      </c>
      <c r="AT36" s="15"/>
      <c r="AU36" s="59"/>
      <c r="AV36" s="15"/>
      <c r="AW36" s="15"/>
      <c r="AX36" s="15"/>
      <c r="AY36" s="15"/>
      <c r="AZ36" s="15"/>
      <c r="BA36" s="15"/>
      <c r="BB36" s="15"/>
      <c r="BC36" s="15"/>
      <c r="BD36" s="15"/>
      <c r="BE36" s="15"/>
      <c r="BF36" s="15"/>
      <c r="BG36" s="15"/>
      <c r="BH36" s="15"/>
      <c r="BI36" s="15"/>
      <c r="BJ36" s="15"/>
      <c r="BK36" s="15"/>
      <c r="BL36" s="15"/>
      <c r="BM36" s="15"/>
      <c r="BN36" s="15"/>
      <c r="BO36" s="15"/>
      <c r="BP36" s="15"/>
      <c r="BQ36" s="15"/>
      <c r="BR36" s="15"/>
    </row>
    <row r="37" spans="1:70" ht="13.5" x14ac:dyDescent="0.25">
      <c r="A37" s="191"/>
      <c r="B37" s="138" t="s">
        <v>18</v>
      </c>
      <c r="C37" s="195"/>
      <c r="D37" s="191"/>
      <c r="E37" s="191"/>
      <c r="F37" s="191"/>
      <c r="G37" s="191"/>
      <c r="H37" s="195"/>
      <c r="I37" s="76">
        <f>I31*$AT$8</f>
        <v>531000</v>
      </c>
      <c r="J37" s="191"/>
      <c r="K37" s="76">
        <f>K31*$AU$8</f>
        <v>1920</v>
      </c>
      <c r="L37" s="191"/>
      <c r="M37" s="191"/>
      <c r="N37" s="191"/>
      <c r="O37" s="191"/>
      <c r="P37" s="191"/>
      <c r="Q37" s="191"/>
      <c r="R37" s="195"/>
      <c r="S37" s="191"/>
      <c r="T37" s="195"/>
      <c r="U37" s="124" t="e">
        <f ca="1">IFS(T31=1, $AV$9, T31=2, $BD$9, T31=3, $BL$9, T31=4, $AV$16, T31=5, $BD$16, T31=6, $BL$16, T31=7, $AV$23, T31=8, $BD$23, T31=0, )</f>
        <v>#NAME?</v>
      </c>
      <c r="V37" s="124" t="e">
        <f ca="1">IFS(T31=1, $AW$9, T31=2, $BE$9, T31=3, $BM$9, T31=4, $AW$16, T31=5, $BE$16, T31=6, $BM$16, T31=7, $AW$23, T31=8, $BE$23, T31=0, )</f>
        <v>#NAME?</v>
      </c>
      <c r="W37" s="124" t="e">
        <f ca="1">IFS(T31=1, $AX$9, T31=2, $BF$9, T31=3, $BN$9, T31=4, $AX$16, T31=5, $BF$16, T31=6, $BN$16, T31=7, $AX$23, T31=8, $BF$23, T31=0, )</f>
        <v>#NAME?</v>
      </c>
      <c r="X37" s="124" t="e">
        <f ca="1">IFS(T31=1, $AY$9, T31=2, $BG$9, T31=3, $BO$9, T31=4, $AY$16, T31=5, $BG$16, T31=6, $BO$16, T31=7, $AY$23, T31=8, $BG$23, T31=0, )</f>
        <v>#NAME?</v>
      </c>
      <c r="Y37" s="124" t="e">
        <f ca="1">IFS(T31=1, $AZ$9, T31=2, $BH$9, T31=3, $BP$9, T31=4, $AZ$16, T31=5, $BH$16, T31=6, $BP$16, T31=7, $AZ$23, T31=8, $BH$23, T31=0, )</f>
        <v>#NAME?</v>
      </c>
      <c r="Z37" s="124" t="e">
        <f ca="1">IFS(T31=1, $BA$9, T31=2, $BI$9, T31=3, $BQ$9, T31=4, $BA$16, T31=5, $BI$16, T31=6, $BQ$16, T31=7, $BA$23, T31=8, $BI$23, T31=0, )</f>
        <v>#NAME?</v>
      </c>
      <c r="AA37" s="125" t="e">
        <f ca="1">IFS(T31=1, $BB$9, T31=2, $BJ$9, T31=3, $BR$9, T31=4, $BB$16, T31=5, $BJ$16, T31=6, $BR$16, T31=7, $BB$23, T31=8, $BJ$23, T31=0, )</f>
        <v>#NAME?</v>
      </c>
      <c r="AB37" s="191"/>
      <c r="AC37" s="195"/>
      <c r="AD37" s="124" t="e">
        <f ca="1">IFS(AC31=1, $AV$9, AC31=2, $BD$9, AC31=3, $BL$9, AC31=4, $AV$16, AC31=5, $BD$16, AC31=6, $BL$16, AC31=7, $AV$23, AC31=8, $BD$23, AC31=0, )</f>
        <v>#NAME?</v>
      </c>
      <c r="AE37" s="124" t="e">
        <f ca="1">IFS(AC31=1, $AW$9, AC31=2, $BE$9, AC31=3, $BM$9, AC31=4, $AW$16, AC31=5, $BE$16, AC31=6, $BM$16, AC31=7, $AW$23, AC31=8, $BE$23, AC31=0, )</f>
        <v>#NAME?</v>
      </c>
      <c r="AF37" s="124" t="e">
        <f ca="1">IFS(AC31=1, $AX$9, AC31=2, $BF$9, AC31=3, $BN$9, AC31=4, $AX$16, AC31=5, $BF$16, AC31=6, $BN$16, AC31=7, $AX$23, AC31=8, $BF$23, AC31=0, )</f>
        <v>#NAME?</v>
      </c>
      <c r="AG37" s="124" t="e">
        <f ca="1">IFS(AC31=1, $AY$9, AC31=2, $BG$9, AC31=3, $BO$9, AC31=4, $AY$16, AC31=5, $BG$16, AC31=6, $BO$16, AC31=7, $AY$23, AC31=8, $BG$23, AC31=0, )</f>
        <v>#NAME?</v>
      </c>
      <c r="AH37" s="124" t="e">
        <f ca="1">IFS(AC31=1, $AZ$9, AC31=2, $BH$9, AC31=3, $BP$9, AC31=4, $AZ$16, AC31=5, $BH$16, AC31=6, $BP$16, AC31=7, $AZ$23, AC31=8, $BH$23, AC31=0, )</f>
        <v>#NAME?</v>
      </c>
      <c r="AI37" s="124" t="e">
        <f ca="1">IFS(AC31=1, $BA$9, AC31=2, $BI$9, AC31=3, $BQ$9, AC31=4, $BA$16, AC31=5, $BI$16, AC31=6, $BQ$16, AC31=7, $BA$23, AC31=8, $BI$23, AC31=0, )</f>
        <v>#NAME?</v>
      </c>
      <c r="AJ37" s="125" t="e">
        <f ca="1">IFS(AC31=1, $BB$9, AC31=2, $BJ$9, AC31=3, $BR$9, AC31=4, $BB$16, AC31=5, $BJ$16, AC31=6, $BR$16, AC31=7, $BB$23, AC31=8, $BJ$23, AC31=0, )</f>
        <v>#NAME?</v>
      </c>
      <c r="AK37" s="191"/>
      <c r="AL37" s="195"/>
      <c r="AM37" s="124" t="e">
        <f ca="1">IFS(AL31=1, $AV$9, AL31=2, $BD$9, AL31=3, $BL$9, AL31=4, $AV$16, AL31=5, $BD$16, AL31=6, $BL$16, AL31=7, $AV$23, AL31=8, $BD$23, AL31=0, )</f>
        <v>#NAME?</v>
      </c>
      <c r="AN37" s="124" t="e">
        <f ca="1">IFS(AL31=1, $AW$9, AL31=2, $BE$9, AL31=3, $BM$9, AL31=4, $AW$16, AL31=5, $BE$16, AL31=6, $BM$16, AL31=7, $AW$23, AL31=8, $BE$23, AL31=0, )</f>
        <v>#NAME?</v>
      </c>
      <c r="AO37" s="124" t="e">
        <f ca="1">IFS(AL31=1, $AX$9, AL31=2, $BF$9, AL31=3, $BN$9, AL31=4, $AX$16, AL31=5, $BF$16, AL31=6, $BN$16, AL31=7, $AX$23, AL31=8, $BF$23, AL31=0, )</f>
        <v>#NAME?</v>
      </c>
      <c r="AP37" s="124" t="e">
        <f ca="1">IFS(AL31=1, $AY$9, AL31=2, $BG$9, AL31=3, $BO$9, AL31=4, $AY$16, AL31=5, $BG$16, AL31=6, $BO$16, AL31=7, $AY$23, AL31=8, $BG$23, AL31=0, )</f>
        <v>#NAME?</v>
      </c>
      <c r="AQ37" s="124" t="e">
        <f ca="1">IFS(AL31=1, $AZ$9, AL31=2, $BH$9, AL31=3, $BP$9, AL31=4, $AZ$16, AL31=5, $BH$16, AL31=6, $BP$16, AL31=7, $AZ$23, AL31=8, $BH$23, AL31=0, )</f>
        <v>#NAME?</v>
      </c>
      <c r="AR37" s="124" t="e">
        <f ca="1">IFS(AL31=1, $BA$9, AL31=2, $BI$9, AL31=3, $BQ$9, AL31=4, $BA$16, AL31=5, $BI$16, AL31=6, $BQ$16, AL31=7, $BA$23, AL31=8, $BI$23, AL31=0, )</f>
        <v>#NAME?</v>
      </c>
      <c r="AS37" s="125" t="e">
        <f ca="1">IFS(AL31=1, $BB$9, AL31=2, $BJ$9, AL31=3, $BR$9, AL31=4, $BB$16, AL31=5, $BJ$16, AL31=6, $BR$16, AL31=7, $BB$23, AL31=8, $BJ$23, AL31=0, )</f>
        <v>#NAME?</v>
      </c>
      <c r="AT37" s="76"/>
      <c r="AU37" s="126"/>
      <c r="AV37" s="15"/>
      <c r="AW37" s="15"/>
      <c r="AX37" s="15"/>
      <c r="AY37" s="15"/>
      <c r="AZ37" s="15"/>
      <c r="BA37" s="15"/>
      <c r="BB37" s="15"/>
      <c r="BC37" s="15"/>
      <c r="BD37" s="15"/>
      <c r="BE37" s="15"/>
      <c r="BF37" s="15"/>
      <c r="BG37" s="15"/>
      <c r="BH37" s="15"/>
      <c r="BI37" s="15"/>
      <c r="BJ37" s="15"/>
      <c r="BK37" s="15"/>
      <c r="BL37" s="15"/>
      <c r="BM37" s="15"/>
      <c r="BN37" s="15"/>
      <c r="BO37" s="15"/>
      <c r="BP37" s="15"/>
      <c r="BQ37" s="15"/>
      <c r="BR37" s="15"/>
    </row>
    <row r="38" spans="1:70" ht="13.5" x14ac:dyDescent="0.25">
      <c r="A38" s="189" t="s">
        <v>117</v>
      </c>
      <c r="B38" s="136" t="s">
        <v>23</v>
      </c>
      <c r="C38" s="194">
        <v>26</v>
      </c>
      <c r="D38" s="189"/>
      <c r="E38" s="189" t="s">
        <v>118</v>
      </c>
      <c r="F38" s="189"/>
      <c r="G38" s="189" t="s">
        <v>115</v>
      </c>
      <c r="H38" s="194" t="s">
        <v>115</v>
      </c>
      <c r="I38" s="15">
        <v>1</v>
      </c>
      <c r="J38" s="189" t="s">
        <v>115</v>
      </c>
      <c r="K38" s="15">
        <v>5</v>
      </c>
      <c r="L38" s="189"/>
      <c r="M38" s="189" t="s">
        <v>115</v>
      </c>
      <c r="N38" s="180"/>
      <c r="O38" s="180"/>
      <c r="P38" s="201" t="s">
        <v>353</v>
      </c>
      <c r="Q38" s="189" t="s">
        <v>354</v>
      </c>
      <c r="R38" s="194" t="s">
        <v>366</v>
      </c>
      <c r="S38" s="189" t="s">
        <v>117</v>
      </c>
      <c r="T38" s="194">
        <v>1</v>
      </c>
      <c r="U38" s="116" t="e">
        <f ca="1">IFS(T38=1, $AV$3, T38=2, $BD$3, T38=3, $BL$3, T38=4, $AV$10, T38=5, $BD$10, T38=6, $BL$10, T38=7, $AV$17, T38=8, $BD$17, T38=0, )</f>
        <v>#NAME?</v>
      </c>
      <c r="V38" s="116" t="e">
        <f ca="1">IFS(T38=1, $AW$3, T38=2, $BE$3, T38=3, $BM$3, T38=4, $AW$10, T38=5, $BE$10, T38=6, $BM$10, T38=7, $AW$17, T38=8, $BE$17, T38=0, )</f>
        <v>#NAME?</v>
      </c>
      <c r="W38" s="116" t="e">
        <f ca="1">IFS(T38=1, $AX$3, T38=2, $BF$3, T38=3, $BN$3, T38=4, $AX$10, T38=5, $BF$10, T38=6, $BN$10, T38=7, $AX$17, T38=8, $BET45, T38=0, )</f>
        <v>#NAME?</v>
      </c>
      <c r="X38" s="116" t="e">
        <f ca="1">IFS(T38=1, $AY$3, T38=2, $BG$3, T38=3, $BO$3, T38=4, $AY$10, T38=5, $BG$10, T38=6, $BO$10, T38=7, $AY$17, T38=8, $BFT45, T38=0, )</f>
        <v>#NAME?</v>
      </c>
      <c r="Y38" s="116" t="e">
        <f ca="1">IFS(T38=1, $AZ$3, T38=2, $BH$3, T38=3, $BP$3, T38=4, $AZ$10, T38=5, $BH$10, T38=6, $BP$10, T38=7, $AZ$17, T38=8, $BGT45, T38=0, )</f>
        <v>#NAME?</v>
      </c>
      <c r="Z38" s="116" t="e">
        <f ca="1">IFS(T38=1, $BA$3, T38=2, $BI$3, T38=3, $BQ$3, T38=4, $BA$10, T38=5, $BI$10, T38=6, $BQ$10, T38=7, $BA$17, T38=8, $BHT45, T38=0, )</f>
        <v>#NAME?</v>
      </c>
      <c r="AA38" s="117" t="e">
        <f ca="1">IFS(T38=1, $BB$3, T38=2, $BJ$3, T38=3, $BR$3, T38=4, $BB$10, T38=5, $BJ$10, T38=6, $BR$10, T38=7, $BB$17, T38=8, $BIT45, T38=0, )</f>
        <v>#NAME?</v>
      </c>
      <c r="AB38" s="189" t="s">
        <v>114</v>
      </c>
      <c r="AC38" s="194">
        <v>4</v>
      </c>
      <c r="AD38" s="116" t="e">
        <f ca="1">IFS(AC38=1, $AV$3, AC38=2, $BD$3, AC38=3, $BL$3, AC38=4, $AV$10, AC38=5, $BD$10, AC38=6, $BL$10, AC38=7, $AV$17, AC38=8, $BD$17, AC38=0, )</f>
        <v>#NAME?</v>
      </c>
      <c r="AE38" s="116" t="e">
        <f ca="1">IFS(AC38=1, $AW$3, AC38=2, $BE$3, AC38=3, $BM$3, AC38=4, $AW$10, AC38=5, $BE$10, AC38=6, $BM$10, AC38=7, $AW$17, AC38=8, $BE$17, AC38=0, )</f>
        <v>#NAME?</v>
      </c>
      <c r="AF38" s="116" t="e">
        <f ca="1">IFS(AC38=1, $AX$3, AC38=2, $BF$3, AC38=3, $BN$3, AC38=4, $AX$10, AC38=5, $BF$10, AC38=6, $BN$10, AC38=7, $AX$17, AC38=8, $BET45, AC38=0, )</f>
        <v>#NAME?</v>
      </c>
      <c r="AG38" s="116" t="e">
        <f ca="1">IFS(AC38=1, $AY$3, AC38=2, $BG$3, AC38=3, $BO$3, AC38=4, $AY$10, AC38=5, $BG$10, AC38=6, $BO$10, AC38=7, $AY$17, AC38=8, $BFT45, AC38=0, )</f>
        <v>#NAME?</v>
      </c>
      <c r="AH38" s="116" t="e">
        <f ca="1">IFS(AC38=1, $AZ$3, AC38=2, $BH$3, AC38=3, $BP$3, AC38=4, $AZ$10, AC38=5, $BH$10, AC38=6, $BP$10, AC38=7, $AZ$17, AC38=8, $BGT45, AC38=0, )</f>
        <v>#NAME?</v>
      </c>
      <c r="AI38" s="116" t="e">
        <f ca="1">IFS(AC38=1, $BA$3, AC38=2, $BI$3, AC38=3, $BQ$3, AC38=4, $BA$10, AC38=5, $BI$10, AC38=6, $BQ$10, AC38=7, $BA$17, AC38=8, $BHT45, AC38=0, )</f>
        <v>#NAME?</v>
      </c>
      <c r="AJ38" s="117" t="e">
        <f ca="1">IFS(AC38=1, $BB$3, AC38=2, $BJ$3, AC38=3, $BR$3, AC38=4, $BB$10, AC38=5, $BJ$10, AC38=6, $BR$10, AC38=7, $BB$17, AC38=8, $BIT45, AC38=0, )</f>
        <v>#NAME?</v>
      </c>
      <c r="AK38" s="189" t="s">
        <v>115</v>
      </c>
      <c r="AL38" s="194"/>
      <c r="AM38" s="116" t="e">
        <f ca="1">IFS(AL38=1, $AV$3, AL38=2, $BD$3, AL38=3, $BL$3, AL38=4, $AV$10, AL38=5, $BD$10, AL38=6, $BL$10, AL38=7, $AV$17, AL38=8, $BD$17, AL38=0, )</f>
        <v>#NAME?</v>
      </c>
      <c r="AN38" s="116" t="e">
        <f ca="1">IFS(AL38=1, $AW$3, AL38=2, $BE$3, AL38=3, $BM$3, AL38=4, $AW$10, AL38=5, $BE$10, AL38=6, $BM$10, AL38=7, $AW$17, AL38=8, $BE$17, AL38=0, )</f>
        <v>#NAME?</v>
      </c>
      <c r="AO38" s="116" t="e">
        <f ca="1">IFS(AL38=1, $AX$3, AL38=2, $BF$3, AL38=3, $BN$3, AL38=4, $AX$10, AL38=5, $BF$10, AL38=6, $BN$10, AL38=7, $AX$17, AL38=8, $BET45, AL38=0, )</f>
        <v>#NAME?</v>
      </c>
      <c r="AP38" s="116" t="e">
        <f ca="1">IFS(AL38=1, $AY$3, AL38=2, $BG$3, AL38=3, $BO$3, AL38=4, $AY$10, AL38=5, $BG$10, AL38=6, $BO$10, AL38=7, $AY$17, AL38=8, $BFT45, AL38=0, )</f>
        <v>#NAME?</v>
      </c>
      <c r="AQ38" s="116" t="e">
        <f ca="1">IFS(AL38=1, $AZ$3, AL38=2, $BH$3, AL38=3, $BP$3, AL38=4, $AZ$10, AL38=5, $BH$10, AL38=6, $BP$10, AL38=7, $AZ$17, AL38=8, $BGT45, AL38=0, )</f>
        <v>#NAME?</v>
      </c>
      <c r="AR38" s="116" t="e">
        <f ca="1">IFS(AL38=1, $BA$3, AL38=2, $BI$3, AL38=3, $BQ$3, AL38=4, $BA$10, AL38=5, $BI$10, AL38=6, $BQ$10, AL38=7, $BA$17, AL38=8, $BHT45, AL38=0, )</f>
        <v>#NAME?</v>
      </c>
      <c r="AS38" s="117" t="e">
        <f ca="1">IFS(AL38=1, $BB$3, AL38=2, $BJ$3, AL38=3, $BR$3, AL38=4, $BB$10, AL38=5, $BJ$10, AL38=6, $BR$10, AL38=7, $BB$17, AL38=8, $BIT45, AL38=0, )</f>
        <v>#NAME?</v>
      </c>
      <c r="AT38" s="15"/>
      <c r="AU38" s="59"/>
      <c r="AV38" s="15"/>
      <c r="AW38" s="15"/>
      <c r="AX38" s="15"/>
      <c r="AY38" s="15"/>
      <c r="AZ38" s="15"/>
      <c r="BA38" s="15"/>
      <c r="BB38" s="15"/>
      <c r="BC38" s="15"/>
      <c r="BD38" s="15"/>
      <c r="BE38" s="15"/>
      <c r="BF38" s="15"/>
      <c r="BG38" s="15"/>
      <c r="BH38" s="15"/>
      <c r="BI38" s="15"/>
      <c r="BJ38" s="15"/>
      <c r="BK38" s="15"/>
      <c r="BL38" s="15"/>
      <c r="BM38" s="15"/>
      <c r="BN38" s="15"/>
      <c r="BO38" s="15"/>
      <c r="BP38" s="15"/>
      <c r="BQ38" s="15"/>
      <c r="BR38" s="15"/>
    </row>
    <row r="39" spans="1:70" ht="13.5" x14ac:dyDescent="0.25">
      <c r="A39" s="180"/>
      <c r="B39" s="136" t="s">
        <v>13</v>
      </c>
      <c r="C39" s="182"/>
      <c r="D39" s="180"/>
      <c r="E39" s="180"/>
      <c r="F39" s="180"/>
      <c r="G39" s="180"/>
      <c r="H39" s="182"/>
      <c r="I39" s="15">
        <f>I38*$AT$3</f>
        <v>2.2000000000000002</v>
      </c>
      <c r="J39" s="180"/>
      <c r="K39" s="15">
        <f>K38*$AU$3</f>
        <v>10</v>
      </c>
      <c r="L39" s="180"/>
      <c r="M39" s="180"/>
      <c r="N39" s="180"/>
      <c r="O39" s="180"/>
      <c r="P39" s="180"/>
      <c r="Q39" s="180"/>
      <c r="R39" s="182"/>
      <c r="S39" s="180"/>
      <c r="T39" s="182"/>
      <c r="U39" s="116" t="e">
        <f ca="1">IFS(T38=1, $AV$4, T38=2, $BD$4, T38=3, $BL$4, T38=4, $AV$11, T38=5, $BD$11, T38=6, $BL$11, T38=7, $AV$18, T38=8, $BD$18, T38=0, )</f>
        <v>#NAME?</v>
      </c>
      <c r="V39" s="116" t="e">
        <f ca="1">IFS(T38=1, $AW$4, T38=2, $BE$4, T38=3, $BM$4, T38=4, $AW$11, T38=5, $BE$11, T38=6, $BM$11, T38=7, $AW$18, T38=8, $BE$18, T38=0, )</f>
        <v>#NAME?</v>
      </c>
      <c r="W39" s="116" t="e">
        <f ca="1">IFS(T38=1, $AX$4, T38=2, $BF$4, T38=3, $BN$4, T38=4, $AX$11, T38=5, $BF$11, T38=6, $BN$11, T38=7, $AX$18, T38=8, $BF$18, T38=0, )</f>
        <v>#NAME?</v>
      </c>
      <c r="X39" s="116" t="e">
        <f ca="1">IFS(T38=1, $AY$4, T38=2, $BG$4, T38=3, $BO$4, T38=4, $AY$11, T38=5, $BG$11, T38=6, $BO$11, T38=7, $AY$18, T38=8, $BG$18, T38=0, )</f>
        <v>#NAME?</v>
      </c>
      <c r="Y39" s="116" t="e">
        <f ca="1">IFS(T38=1, $AZ$4, T38=2, $BH$4, T38=3, $BP$4, T38=4, $AZ$11, T38=5, $BH$11, T38=6, $BP$11, T38=7, $AZ$18, T38=8, $BH$18, T38=0, )</f>
        <v>#NAME?</v>
      </c>
      <c r="Z39" s="116" t="e">
        <f ca="1">IFS(T38=1, $BA$4, T38=2, $BI$4, T38=3, $BQ$4, T38=4, $BA$11, T38=5, $BI$11, T38=6, $BQ$11, T38=7, $BA$18, T38=8, $BI$18, T38=0, )</f>
        <v>#NAME?</v>
      </c>
      <c r="AA39" s="117" t="e">
        <f ca="1">IFS(T38=1, $BA$4, T38=2, $BI$4, T38=3, $BQ$4, T38=4, $BA$11, T38=5, $BI$11, T38=6, $BQ$11, T38=7, $BA$18, T38=8, $BI$18, T38=0, )</f>
        <v>#NAME?</v>
      </c>
      <c r="AB39" s="180"/>
      <c r="AC39" s="182"/>
      <c r="AD39" s="116" t="e">
        <f ca="1">IFS(AC38=1, $AV$4, AC38=2, $BD$4, AC38=3, $BL$4, AC38=4, $AV$11, AC38=5, $BD$11, AC38=6, $BL$11, AC38=7, $AV$18, AC38=8, $BD$18, AC38=0, )</f>
        <v>#NAME?</v>
      </c>
      <c r="AE39" s="116" t="e">
        <f ca="1">IFS(AC38=1, $AW$4, AC38=2, $BE$4, AC38=3, $BM$4, AC38=4, $AW$11, AC38=5, $BE$11, AC38=6, $BM$11, AC38=7, $AW$18, AC38=8, $BE$18, AC38=0, )</f>
        <v>#NAME?</v>
      </c>
      <c r="AF39" s="116" t="e">
        <f ca="1">IFS(AC38=1, $AX$4, AC38=2, $BF$4, AC38=3, $BN$4, AC38=4, $AX$11, AC38=5, $BF$11, AC38=6, $BN$11, AC38=7, $AX$18, AC38=8, $BF$18, AC38=0, )</f>
        <v>#NAME?</v>
      </c>
      <c r="AG39" s="116" t="e">
        <f ca="1">IFS(AC38=1, $AY$4, AC38=2, $BG$4, AC38=3, $BO$4, AC38=4, $AY$11, AC38=5, $BG$11, AC38=6, $BO$11, AC38=7, $AY$18, AC38=8, $BG$18, AC38=0, )</f>
        <v>#NAME?</v>
      </c>
      <c r="AH39" s="116" t="e">
        <f ca="1">IFS(AC38=1, $AZ$4, AC38=2, $BH$4, AC38=3, $BP$4, AC38=4, $AZ$11, AC38=5, $BH$11, AC38=6, $BP$11, AC38=7, $AZ$18, AC38=8, $BH$18, AC38=0, )</f>
        <v>#NAME?</v>
      </c>
      <c r="AI39" s="116" t="e">
        <f ca="1">IFS(AC38=1, $BA$4, AC38=2, $BI$4, AC38=3, $BQ$4, AC38=4, $BA$11, AC38=5, $BI$11, AC38=6, $BQ$11, AC38=7, $BA$18, AC38=8, $BI$18, AC38=0, )</f>
        <v>#NAME?</v>
      </c>
      <c r="AJ39" s="117" t="e">
        <f ca="1">IFS(AC38=1, $BA$4, AC38=2, $BI$4, AC38=3, $BQ$4, AC38=4, $BA$11, AC38=5, $BI$11, AC38=6, $BQ$11, AC38=7, $BA$18, AC38=8, $BI$18, AC38=0, )</f>
        <v>#NAME?</v>
      </c>
      <c r="AK39" s="180"/>
      <c r="AL39" s="182"/>
      <c r="AM39" s="116" t="e">
        <f ca="1">IFS(AL38=1, $AV$4, AL38=2, $BD$4, AL38=3, $BL$4, AL38=4, $AV$11, AL38=5, $BD$11, AL38=6, $BL$11, AL38=7, $AV$18, AL38=8, $BD$18, AL38=0, )</f>
        <v>#NAME?</v>
      </c>
      <c r="AN39" s="116" t="e">
        <f ca="1">IFS(AL38=1, $AW$4, AL38=2, $BE$4, AL38=3, $BM$4, AL38=4, $AW$11, AL38=5, $BE$11, AL38=6, $BM$11, AL38=7, $AW$18, AL38=8, $BE$18, AL38=0, )</f>
        <v>#NAME?</v>
      </c>
      <c r="AO39" s="116" t="e">
        <f ca="1">IFS(AL38=1, $AX$4, AL38=2, $BF$4, AL38=3, $BN$4, AL38=4, $AX$11, AL38=5, $BF$11, AL38=6, $BN$11, AL38=7, $AX$18, AL38=8, $BF$18, AL38=0, )</f>
        <v>#NAME?</v>
      </c>
      <c r="AP39" s="116" t="e">
        <f ca="1">IFS(AL38=1, $AY$4, AL38=2, $BG$4, AL38=3, $BO$4, AL38=4, $AY$11, AL38=5, $BG$11, AL38=6, $BO$11, AL38=7, $AY$18, AL38=8, $BG$18, AL38=0, )</f>
        <v>#NAME?</v>
      </c>
      <c r="AQ39" s="116" t="e">
        <f ca="1">IFS(AL38=1, $AZ$4, AL38=2, $BH$4, AL38=3, $BP$4, AL38=4, $AZ$11, AL38=5, $BH$11, AL38=6, $BP$11, AL38=7, $AZ$18, AL38=8, $BH$18, AL38=0, )</f>
        <v>#NAME?</v>
      </c>
      <c r="AR39" s="116" t="e">
        <f ca="1">IFS(AL38=1, $BA$4, AL38=2, $BI$4, AL38=3, $BQ$4, AL38=4, $BA$11, AL38=5, $BI$11, AL38=6, $BQ$11, AL38=7, $BA$18, AL38=8, $BI$18, AL38=0, )</f>
        <v>#NAME?</v>
      </c>
      <c r="AS39" s="117" t="e">
        <f ca="1">IFS(AL38=1, $BA$4, AL38=2, $BI$4, AL38=3, $BQ$4, AL38=4, $BA$11, AL38=5, $BI$11, AL38=6, $BQ$11, AL38=7, $BA$18, AL38=8, $BI$18, AL38=0, )</f>
        <v>#NAME?</v>
      </c>
      <c r="AT39" s="15"/>
      <c r="AU39" s="59"/>
      <c r="AV39" s="15"/>
      <c r="AW39" s="15"/>
      <c r="AX39" s="15"/>
      <c r="AY39" s="15"/>
      <c r="AZ39" s="15"/>
      <c r="BA39" s="15"/>
      <c r="BB39" s="15"/>
      <c r="BC39" s="15"/>
      <c r="BD39" s="15"/>
      <c r="BE39" s="15"/>
      <c r="BF39" s="15"/>
      <c r="BG39" s="15"/>
      <c r="BH39" s="15"/>
      <c r="BI39" s="15"/>
      <c r="BJ39" s="15"/>
      <c r="BK39" s="15"/>
      <c r="BL39" s="15"/>
      <c r="BM39" s="15"/>
      <c r="BN39" s="15"/>
      <c r="BO39" s="15"/>
      <c r="BP39" s="15"/>
      <c r="BQ39" s="15"/>
      <c r="BR39" s="15"/>
    </row>
    <row r="40" spans="1:70" ht="13.5" x14ac:dyDescent="0.25">
      <c r="A40" s="180"/>
      <c r="B40" s="136" t="s">
        <v>14</v>
      </c>
      <c r="C40" s="182"/>
      <c r="D40" s="180"/>
      <c r="E40" s="180"/>
      <c r="F40" s="180"/>
      <c r="G40" s="180"/>
      <c r="H40" s="182"/>
      <c r="I40" s="15">
        <f>I38*$AT$4</f>
        <v>4.84</v>
      </c>
      <c r="J40" s="180"/>
      <c r="K40" s="15">
        <f>K38*$AU$4</f>
        <v>20</v>
      </c>
      <c r="L40" s="180"/>
      <c r="M40" s="180"/>
      <c r="N40" s="180"/>
      <c r="O40" s="180"/>
      <c r="P40" s="180"/>
      <c r="Q40" s="180"/>
      <c r="R40" s="182"/>
      <c r="S40" s="180"/>
      <c r="T40" s="182"/>
      <c r="U40" s="116" t="e">
        <f ca="1">IFS(T38=1, $AV$5, T38=2, $BD$5, T38=3, $BL$5, T38=4, $AV$12, T38=5, $BD$12, T38=6, $BL$12, T38=7, $AV$19, T38=8, $BD$19, T38=0, )</f>
        <v>#NAME?</v>
      </c>
      <c r="V40" s="116" t="e">
        <f ca="1">IFS(T38=1, $AW$5, T38=2, $BE$5, T38=3, $BM$5, T38=4, $AW$12, T38=5, $BE$12, T38=6, $BM$12, T38=7, $AW$19, T38=8, $BE$19, T38=0, )</f>
        <v>#NAME?</v>
      </c>
      <c r="W40" s="116" t="e">
        <f ca="1">IFS(T38=1, $AX$5, T38=2, $BF$5, T38=3, $BN$5, T38=4, $AX$12, T38=5, $BF$12, T38=6, $BN$12, T38=7, $AX$19, T38=8, $BF$19, T38=0, )</f>
        <v>#NAME?</v>
      </c>
      <c r="X40" s="116" t="e">
        <f ca="1">IFS(T38=1, $AY$5, T38=2, $BG$5, T38=3, $BO$5, T38=4, $AY$12, T38=5, $BG$12, T38=6, $BO$12, T38=7, $AY$19, T38=8, $BG$19, T38=0, )</f>
        <v>#NAME?</v>
      </c>
      <c r="Y40" s="116" t="e">
        <f ca="1">IFS(T38=1, $AZ$5, T38=2, $BH$5, T38=3, $BP$5, T38=4, $AZ$12, T38=5, $BH$12, T38=6, $BP$12, T38=7, $AZ$19, T38=8, $BH$19, T38=0, )</f>
        <v>#NAME?</v>
      </c>
      <c r="Z40" s="116" t="e">
        <f ca="1">IFS(T38=1, $BA$5, T38=2, $BI$5, T38=3, $BQ$5, T38=4, $BA$12, T38=5, $BI$12, T38=6, $BQ$12, T38=7, $BA$19, T38=8, $BI$19, T38=0, )</f>
        <v>#NAME?</v>
      </c>
      <c r="AA40" s="117" t="e">
        <f ca="1">IFS(T38=1, $BB$5, T38=2, $BJ$5, T38=3, $BR$5, T38=4, $BB$12, T38=5, $BJ$12, T38=6, $BR$12, T38=7, $BB$19, T38=8, $BJ$19, T38=0, )</f>
        <v>#NAME?</v>
      </c>
      <c r="AB40" s="180"/>
      <c r="AC40" s="182"/>
      <c r="AD40" s="116" t="e">
        <f ca="1">IFS(AC38=1, $AV$5, AC38=2, $BD$5, AC38=3, $BL$5, AC38=4, $AV$12, AC38=5, $BD$12, AC38=6, $BL$12, AC38=7, $AV$19, AC38=8, $BD$19, AC38=0, )</f>
        <v>#NAME?</v>
      </c>
      <c r="AE40" s="116" t="e">
        <f ca="1">IFS(AC38=1, $AW$5, AC38=2, $BE$5, AC38=3, $BM$5, AC38=4, $AW$12, AC38=5, $BE$12, AC38=6, $BM$12, AC38=7, $AW$19, AC38=8, $BE$19, AC38=0, )</f>
        <v>#NAME?</v>
      </c>
      <c r="AF40" s="116" t="e">
        <f ca="1">IFS(AC38=1, $AX$5, AC38=2, $BF$5, AC38=3, $BN$5, AC38=4, $AX$12, AC38=5, $BF$12, AC38=6, $BN$12, AC38=7, $AX$19, AC38=8, $BF$19, AC38=0, )</f>
        <v>#NAME?</v>
      </c>
      <c r="AG40" s="116" t="e">
        <f ca="1">IFS(AC38=1, $AY$5, AC38=2, $BG$5, AC38=3, $BO$5, AC38=4, $AY$12, AC38=5, $BG$12, AC38=6, $BO$12, AC38=7, $AY$19, AC38=8, $BG$19, AC38=0, )</f>
        <v>#NAME?</v>
      </c>
      <c r="AH40" s="116" t="e">
        <f ca="1">IFS(AC38=1, $AZ$5, AC38=2, $BH$5, AC38=3, $BP$5, AC38=4, $AZ$12, AC38=5, $BH$12, AC38=6, $BP$12, AC38=7, $AZ$19, AC38=8, $BH$19, AC38=0, )</f>
        <v>#NAME?</v>
      </c>
      <c r="AI40" s="116" t="e">
        <f ca="1">IFS(AC38=1, $BA$5, AC38=2, $BI$5, AC38=3, $BQ$5, AC38=4, $BA$12, AC38=5, $BI$12, AC38=6, $BQ$12, AC38=7, $BA$19, AC38=8, $BI$19, AC38=0, )</f>
        <v>#NAME?</v>
      </c>
      <c r="AJ40" s="117" t="e">
        <f ca="1">IFS(AC38=1, $BB$5, AC38=2, $BJ$5, AC38=3, $BR$5, AC38=4, $BB$12, AC38=5, $BJ$12, AC38=6, $BR$12, AC38=7, $BB$19, AC38=8, $BJ$19, AC38=0, )</f>
        <v>#NAME?</v>
      </c>
      <c r="AK40" s="180"/>
      <c r="AL40" s="182"/>
      <c r="AM40" s="116" t="e">
        <f ca="1">IFS(AL38=1, $AV$5, AL38=2, $BD$5, AL38=3, $BL$5, AL38=4, $AV$12, AL38=5, $BD$12, AL38=6, $BL$12, AL38=7, $AV$19, AL38=8, $BD$19, AL38=0, )</f>
        <v>#NAME?</v>
      </c>
      <c r="AN40" s="116" t="e">
        <f ca="1">IFS(AL38=1, $AW$5, AL38=2, $BE$5, AL38=3, $BM$5, AL38=4, $AW$12, AL38=5, $BE$12, AL38=6, $BM$12, AL38=7, $AW$19, AL38=8, $BE$19, AL38=0, )</f>
        <v>#NAME?</v>
      </c>
      <c r="AO40" s="116" t="e">
        <f ca="1">IFS(AL38=1, $AX$5, AL38=2, $BF$5, AL38=3, $BN$5, AL38=4, $AX$12, AL38=5, $BF$12, AL38=6, $BN$12, AL38=7, $AX$19, AL38=8, $BF$19, AL38=0, )</f>
        <v>#NAME?</v>
      </c>
      <c r="AP40" s="116" t="e">
        <f ca="1">IFS(AL38=1, $AY$5, AL38=2, $BG$5, AL38=3, $BO$5, AL38=4, $AY$12, AL38=5, $BG$12, AL38=6, $BO$12, AL38=7, $AY$19, AL38=8, $BG$19, AL38=0, )</f>
        <v>#NAME?</v>
      </c>
      <c r="AQ40" s="116" t="e">
        <f ca="1">IFS(AL38=1, $AZ$5, AL38=2, $BH$5, AL38=3, $BP$5, AL38=4, $AZ$12, AL38=5, $BH$12, AL38=6, $BP$12, AL38=7, $AZ$19, AL38=8, $BH$19, AL38=0, )</f>
        <v>#NAME?</v>
      </c>
      <c r="AR40" s="116" t="e">
        <f ca="1">IFS(AL38=1, $BA$5, AL38=2, $BI$5, AL38=3, $BQ$5, AL38=4, $BA$12, AL38=5, $BI$12, AL38=6, $BQ$12, AL38=7, $BA$19, AL38=8, $BI$19, AL38=0, )</f>
        <v>#NAME?</v>
      </c>
      <c r="AS40" s="117" t="e">
        <f ca="1">IFS(AL38=1, $BB$5, AL38=2, $BJ$5, AL38=3, $BR$5, AL38=4, $BB$12, AL38=5, $BJ$12, AL38=6, $BR$12, AL38=7, $BB$19, AL38=8, $BJ$19, AL38=0, )</f>
        <v>#NAME?</v>
      </c>
      <c r="AT40" s="15"/>
      <c r="AU40" s="59"/>
      <c r="AV40" s="15"/>
      <c r="AW40" s="15"/>
      <c r="AX40" s="15"/>
      <c r="AY40" s="15"/>
      <c r="AZ40" s="15"/>
      <c r="BA40" s="15"/>
      <c r="BB40" s="15"/>
      <c r="BC40" s="15"/>
      <c r="BD40" s="15"/>
      <c r="BE40" s="15"/>
      <c r="BF40" s="15"/>
      <c r="BG40" s="15"/>
      <c r="BH40" s="15"/>
      <c r="BI40" s="15"/>
      <c r="BJ40" s="15"/>
      <c r="BK40" s="15"/>
      <c r="BL40" s="15"/>
      <c r="BM40" s="15"/>
      <c r="BN40" s="15"/>
      <c r="BO40" s="15"/>
      <c r="BP40" s="15"/>
      <c r="BQ40" s="15"/>
      <c r="BR40" s="15"/>
    </row>
    <row r="41" spans="1:70" ht="13.5" x14ac:dyDescent="0.25">
      <c r="A41" s="180"/>
      <c r="B41" s="136" t="s">
        <v>15</v>
      </c>
      <c r="C41" s="182"/>
      <c r="D41" s="180"/>
      <c r="E41" s="180"/>
      <c r="F41" s="180"/>
      <c r="G41" s="180"/>
      <c r="H41" s="182"/>
      <c r="I41" s="15">
        <f>I38*$AT$5</f>
        <v>10.648</v>
      </c>
      <c r="J41" s="180"/>
      <c r="K41" s="15">
        <f>K38*$AU$5</f>
        <v>40</v>
      </c>
      <c r="L41" s="180"/>
      <c r="M41" s="180"/>
      <c r="N41" s="180"/>
      <c r="O41" s="180"/>
      <c r="P41" s="180"/>
      <c r="Q41" s="180"/>
      <c r="R41" s="182"/>
      <c r="S41" s="180"/>
      <c r="T41" s="182"/>
      <c r="U41" s="116" t="e">
        <f ca="1">IFS(T38=1, $AV$6, T38=2, $BD$6, T38=3, $BL$6, T38=4, $AV$13, T38=5, $BD$13, T38=6, $BL$13, T38=7, $AV$20, T38=8, $BD$20, T38=0, )</f>
        <v>#NAME?</v>
      </c>
      <c r="V41" s="116" t="e">
        <f ca="1">IFS(T38=1, $AW$6, T38=2, $BE$6, T38=3, $BM$6, T38=4, $AW$13, T38=5, $BE$13, T38=6, $BM$13, T38=7, $AW$20, T38=8, $BE$20, T38=0, )</f>
        <v>#NAME?</v>
      </c>
      <c r="W41" s="116" t="e">
        <f ca="1">IFS(T38=1, $AX$6, T38=2, $BF$6, T38=3, $BN$6, T38=4, $AX$13, T38=5, $BF$13, T38=6, $BN$13, T38=7, $AX$20, T38=8, $BF$20, T38=0, )</f>
        <v>#NAME?</v>
      </c>
      <c r="X41" s="116" t="e">
        <f ca="1">IFS(T38=1, $AY$6, T38=2, $BG$6, T38=3, $BO$6, T38=4, $AY$13, T38=5, $BG$13, T38=6, $BO$13, T38=7, $AY$20, T38=8, $BG$20, T38=0, )</f>
        <v>#NAME?</v>
      </c>
      <c r="Y41" s="116" t="e">
        <f ca="1">IFS(T38=1, $AZ$6, T38=2, $BH$6, T38=3, $BP$6, T38=4, $AZ$13, T38=5, $BH$13, T38=6, $BP$13, T38=7, $AZ$20, T38=8, $BH$20, T38=0, )</f>
        <v>#NAME?</v>
      </c>
      <c r="Z41" s="116" t="e">
        <f ca="1">IFS(T38=1, $BA$6, T38=2, $BI$6, T38=3, $BQ$6, T38=4, $BA$13, T38=5, $BI$13, T38=6, $BQ$13, T38=7, $BA$20, T38=8, $BI$20, T38=0, )</f>
        <v>#NAME?</v>
      </c>
      <c r="AA41" s="117" t="e">
        <f ca="1">IFS(T38=1, $BB$6, T38=2, $BJ$6, T38=3, $BR$6, T38=4, $BB$13, T38=5, $BJ$13, T38=6, $BR$13, T38=7, $BB$20, T38=8, $BJ$20, T38=0, )</f>
        <v>#NAME?</v>
      </c>
      <c r="AB41" s="180"/>
      <c r="AC41" s="182"/>
      <c r="AD41" s="116" t="e">
        <f ca="1">IFS(AC38=1, $AV$6, AC38=2, $BD$6, AC38=3, $BL$6, AC38=4, $AV$13, AC38=5, $BD$13, AC38=6, $BL$13, AC38=7, $AV$20, AC38=8, $BD$20, AC38=0, )</f>
        <v>#NAME?</v>
      </c>
      <c r="AE41" s="116" t="e">
        <f ca="1">IFS(AC38=1, $AW$6, AC38=2, $BE$6, AC38=3, $BM$6, AC38=4, $AW$13, AC38=5, $BE$13, AC38=6, $BM$13, AC38=7, $AW$20, AC38=8, $BE$20, AC38=0, )</f>
        <v>#NAME?</v>
      </c>
      <c r="AF41" s="116" t="e">
        <f ca="1">IFS(AC38=1, $AX$6, AC38=2, $BF$6, AC38=3, $BN$6, AC38=4, $AX$13, AC38=5, $BF$13, AC38=6, $BN$13, AC38=7, $AX$20, AC38=8, $BF$20, AC38=0, )</f>
        <v>#NAME?</v>
      </c>
      <c r="AG41" s="116" t="e">
        <f ca="1">IFS(AC38=1, $AY$6, AC38=2, $BG$6, AC38=3, $BO$6, AC38=4, $AY$13, AC38=5, $BG$13, AC38=6, $BO$13, AC38=7, $AY$20, AC38=8, $BG$20, AC38=0, )</f>
        <v>#NAME?</v>
      </c>
      <c r="AH41" s="116" t="e">
        <f ca="1">IFS(AC38=1, $AZ$6, AC38=2, $BH$6, AC38=3, $BP$6, AC38=4, $AZ$13, AC38=5, $BH$13, AC38=6, $BP$13, AC38=7, $AZ$20, AC38=8, $BH$20, AC38=0, )</f>
        <v>#NAME?</v>
      </c>
      <c r="AI41" s="116" t="e">
        <f ca="1">IFS(AC38=1, $BA$6, AC38=2, $BI$6, AC38=3, $BQ$6, AC38=4, $BA$13, AC38=5, $BI$13, AC38=6, $BQ$13, AC38=7, $BA$20, AC38=8, $BI$20, AC38=0, )</f>
        <v>#NAME?</v>
      </c>
      <c r="AJ41" s="117" t="e">
        <f ca="1">IFS(AC38=1, $BB$6, AC38=2, $BJ$6, AC38=3, $BR$6, AC38=4, $BB$13, AC38=5, $BJ$13, AC38=6, $BR$13, AC38=7, $BB$20, AC38=8, $BJ$20, AC38=0, )</f>
        <v>#NAME?</v>
      </c>
      <c r="AK41" s="180"/>
      <c r="AL41" s="182"/>
      <c r="AM41" s="116" t="e">
        <f ca="1">IFS(AL38=1, $AV$6, AL38=2, $BD$6, AL38=3, $BL$6, AL38=4, $AV$13, AL38=5, $BD$13, AL38=6, $BL$13, AL38=7, $AV$20, AL38=8, $BD$20, AL38=0, )</f>
        <v>#NAME?</v>
      </c>
      <c r="AN41" s="116" t="e">
        <f ca="1">IFS(AL38=1, $AW$6, AL38=2, $BE$6, AL38=3, $BM$6, AL38=4, $AW$13, AL38=5, $BE$13, AL38=6, $BM$13, AL38=7, $AW$20, AL38=8, $BE$20, AL38=0, )</f>
        <v>#NAME?</v>
      </c>
      <c r="AO41" s="116" t="e">
        <f ca="1">IFS(AL38=1, $AX$6, AL38=2, $BF$6, AL38=3, $BN$6, AL38=4, $AX$13, AL38=5, $BF$13, AL38=6, $BN$13, AL38=7, $AX$20, AL38=8, $BF$20, AL38=0, )</f>
        <v>#NAME?</v>
      </c>
      <c r="AP41" s="116" t="e">
        <f ca="1">IFS(AL38=1, $AY$6, AL38=2, $BG$6, AL38=3, $BO$6, AL38=4, $AY$13, AL38=5, $BG$13, AL38=6, $BO$13, AL38=7, $AY$20, AL38=8, $BG$20, AL38=0, )</f>
        <v>#NAME?</v>
      </c>
      <c r="AQ41" s="116" t="e">
        <f ca="1">IFS(AL38=1, $AZ$6, AL38=2, $BH$6, AL38=3, $BP$6, AL38=4, $AZ$13, AL38=5, $BH$13, AL38=6, $BP$13, AL38=7, $AZ$20, AL38=8, $BH$20, AL38=0, )</f>
        <v>#NAME?</v>
      </c>
      <c r="AR41" s="116" t="e">
        <f ca="1">IFS(AL38=1, $BA$6, AL38=2, $BI$6, AL38=3, $BQ$6, AL38=4, $BA$13, AL38=5, $BI$13, AL38=6, $BQ$13, AL38=7, $BA$20, AL38=8, $BI$20, AL38=0, )</f>
        <v>#NAME?</v>
      </c>
      <c r="AS41" s="117" t="e">
        <f ca="1">IFS(AL38=1, $BB$6, AL38=2, $BJ$6, AL38=3, $BR$6, AL38=4, $BB$13, AL38=5, $BJ$13, AL38=6, $BR$13, AL38=7, $BB$20, AL38=8, $BJ$20, AL38=0, )</f>
        <v>#NAME?</v>
      </c>
      <c r="AT41" s="15"/>
      <c r="AU41" s="59"/>
      <c r="AV41" s="15"/>
      <c r="AW41" s="15"/>
      <c r="AX41" s="15"/>
      <c r="AY41" s="15"/>
      <c r="AZ41" s="15"/>
      <c r="BA41" s="15"/>
      <c r="BB41" s="15"/>
      <c r="BC41" s="15"/>
      <c r="BD41" s="15"/>
      <c r="BE41" s="15"/>
      <c r="BF41" s="15"/>
      <c r="BG41" s="15"/>
      <c r="BH41" s="15"/>
      <c r="BI41" s="15"/>
      <c r="BJ41" s="15"/>
      <c r="BK41" s="15"/>
      <c r="BL41" s="15"/>
      <c r="BM41" s="15"/>
      <c r="BN41" s="15"/>
      <c r="BO41" s="15"/>
      <c r="BP41" s="15"/>
      <c r="BQ41" s="15"/>
      <c r="BR41" s="15"/>
    </row>
    <row r="42" spans="1:70" ht="13.5" x14ac:dyDescent="0.25">
      <c r="A42" s="180"/>
      <c r="B42" s="136" t="s">
        <v>16</v>
      </c>
      <c r="C42" s="182"/>
      <c r="D42" s="180"/>
      <c r="E42" s="180"/>
      <c r="F42" s="180"/>
      <c r="G42" s="180"/>
      <c r="H42" s="182"/>
      <c r="I42" s="15">
        <f>I38*$AT$6</f>
        <v>51.5</v>
      </c>
      <c r="J42" s="180"/>
      <c r="K42" s="15">
        <f>K38*$AU$6</f>
        <v>80</v>
      </c>
      <c r="L42" s="180"/>
      <c r="M42" s="180"/>
      <c r="N42" s="180"/>
      <c r="O42" s="180"/>
      <c r="P42" s="180"/>
      <c r="Q42" s="180"/>
      <c r="R42" s="182"/>
      <c r="S42" s="180"/>
      <c r="T42" s="182"/>
      <c r="U42" s="116" t="e">
        <f ca="1">IFS(T38=1, $AV$7, T38=2, $BD$7, T38=3, $BL$7, T38=4, $AV$14, T38=5, $BD$14, T38=6, $BL$14, T38=7, $AV$21, T38=8, $BD$21, T38=0, )</f>
        <v>#NAME?</v>
      </c>
      <c r="V42" s="116" t="e">
        <f ca="1">IFS(T38=1, $AW$7, T38=2, $BE$7, T38=3, $BM$7, T38=4, $AW$14, T38=5, $BE$14, T38=6, $BM$14, T38=7, $AW$21, T38=8, $BE$21, T38=0, )</f>
        <v>#NAME?</v>
      </c>
      <c r="W42" s="116" t="e">
        <f ca="1">IFS(T38=1, $AX$7, T38=2, $BF$7, T38=3, $BN$7, T38=4, $AX$14, T38=5, $BF$14, T38=6, $BN$14, T38=7, $AX$21, T38=8, $BF$21, T38=0, )</f>
        <v>#NAME?</v>
      </c>
      <c r="X42" s="116" t="e">
        <f ca="1">IFS(T38=1, $AY$7, T38=2, $BG$7, T38=3, $BO$7, T38=4, $AY$14, T38=5, $BG$14, T38=6, $BO$14, T38=7, $AY$21, T38=8, $BG$21, T38=0, )</f>
        <v>#NAME?</v>
      </c>
      <c r="Y42" s="116" t="e">
        <f ca="1">IFS(T38=1, $AZ$7, T38=2, $BH$7, T38=3, $BP$7, T38=4, $AZ$14, T38=5, $BH$14, T38=6, $BP$14, T38=7, $AZ$21, T38=8, $BH$21, T38=0, )</f>
        <v>#NAME?</v>
      </c>
      <c r="Z42" s="116" t="e">
        <f ca="1">IFS(T38=1, $BA$7, T38=2, $BI$7, T38=3, $BQ$7, T38=4, $BA$14, T38=5, $BI$14, T38=6, $BQ$14, T38=7, $BA$21, T38=8, $BI$21, T38=0, )</f>
        <v>#NAME?</v>
      </c>
      <c r="AA42" s="117" t="e">
        <f ca="1">IFS(T38=1, $BB$7, T38=2, $BJ$7, T38=3, $BR$7, T38=4, $BB$14, T38=5, $BJ$14, T38=6, $BR$14, T38=7, $BB$21, T38=8, $BJ$21, T38=0, )</f>
        <v>#NAME?</v>
      </c>
      <c r="AB42" s="180"/>
      <c r="AC42" s="182"/>
      <c r="AD42" s="116" t="e">
        <f ca="1">IFS(AC38=1, $AV$7, AC38=2, $BD$7, AC38=3, $BL$7, AC38=4, $AV$14, AC38=5, $BD$14, AC38=6, $BL$14, AC38=7, $AV$21, AC38=8, $BD$21, AC38=0, )</f>
        <v>#NAME?</v>
      </c>
      <c r="AE42" s="116" t="e">
        <f ca="1">IFS(AC38=1, $AW$7, AC38=2, $BE$7, AC38=3, $BM$7, AC38=4, $AW$14, AC38=5, $BE$14, AC38=6, $BM$14, AC38=7, $AW$21, AC38=8, $BE$21, AC38=0, )</f>
        <v>#NAME?</v>
      </c>
      <c r="AF42" s="116" t="e">
        <f ca="1">IFS(AC38=1, $AX$7, AC38=2, $BF$7, AC38=3, $BN$7, AC38=4, $AX$14, AC38=5, $BF$14, AC38=6, $BN$14, AC38=7, $AX$21, AC38=8, $BF$21, AC38=0, )</f>
        <v>#NAME?</v>
      </c>
      <c r="AG42" s="116" t="e">
        <f ca="1">IFS(AC38=1, $AY$7, AC38=2, $BG$7, AC38=3, $BO$7, AC38=4, $AY$14, AC38=5, $BG$14, AC38=6, $BO$14, AC38=7, $AY$21, AC38=8, $BG$21, AC38=0, )</f>
        <v>#NAME?</v>
      </c>
      <c r="AH42" s="116" t="e">
        <f ca="1">IFS(AC38=1, $AZ$7, AC38=2, $BH$7, AC38=3, $BP$7, AC38=4, $AZ$14, AC38=5, $BH$14, AC38=6, $BP$14, AC38=7, $AZ$21, AC38=8, $BH$21, AC38=0, )</f>
        <v>#NAME?</v>
      </c>
      <c r="AI42" s="116" t="e">
        <f ca="1">IFS(AC38=1, $BA$7, AC38=2, $BI$7, AC38=3, $BQ$7, AC38=4, $BA$14, AC38=5, $BI$14, AC38=6, $BQ$14, AC38=7, $BA$21, AC38=8, $BI$21, AC38=0, )</f>
        <v>#NAME?</v>
      </c>
      <c r="AJ42" s="117" t="e">
        <f ca="1">IFS(AC38=1, $BB$7, AC38=2, $BJ$7, AC38=3, $BR$7, AC38=4, $BB$14, AC38=5, $BJ$14, AC38=6, $BR$14, AC38=7, $BB$21, AC38=8, $BJ$21, AC38=0, )</f>
        <v>#NAME?</v>
      </c>
      <c r="AK42" s="180"/>
      <c r="AL42" s="182"/>
      <c r="AM42" s="116" t="e">
        <f ca="1">IFS(AL38=1, $AV$7, AL38=2, $BD$7, AL38=3, $BL$7, AL38=4, $AV$14, AL38=5, $BD$14, AL38=6, $BL$14, AL38=7, $AV$21, AL38=8, $BD$21, AL38=0, )</f>
        <v>#NAME?</v>
      </c>
      <c r="AN42" s="116" t="e">
        <f ca="1">IFS(AL38=1, $AW$7, AL38=2, $BE$7, AL38=3, $BM$7, AL38=4, $AW$14, AL38=5, $BE$14, AL38=6, $BM$14, AL38=7, $AW$21, AL38=8, $BE$21, AL38=0, )</f>
        <v>#NAME?</v>
      </c>
      <c r="AO42" s="116" t="e">
        <f ca="1">IFS(AL38=1, $AX$7, AL38=2, $BF$7, AL38=3, $BN$7, AL38=4, $AX$14, AL38=5, $BF$14, AL38=6, $BN$14, AL38=7, $AX$21, AL38=8, $BF$21, AL38=0, )</f>
        <v>#NAME?</v>
      </c>
      <c r="AP42" s="116" t="e">
        <f ca="1">IFS(AL38=1, $AY$7, AL38=2, $BG$7, AL38=3, $BO$7, AL38=4, $AY$14, AL38=5, $BG$14, AL38=6, $BO$14, AL38=7, $AY$21, AL38=8, $BG$21, AL38=0, )</f>
        <v>#NAME?</v>
      </c>
      <c r="AQ42" s="116" t="e">
        <f ca="1">IFS(AL38=1, $AZ$7, AL38=2, $BH$7, AL38=3, $BP$7, AL38=4, $AZ$14, AL38=5, $BH$14, AL38=6, $BP$14, AL38=7, $AZ$21, AL38=8, $BH$21, AL38=0, )</f>
        <v>#NAME?</v>
      </c>
      <c r="AR42" s="116" t="e">
        <f ca="1">IFS(AL38=1, $BA$7, AL38=2, $BI$7, AL38=3, $BQ$7, AL38=4, $BA$14, AL38=5, $BI$14, AL38=6, $BQ$14, AL38=7, $BA$21, AL38=8, $BI$21, AL38=0, )</f>
        <v>#NAME?</v>
      </c>
      <c r="AS42" s="117" t="e">
        <f ca="1">IFS(AL38=1, $BB$7, AL38=2, $BJ$7, AL38=3, $BR$7, AL38=4, $BB$14, AL38=5, $BJ$14, AL38=6, $BR$14, AL38=7, $BB$21, AL38=8, $BJ$21, AL38=0, )</f>
        <v>#NAME?</v>
      </c>
      <c r="AT42" s="15"/>
      <c r="AU42" s="59"/>
      <c r="AV42" s="15"/>
      <c r="AW42" s="15"/>
      <c r="AX42" s="15"/>
      <c r="AY42" s="15"/>
      <c r="AZ42" s="15"/>
      <c r="BA42" s="15"/>
      <c r="BB42" s="15"/>
      <c r="BC42" s="15"/>
      <c r="BD42" s="15"/>
      <c r="BE42" s="15"/>
      <c r="BF42" s="15"/>
      <c r="BG42" s="15"/>
      <c r="BH42" s="15"/>
      <c r="BI42" s="15"/>
      <c r="BJ42" s="15"/>
      <c r="BK42" s="15"/>
      <c r="BL42" s="15"/>
      <c r="BM42" s="15"/>
      <c r="BN42" s="15"/>
      <c r="BO42" s="15"/>
      <c r="BP42" s="15"/>
      <c r="BQ42" s="15"/>
      <c r="BR42" s="15"/>
    </row>
    <row r="43" spans="1:70" ht="13.5" x14ac:dyDescent="0.25">
      <c r="A43" s="180"/>
      <c r="B43" s="136" t="s">
        <v>17</v>
      </c>
      <c r="C43" s="182"/>
      <c r="D43" s="180"/>
      <c r="E43" s="180"/>
      <c r="F43" s="180"/>
      <c r="G43" s="180"/>
      <c r="H43" s="182"/>
      <c r="I43" s="15">
        <f>I38*$AT$7</f>
        <v>249.33</v>
      </c>
      <c r="J43" s="180"/>
      <c r="K43" s="15">
        <f>K38*$AU$7</f>
        <v>160</v>
      </c>
      <c r="L43" s="180"/>
      <c r="M43" s="180"/>
      <c r="N43" s="180"/>
      <c r="O43" s="180"/>
      <c r="P43" s="180"/>
      <c r="Q43" s="180"/>
      <c r="R43" s="182"/>
      <c r="S43" s="180"/>
      <c r="T43" s="182"/>
      <c r="U43" s="116" t="e">
        <f ca="1">IFS(T38=1, $AV$8, T38=2, $BD$8, T38=3, $BL$8, T38=4, $AV$15, T38=5, $BD$15, T38=6, $BL$15, T38=7, $AV$22, T38=8, $BD$22, T38=0, )</f>
        <v>#NAME?</v>
      </c>
      <c r="V43" s="116" t="e">
        <f ca="1">IFS(T38=1, $AW$8, T38=2, $BE$8, T38=3, $BM$8, T38=4, $AW$15, T38=5, $BE$15, T38=6, $BM$15, T38=7, $AW$22, T38=8, $BE$22, T38=0, )</f>
        <v>#NAME?</v>
      </c>
      <c r="W43" s="116" t="e">
        <f ca="1">IFS(T38=1, $AX$8, T38=2, $BF$8, T38=3, $BN$8, T38=4, $AX$15, T38=5, $BF$15, T38=6, $BN$15, T38=7, $AX$22, T38=8, $BF$22, T38=0, )</f>
        <v>#NAME?</v>
      </c>
      <c r="X43" s="116" t="e">
        <f ca="1">IFS(T38=1, $AY$8, T38=2, $BG$8, T38=3, $BO$8, T38=4, $AY$15, T38=5, $BG$15, T38=6, $BO$15, T38=7, $AY$22, T38=8, $BG$22, T38=0, )</f>
        <v>#NAME?</v>
      </c>
      <c r="Y43" s="116" t="e">
        <f ca="1">IFS(T38=1, $AZ$8, T38=2, $BH$8, T38=3, $BP$8, T38=4, $AZ$15, T38=5, $BH$15, T38=6, $BP$15, T38=7, $AZ$22, T38=8, $BH$22, T38=0, )</f>
        <v>#NAME?</v>
      </c>
      <c r="Z43" s="116" t="e">
        <f ca="1">IFS(T38=1, $BA$8, T38=2, $BI$8, T38=3, $BQ$8, T38=4, $BA$15, T38=5, $BI$15, T38=6, $BQ$15, T38=7, $BA$22, T38=8, $BI$22, T38=0, )</f>
        <v>#NAME?</v>
      </c>
      <c r="AA43" s="117" t="e">
        <f ca="1">IFS(T38=1, $BB$8, T38=2, $BJ$8, T38=3, $BR$8, T38=4, $BB$15, T38=5, $BJ$15, T38=6, $BR$15, T38=7, $BB$22, T38=8, $BJ$22, T38=0, )</f>
        <v>#NAME?</v>
      </c>
      <c r="AB43" s="180"/>
      <c r="AC43" s="182"/>
      <c r="AD43" s="116" t="e">
        <f ca="1">IFS(AC38=1, $AV$8, AC38=2, $BD$8, AC38=3, $BL$8, AC38=4, $AV$15, AC38=5, $BD$15, AC38=6, $BL$15, AC38=7, $AV$22, AC38=8, $BD$22, AC38=0, )</f>
        <v>#NAME?</v>
      </c>
      <c r="AE43" s="116" t="e">
        <f ca="1">IFS(AC38=1, $AW$8, AC38=2, $BE$8, AC38=3, $BM$8, AC38=4, $AW$15, AC38=5, $BE$15, AC38=6, $BM$15, AC38=7, $AW$22, AC38=8, $BE$22, AC38=0, )</f>
        <v>#NAME?</v>
      </c>
      <c r="AF43" s="116" t="e">
        <f ca="1">IFS(AC38=1, $AX$8, AC38=2, $BF$8, AC38=3, $BN$8, AC38=4, $AX$15, AC38=5, $BF$15, AC38=6, $BN$15, AC38=7, $AX$22, AC38=8, $BF$22, AC38=0, )</f>
        <v>#NAME?</v>
      </c>
      <c r="AG43" s="116" t="e">
        <f ca="1">IFS(AC38=1, $AY$8, AC38=2, $BG$8, AC38=3, $BO$8, AC38=4, $AY$15, AC38=5, $BG$15, AC38=6, $BO$15, AC38=7, $AY$22, AC38=8, $BG$22, AC38=0, )</f>
        <v>#NAME?</v>
      </c>
      <c r="AH43" s="116" t="e">
        <f ca="1">IFS(AC38=1, $AZ$8, AC38=2, $BH$8, AC38=3, $BP$8, AC38=4, $AZ$15, AC38=5, $BH$15, AC38=6, $BP$15, AC38=7, $AZ$22, AC38=8, $BH$22, AC38=0, )</f>
        <v>#NAME?</v>
      </c>
      <c r="AI43" s="116" t="e">
        <f ca="1">IFS(AC38=1, $BA$8, AC38=2, $BI$8, AC38=3, $BQ$8, AC38=4, $BA$15, AC38=5, $BI$15, AC38=6, $BQ$15, AC38=7, $BA$22, AC38=8, $BI$22, AC38=0, )</f>
        <v>#NAME?</v>
      </c>
      <c r="AJ43" s="117" t="e">
        <f ca="1">IFS(AC38=1, $BB$8, AC38=2, $BJ$8, AC38=3, $BR$8, AC38=4, $BB$15, AC38=5, $BJ$15, AC38=6, $BR$15, AC38=7, $BB$22, AC38=8, $BJ$22, AC38=0, )</f>
        <v>#NAME?</v>
      </c>
      <c r="AK43" s="180"/>
      <c r="AL43" s="182"/>
      <c r="AM43" s="116" t="e">
        <f ca="1">IFS(AL38=1, $AV$8, AL38=2, $BD$8, AL38=3, $BL$8, AL38=4, $AV$15, AL38=5, $BD$15, AL38=6, $BL$15, AL38=7, $AV$22, AL38=8, $BD$22, AL38=0, )</f>
        <v>#NAME?</v>
      </c>
      <c r="AN43" s="116" t="e">
        <f ca="1">IFS(AL38=1, $AW$8, AL38=2, $BE$8, AL38=3, $BM$8, AL38=4, $AW$15, AL38=5, $BE$15, AL38=6, $BM$15, AL38=7, $AW$22, AL38=8, $BE$22, AL38=0, )</f>
        <v>#NAME?</v>
      </c>
      <c r="AO43" s="116" t="e">
        <f ca="1">IFS(AL38=1, $AX$8, AL38=2, $BF$8, AL38=3, $BN$8, AL38=4, $AX$15, AL38=5, $BF$15, AL38=6, $BN$15, AL38=7, $AX$22, AL38=8, $BF$22, AL38=0, )</f>
        <v>#NAME?</v>
      </c>
      <c r="AP43" s="116" t="e">
        <f ca="1">IFS(AL38=1, $AY$8, AL38=2, $BG$8, AL38=3, $BO$8, AL38=4, $AY$15, AL38=5, $BG$15, AL38=6, $BO$15, AL38=7, $AY$22, AL38=8, $BG$22, AL38=0, )</f>
        <v>#NAME?</v>
      </c>
      <c r="AQ43" s="116" t="e">
        <f ca="1">IFS(AL38=1, $AZ$8, AL38=2, $BH$8, AL38=3, $BP$8, AL38=4, $AZ$15, AL38=5, $BH$15, AL38=6, $BP$15, AL38=7, $AZ$22, AL38=8, $BH$22, AL38=0, )</f>
        <v>#NAME?</v>
      </c>
      <c r="AR43" s="116" t="e">
        <f ca="1">IFS(AL38=1, $BA$8, AL38=2, $BI$8, AL38=3, $BQ$8, AL38=4, $BA$15, AL38=5, $BI$15, AL38=6, $BQ$15, AL38=7, $BA$22, AL38=8, $BI$22, AL38=0, )</f>
        <v>#NAME?</v>
      </c>
      <c r="AS43" s="117" t="e">
        <f ca="1">IFS(AL38=1, $BB$8, AL38=2, $BJ$8, AL38=3, $BR$8, AL38=4, $BB$15, AL38=5, $BJ$15, AL38=6, $BR$15, AL38=7, $BB$22, AL38=8, $BJ$22, AL38=0, )</f>
        <v>#NAME?</v>
      </c>
      <c r="AT43" s="15"/>
      <c r="AU43" s="59"/>
      <c r="AV43" s="15"/>
      <c r="AW43" s="15"/>
      <c r="AX43" s="15"/>
      <c r="AY43" s="15"/>
      <c r="AZ43" s="15"/>
      <c r="BA43" s="15"/>
      <c r="BB43" s="15"/>
      <c r="BC43" s="15"/>
      <c r="BD43" s="15"/>
      <c r="BE43" s="15"/>
      <c r="BF43" s="15"/>
      <c r="BG43" s="15"/>
      <c r="BH43" s="15"/>
      <c r="BI43" s="15"/>
      <c r="BJ43" s="15"/>
      <c r="BK43" s="15"/>
      <c r="BL43" s="15"/>
      <c r="BM43" s="15"/>
      <c r="BN43" s="15"/>
      <c r="BO43" s="15"/>
      <c r="BP43" s="15"/>
      <c r="BQ43" s="15"/>
      <c r="BR43" s="15"/>
    </row>
    <row r="44" spans="1:70" ht="13.5" x14ac:dyDescent="0.25">
      <c r="A44" s="191"/>
      <c r="B44" s="138" t="s">
        <v>18</v>
      </c>
      <c r="C44" s="195"/>
      <c r="D44" s="191"/>
      <c r="E44" s="191"/>
      <c r="F44" s="191"/>
      <c r="G44" s="191"/>
      <c r="H44" s="195"/>
      <c r="I44" s="76">
        <f>I38*$AT$8</f>
        <v>2655</v>
      </c>
      <c r="J44" s="191"/>
      <c r="K44" s="76">
        <f>K38*$AU$8</f>
        <v>320</v>
      </c>
      <c r="L44" s="191"/>
      <c r="M44" s="191"/>
      <c r="N44" s="191"/>
      <c r="O44" s="191"/>
      <c r="P44" s="191"/>
      <c r="Q44" s="191"/>
      <c r="R44" s="195"/>
      <c r="S44" s="191"/>
      <c r="T44" s="195"/>
      <c r="U44" s="124" t="e">
        <f ca="1">IFS(T38=1, $AV$9, T38=2, $BD$9, T38=3, $BL$9, T38=4, $AV$16, T38=5, $BD$16, T38=6, $BL$16, T38=7, $AV$23, T38=8, $BD$23, T38=0, )</f>
        <v>#NAME?</v>
      </c>
      <c r="V44" s="124" t="e">
        <f ca="1">IFS(T38=1, $AW$9, T38=2, $BE$9, T38=3, $BM$9, T38=4, $AW$16, T38=5, $BE$16, T38=6, $BM$16, T38=7, $AW$23, T38=8, $BE$23, T38=0, )</f>
        <v>#NAME?</v>
      </c>
      <c r="W44" s="124" t="e">
        <f ca="1">IFS(T38=1, $AX$9, T38=2, $BF$9, T38=3, $BN$9, T38=4, $AX$16, T38=5, $BF$16, T38=6, $BN$16, T38=7, $AX$23, T38=8, $BF$23, T38=0, )</f>
        <v>#NAME?</v>
      </c>
      <c r="X44" s="124" t="e">
        <f ca="1">IFS(T38=1, $AY$9, T38=2, $BG$9, T38=3, $BO$9, T38=4, $AY$16, T38=5, $BG$16, T38=6, $BO$16, T38=7, $AY$23, T38=8, $BG$23, T38=0, )</f>
        <v>#NAME?</v>
      </c>
      <c r="Y44" s="124" t="e">
        <f ca="1">IFS(T38=1, $AZ$9, T38=2, $BH$9, T38=3, $BP$9, T38=4, $AZ$16, T38=5, $BH$16, T38=6, $BP$16, T38=7, $AZ$23, T38=8, $BH$23, T38=0, )</f>
        <v>#NAME?</v>
      </c>
      <c r="Z44" s="124" t="e">
        <f ca="1">IFS(T38=1, $BA$9, T38=2, $BI$9, T38=3, $BQ$9, T38=4, $BA$16, T38=5, $BI$16, T38=6, $BQ$16, T38=7, $BA$23, T38=8, $BI$23, T38=0, )</f>
        <v>#NAME?</v>
      </c>
      <c r="AA44" s="125" t="e">
        <f ca="1">IFS(T38=1, $BB$9, T38=2, $BJ$9, T38=3, $BR$9, T38=4, $BB$16, T38=5, $BJ$16, T38=6, $BR$16, T38=7, $BB$23, T38=8, $BJ$23, T38=0, )</f>
        <v>#NAME?</v>
      </c>
      <c r="AB44" s="191"/>
      <c r="AC44" s="195"/>
      <c r="AD44" s="124" t="e">
        <f ca="1">IFS(AC38=1, $AV$9, AC38=2, $BD$9, AC38=3, $BL$9, AC38=4, $AV$16, AC38=5, $BD$16, AC38=6, $BL$16, AC38=7, $AV$23, AC38=8, $BD$23, AC38=0, )</f>
        <v>#NAME?</v>
      </c>
      <c r="AE44" s="124" t="e">
        <f ca="1">IFS(AC38=1, $AW$9, AC38=2, $BE$9, AC38=3, $BM$9, AC38=4, $AW$16, AC38=5, $BE$16, AC38=6, $BM$16, AC38=7, $AW$23, AC38=8, $BE$23, AC38=0, )</f>
        <v>#NAME?</v>
      </c>
      <c r="AF44" s="124" t="e">
        <f ca="1">IFS(AC38=1, $AX$9, AC38=2, $BF$9, AC38=3, $BN$9, AC38=4, $AX$16, AC38=5, $BF$16, AC38=6, $BN$16, AC38=7, $AX$23, AC38=8, $BF$23, AC38=0, )</f>
        <v>#NAME?</v>
      </c>
      <c r="AG44" s="124" t="e">
        <f ca="1">IFS(AC38=1, $AY$9, AC38=2, $BG$9, AC38=3, $BO$9, AC38=4, $AY$16, AC38=5, $BG$16, AC38=6, $BO$16, AC38=7, $AY$23, AC38=8, $BG$23, AC38=0, )</f>
        <v>#NAME?</v>
      </c>
      <c r="AH44" s="124" t="e">
        <f ca="1">IFS(AC38=1, $AZ$9, AC38=2, $BH$9, AC38=3, $BP$9, AC38=4, $AZ$16, AC38=5, $BH$16, AC38=6, $BP$16, AC38=7, $AZ$23, AC38=8, $BH$23, AC38=0, )</f>
        <v>#NAME?</v>
      </c>
      <c r="AI44" s="124" t="e">
        <f ca="1">IFS(AC38=1, $BA$9, AC38=2, $BI$9, AC38=3, $BQ$9, AC38=4, $BA$16, AC38=5, $BI$16, AC38=6, $BQ$16, AC38=7, $BA$23, AC38=8, $BI$23, AC38=0, )</f>
        <v>#NAME?</v>
      </c>
      <c r="AJ44" s="125" t="e">
        <f ca="1">IFS(AC38=1, $BB$9, AC38=2, $BJ$9, AC38=3, $BR$9, AC38=4, $BB$16, AC38=5, $BJ$16, AC38=6, $BR$16, AC38=7, $BB$23, AC38=8, $BJ$23, AC38=0, )</f>
        <v>#NAME?</v>
      </c>
      <c r="AK44" s="191"/>
      <c r="AL44" s="195"/>
      <c r="AM44" s="124" t="e">
        <f ca="1">IFS(AL38=1, $AV$9, AL38=2, $BD$9, AL38=3, $BL$9, AL38=4, $AV$16, AL38=5, $BD$16, AL38=6, $BL$16, AL38=7, $AV$23, AL38=8, $BD$23, AL38=0, )</f>
        <v>#NAME?</v>
      </c>
      <c r="AN44" s="124" t="e">
        <f ca="1">IFS(AL38=1, $AW$9, AL38=2, $BE$9, AL38=3, $BM$9, AL38=4, $AW$16, AL38=5, $BE$16, AL38=6, $BM$16, AL38=7, $AW$23, AL38=8, $BE$23, AL38=0, )</f>
        <v>#NAME?</v>
      </c>
      <c r="AO44" s="124" t="e">
        <f ca="1">IFS(AL38=1, $AX$9, AL38=2, $BF$9, AL38=3, $BN$9, AL38=4, $AX$16, AL38=5, $BF$16, AL38=6, $BN$16, AL38=7, $AX$23, AL38=8, $BF$23, AL38=0, )</f>
        <v>#NAME?</v>
      </c>
      <c r="AP44" s="124" t="e">
        <f ca="1">IFS(AL38=1, $AY$9, AL38=2, $BG$9, AL38=3, $BO$9, AL38=4, $AY$16, AL38=5, $BG$16, AL38=6, $BO$16, AL38=7, $AY$23, AL38=8, $BG$23, AL38=0, )</f>
        <v>#NAME?</v>
      </c>
      <c r="AQ44" s="124" t="e">
        <f ca="1">IFS(AL38=1, $AZ$9, AL38=2, $BH$9, AL38=3, $BP$9, AL38=4, $AZ$16, AL38=5, $BH$16, AL38=6, $BP$16, AL38=7, $AZ$23, AL38=8, $BH$23, AL38=0, )</f>
        <v>#NAME?</v>
      </c>
      <c r="AR44" s="124" t="e">
        <f ca="1">IFS(AL38=1, $BA$9, AL38=2, $BI$9, AL38=3, $BQ$9, AL38=4, $BA$16, AL38=5, $BI$16, AL38=6, $BQ$16, AL38=7, $BA$23, AL38=8, $BI$23, AL38=0, )</f>
        <v>#NAME?</v>
      </c>
      <c r="AS44" s="125" t="e">
        <f ca="1">IFS(AL38=1, $BB$9, AL38=2, $BJ$9, AL38=3, $BR$9, AL38=4, $BB$16, AL38=5, $BJ$16, AL38=6, $BR$16, AL38=7, $BB$23, AL38=8, $BJ$23, AL38=0, )</f>
        <v>#NAME?</v>
      </c>
      <c r="AT44" s="76"/>
      <c r="AU44" s="126"/>
      <c r="AV44" s="15"/>
      <c r="AW44" s="15"/>
      <c r="AX44" s="15"/>
      <c r="AY44" s="15"/>
      <c r="AZ44" s="15"/>
      <c r="BA44" s="15"/>
      <c r="BB44" s="15"/>
      <c r="BC44" s="15"/>
      <c r="BD44" s="15"/>
      <c r="BE44" s="15"/>
      <c r="BF44" s="15"/>
      <c r="BG44" s="15"/>
      <c r="BH44" s="15"/>
      <c r="BI44" s="15"/>
      <c r="BJ44" s="15"/>
      <c r="BK44" s="15"/>
      <c r="BL44" s="15"/>
      <c r="BM44" s="15"/>
      <c r="BN44" s="15"/>
      <c r="BO44" s="15"/>
      <c r="BP44" s="15"/>
      <c r="BQ44" s="15"/>
      <c r="BR44" s="15"/>
    </row>
    <row r="45" spans="1:70" ht="13.5" x14ac:dyDescent="0.25">
      <c r="A45" s="189" t="s">
        <v>141</v>
      </c>
      <c r="B45" s="131" t="s">
        <v>23</v>
      </c>
      <c r="C45" s="194">
        <v>2</v>
      </c>
      <c r="D45" s="189"/>
      <c r="E45" s="189" t="s">
        <v>144</v>
      </c>
      <c r="F45" s="189"/>
      <c r="G45" s="189" t="s">
        <v>115</v>
      </c>
      <c r="H45" s="194" t="s">
        <v>115</v>
      </c>
      <c r="I45" s="15">
        <v>150</v>
      </c>
      <c r="J45" s="15">
        <v>225</v>
      </c>
      <c r="K45" s="15">
        <v>30</v>
      </c>
      <c r="L45" s="189">
        <v>0</v>
      </c>
      <c r="M45" s="189" t="s">
        <v>115</v>
      </c>
      <c r="N45" s="180"/>
      <c r="O45" s="180"/>
      <c r="P45" s="199" t="s">
        <v>355</v>
      </c>
      <c r="Q45" s="189" t="s">
        <v>367</v>
      </c>
      <c r="R45" s="194" t="s">
        <v>141</v>
      </c>
      <c r="S45" s="189" t="s">
        <v>141</v>
      </c>
      <c r="T45" s="194">
        <v>2</v>
      </c>
      <c r="U45" s="116" t="e">
        <f ca="1">IFS(T45=1, $AV$3, T45=2, $BD$3, T45=3, $BL$3, T45=4, $AV$10, T45=5, $BD$10, T45=6, $BL$10, T45=7, $AV$17, T45=8, $BD$17, T45=0, )</f>
        <v>#NAME?</v>
      </c>
      <c r="V45" s="116" t="e">
        <f ca="1">IFS(T45=1, $AW$3, T45=2, $BE$3, T45=3, $BM$3, T45=4, $AW$10, T45=5, $BE$10, T45=6, $BM$10, T45=7, $AW$17, T45=8, $BE$17, T45=0, )</f>
        <v>#NAME?</v>
      </c>
      <c r="W45" s="116" t="e">
        <f ca="1">IFS(T45=1, $AX$3, T45=2, $BF$3, T45=3, $BN$3, T45=4, $AX$10, T45=5, $BF$10, T45=6, $BN$10, T45=7, $AX$17, T45=8, $BET52, T45=0, )</f>
        <v>#NAME?</v>
      </c>
      <c r="X45" s="116" t="e">
        <f ca="1">IFS(T45=1, $AY$3, T45=2, $BG$3, T45=3, $BO$3, T45=4, $AY$10, T45=5, $BG$10, T45=6, $BO$10, T45=7, $AY$17, T45=8, $BFT52, T45=0, )</f>
        <v>#NAME?</v>
      </c>
      <c r="Y45" s="116" t="e">
        <f ca="1">IFS(T45=1, $AZ$3, T45=2, $BH$3, T45=3, $BP$3, T45=4, $AZ$10, T45=5, $BH$10, T45=6, $BP$10, T45=7, $AZ$17, T45=8, $BGT52, T45=0, )</f>
        <v>#NAME?</v>
      </c>
      <c r="Z45" s="116" t="e">
        <f ca="1">IFS(T45=1, $BA$3, T45=2, $BI$3, T45=3, $BQ$3, T45=4, $BA$10, T45=5, $BI$10, T45=6, $BQ$10, T45=7, $BA$17, T45=8, $BHT52, T45=0, )</f>
        <v>#NAME?</v>
      </c>
      <c r="AA45" s="117" t="e">
        <f ca="1">IFS(T45=1, $BB$3, T45=2, $BJ$3, T45=3, $BR$3, T45=4, $BB$10, T45=5, $BJ$10, T45=6, $BR$10, T45=7, $BB$17, T45=8, $BIT52, T45=0, )</f>
        <v>#NAME?</v>
      </c>
      <c r="AB45" s="189" t="s">
        <v>115</v>
      </c>
      <c r="AC45" s="194"/>
      <c r="AD45" s="116" t="e">
        <f ca="1">IFS(AC45=1, $AV$3, AC45=2, $BD$3, AC45=3, $BL$3, AC45=4, $AV$10, AC45=5, $BD$10, AC45=6, $BL$10, AC45=7, $AV$17, AC45=8, $BD$17, AC45=0, )</f>
        <v>#NAME?</v>
      </c>
      <c r="AE45" s="116" t="e">
        <f ca="1">IFS(AC45=1, $AW$3, AC45=2, $BE$3, AC45=3, $BM$3, AC45=4, $AW$10, AC45=5, $BE$10, AC45=6, $BM$10, AC45=7, $AW$17, AC45=8, $BE$17, AC45=0, )</f>
        <v>#NAME?</v>
      </c>
      <c r="AF45" s="116" t="e">
        <f ca="1">IFS(AC45=1, $AX$3, AC45=2, $BF$3, AC45=3, $BN$3, AC45=4, $AX$10, AC45=5, $BF$10, AC45=6, $BN$10, AC45=7, $AX$17, AC45=8, $BET52, AC45=0, )</f>
        <v>#NAME?</v>
      </c>
      <c r="AG45" s="116" t="e">
        <f ca="1">IFS(AC45=1, $AY$3, AC45=2, $BG$3, AC45=3, $BO$3, AC45=4, $AY$10, AC45=5, $BG$10, AC45=6, $BO$10, AC45=7, $AY$17, AC45=8, $BFT52, AC45=0, )</f>
        <v>#NAME?</v>
      </c>
      <c r="AH45" s="116" t="e">
        <f ca="1">IFS(AC45=1, $AZ$3, AC45=2, $BH$3, AC45=3, $BP$3, AC45=4, $AZ$10, AC45=5, $BH$10, AC45=6, $BP$10, AC45=7, $AZ$17, AC45=8, $BGT52, AC45=0, )</f>
        <v>#NAME?</v>
      </c>
      <c r="AI45" s="116" t="e">
        <f ca="1">IFS(AC45=1, $BA$3, AC45=2, $BI$3, AC45=3, $BQ$3, AC45=4, $BA$10, AC45=5, $BI$10, AC45=6, $BQ$10, AC45=7, $BA$17, AC45=8, $BHT52, AC45=0, )</f>
        <v>#NAME?</v>
      </c>
      <c r="AJ45" s="117" t="e">
        <f ca="1">IFS(AC45=1, $BB$3, AC45=2, $BJ$3, AC45=3, $BR$3, AC45=4, $BB$10, AC45=5, $BJ$10, AC45=6, $BR$10, AC45=7, $BB$17, AC45=8, $BIT52, AC45=0, )</f>
        <v>#NAME?</v>
      </c>
      <c r="AK45" s="189" t="s">
        <v>115</v>
      </c>
      <c r="AL45" s="194"/>
      <c r="AM45" s="116" t="e">
        <f ca="1">IFS(AL45=1, $AV$3, AL45=2, $BD$3, AL45=3, $BL$3, AL45=4, $AV$10, AL45=5, $BD$10, AL45=6, $BL$10, AL45=7, $AV$17, AL45=8, $BD$17, AL45=0, )</f>
        <v>#NAME?</v>
      </c>
      <c r="AN45" s="116" t="e">
        <f ca="1">IFS(AL45=1, $AW$3, AL45=2, $BE$3, AL45=3, $BM$3, AL45=4, $AW$10, AL45=5, $BE$10, AL45=6, $BM$10, AL45=7, $AW$17, AL45=8, $BE$17, AL45=0, )</f>
        <v>#NAME?</v>
      </c>
      <c r="AO45" s="116" t="e">
        <f ca="1">IFS(AL45=1, $AX$3, AL45=2, $BF$3, AL45=3, $BN$3, AL45=4, $AX$10, AL45=5, $BF$10, AL45=6, $BN$10, AL45=7, $AX$17, AL45=8, $BET52, AL45=0, )</f>
        <v>#NAME?</v>
      </c>
      <c r="AP45" s="116" t="e">
        <f ca="1">IFS(AL45=1, $AY$3, AL45=2, $BG$3, AL45=3, $BO$3, AL45=4, $AY$10, AL45=5, $BG$10, AL45=6, $BO$10, AL45=7, $AY$17, AL45=8, $BFT52, AL45=0, )</f>
        <v>#NAME?</v>
      </c>
      <c r="AQ45" s="116" t="e">
        <f ca="1">IFS(AL45=1, $AZ$3, AL45=2, $BH$3, AL45=3, $BP$3, AL45=4, $AZ$10, AL45=5, $BH$10, AL45=6, $BP$10, AL45=7, $AZ$17, AL45=8, $BGT52, AL45=0, )</f>
        <v>#NAME?</v>
      </c>
      <c r="AR45" s="116" t="e">
        <f ca="1">IFS(AL45=1, $BA$3, AL45=2, $BI$3, AL45=3, $BQ$3, AL45=4, $BA$10, AL45=5, $BI$10, AL45=6, $BQ$10, AL45=7, $BA$17, AL45=8, $BHT52, AL45=0, )</f>
        <v>#NAME?</v>
      </c>
      <c r="AS45" s="117" t="e">
        <f ca="1">IFS(AL45=1, $BB$3, AL45=2, $BJ$3, AL45=3, $BR$3, AL45=4, $BB$10, AL45=5, $BJ$10, AL45=6, $BR$10, AL45=7, $BB$17, AL45=8, $BIT52, AL45=0, )</f>
        <v>#NAME?</v>
      </c>
      <c r="AT45" s="15"/>
      <c r="AU45" s="59"/>
      <c r="AV45" s="15"/>
      <c r="AW45" s="15"/>
      <c r="AX45" s="15"/>
      <c r="AY45" s="15"/>
      <c r="AZ45" s="15"/>
      <c r="BA45" s="15"/>
      <c r="BB45" s="15"/>
      <c r="BC45" s="15"/>
      <c r="BD45" s="15"/>
      <c r="BE45" s="15"/>
      <c r="BF45" s="15"/>
      <c r="BG45" s="15"/>
      <c r="BH45" s="15"/>
      <c r="BI45" s="15"/>
      <c r="BJ45" s="15"/>
      <c r="BK45" s="15"/>
      <c r="BL45" s="15"/>
      <c r="BM45" s="15"/>
      <c r="BN45" s="15"/>
      <c r="BO45" s="15"/>
      <c r="BP45" s="15"/>
      <c r="BQ45" s="15"/>
      <c r="BR45" s="15"/>
    </row>
    <row r="46" spans="1:70" ht="13.5" x14ac:dyDescent="0.25">
      <c r="A46" s="180"/>
      <c r="B46" s="132" t="s">
        <v>13</v>
      </c>
      <c r="C46" s="182"/>
      <c r="D46" s="180"/>
      <c r="E46" s="180"/>
      <c r="F46" s="180"/>
      <c r="G46" s="180"/>
      <c r="H46" s="182"/>
      <c r="I46" s="15">
        <f t="shared" ref="I46:J46" si="0">I45*$AT$3</f>
        <v>330</v>
      </c>
      <c r="J46" s="15">
        <f t="shared" si="0"/>
        <v>495.00000000000006</v>
      </c>
      <c r="K46" s="15">
        <f>K45*$AU$3</f>
        <v>60</v>
      </c>
      <c r="L46" s="180"/>
      <c r="M46" s="180"/>
      <c r="N46" s="180"/>
      <c r="O46" s="180"/>
      <c r="P46" s="180"/>
      <c r="Q46" s="180"/>
      <c r="R46" s="182"/>
      <c r="S46" s="180"/>
      <c r="T46" s="182"/>
      <c r="U46" s="116" t="e">
        <f ca="1">IFS(T45=1, $AV$4, T45=2, $BD$4, T45=3, $BL$4, T45=4, $AV$11, T45=5, $BD$11, T45=6, $BL$11, T45=7, $AV$18, T45=8, $BD$18, T45=0, )</f>
        <v>#NAME?</v>
      </c>
      <c r="V46" s="116" t="e">
        <f ca="1">IFS(T45=1, $AW$4, T45=2, $BE$4, T45=3, $BM$4, T45=4, $AW$11, T45=5, $BE$11, T45=6, $BM$11, T45=7, $AW$18, T45=8, $BE$18, T45=0, )</f>
        <v>#NAME?</v>
      </c>
      <c r="W46" s="116" t="e">
        <f ca="1">IFS(T45=1, $AX$4, T45=2, $BF$4, T45=3, $BN$4, T45=4, $AX$11, T45=5, $BF$11, T45=6, $BN$11, T45=7, $AX$18, T45=8, $BF$18, T45=0, )</f>
        <v>#NAME?</v>
      </c>
      <c r="X46" s="116" t="e">
        <f ca="1">IFS(T45=1, $AY$4, T45=2, $BG$4, T45=3, $BO$4, T45=4, $AY$11, T45=5, $BG$11, T45=6, $BO$11, T45=7, $AY$18, T45=8, $BG$18, T45=0, )</f>
        <v>#NAME?</v>
      </c>
      <c r="Y46" s="116" t="e">
        <f ca="1">IFS(T45=1, $AZ$4, T45=2, $BH$4, T45=3, $BP$4, T45=4, $AZ$11, T45=5, $BH$11, T45=6, $BP$11, T45=7, $AZ$18, T45=8, $BH$18, T45=0, )</f>
        <v>#NAME?</v>
      </c>
      <c r="Z46" s="116" t="e">
        <f ca="1">IFS(T45=1, $BA$4, T45=2, $BI$4, T45=3, $BQ$4, T45=4, $BA$11, T45=5, $BI$11, T45=6, $BQ$11, T45=7, $BA$18, T45=8, $BI$18, T45=0, )</f>
        <v>#NAME?</v>
      </c>
      <c r="AA46" s="117" t="e">
        <f ca="1">IFS(T45=1, $BA$4, T45=2, $BI$4, T45=3, $BQ$4, T45=4, $BA$11, T45=5, $BI$11, T45=6, $BQ$11, T45=7, $BA$18, T45=8, $BI$18, T45=0, )</f>
        <v>#NAME?</v>
      </c>
      <c r="AB46" s="180"/>
      <c r="AC46" s="182"/>
      <c r="AD46" s="116" t="e">
        <f ca="1">IFS(AC45=1, $AV$4, AC45=2, $BD$4, AC45=3, $BL$4, AC45=4, $AV$11, AC45=5, $BD$11, AC45=6, $BL$11, AC45=7, $AV$18, AC45=8, $BD$18, AC45=0, )</f>
        <v>#NAME?</v>
      </c>
      <c r="AE46" s="116" t="e">
        <f ca="1">IFS(AC45=1, $AW$4, AC45=2, $BE$4, AC45=3, $BM$4, AC45=4, $AW$11, AC45=5, $BE$11, AC45=6, $BM$11, AC45=7, $AW$18, AC45=8, $BE$18, AC45=0, )</f>
        <v>#NAME?</v>
      </c>
      <c r="AF46" s="116" t="e">
        <f ca="1">IFS(AC45=1, $AX$4, AC45=2, $BF$4, AC45=3, $BN$4, AC45=4, $AX$11, AC45=5, $BF$11, AC45=6, $BN$11, AC45=7, $AX$18, AC45=8, $BF$18, AC45=0, )</f>
        <v>#NAME?</v>
      </c>
      <c r="AG46" s="116" t="e">
        <f ca="1">IFS(AC45=1, $AY$4, AC45=2, $BG$4, AC45=3, $BO$4, AC45=4, $AY$11, AC45=5, $BG$11, AC45=6, $BO$11, AC45=7, $AY$18, AC45=8, $BG$18, AC45=0, )</f>
        <v>#NAME?</v>
      </c>
      <c r="AH46" s="116" t="e">
        <f ca="1">IFS(AC45=1, $AZ$4, AC45=2, $BH$4, AC45=3, $BP$4, AC45=4, $AZ$11, AC45=5, $BH$11, AC45=6, $BP$11, AC45=7, $AZ$18, AC45=8, $BH$18, AC45=0, )</f>
        <v>#NAME?</v>
      </c>
      <c r="AI46" s="116" t="e">
        <f ca="1">IFS(AC45=1, $BA$4, AC45=2, $BI$4, AC45=3, $BQ$4, AC45=4, $BA$11, AC45=5, $BI$11, AC45=6, $BQ$11, AC45=7, $BA$18, AC45=8, $BI$18, AC45=0, )</f>
        <v>#NAME?</v>
      </c>
      <c r="AJ46" s="117" t="e">
        <f ca="1">IFS(AC45=1, $BA$4, AC45=2, $BI$4, AC45=3, $BQ$4, AC45=4, $BA$11, AC45=5, $BI$11, AC45=6, $BQ$11, AC45=7, $BA$18, AC45=8, $BI$18, AC45=0, )</f>
        <v>#NAME?</v>
      </c>
      <c r="AK46" s="180"/>
      <c r="AL46" s="182"/>
      <c r="AM46" s="116" t="e">
        <f ca="1">IFS(AL45=1, $AV$4, AL45=2, $BD$4, AL45=3, $BL$4, AL45=4, $AV$11, AL45=5, $BD$11, AL45=6, $BL$11, AL45=7, $AV$18, AL45=8, $BD$18, AL45=0, )</f>
        <v>#NAME?</v>
      </c>
      <c r="AN46" s="116" t="e">
        <f ca="1">IFS(AL45=1, $AW$4, AL45=2, $BE$4, AL45=3, $BM$4, AL45=4, $AW$11, AL45=5, $BE$11, AL45=6, $BM$11, AL45=7, $AW$18, AL45=8, $BE$18, AL45=0, )</f>
        <v>#NAME?</v>
      </c>
      <c r="AO46" s="116" t="e">
        <f ca="1">IFS(AL45=1, $AX$4, AL45=2, $BF$4, AL45=3, $BN$4, AL45=4, $AX$11, AL45=5, $BF$11, AL45=6, $BN$11, AL45=7, $AX$18, AL45=8, $BF$18, AL45=0, )</f>
        <v>#NAME?</v>
      </c>
      <c r="AP46" s="116" t="e">
        <f ca="1">IFS(AL45=1, $AY$4, AL45=2, $BG$4, AL45=3, $BO$4, AL45=4, $AY$11, AL45=5, $BG$11, AL45=6, $BO$11, AL45=7, $AY$18, AL45=8, $BG$18, AL45=0, )</f>
        <v>#NAME?</v>
      </c>
      <c r="AQ46" s="116" t="e">
        <f ca="1">IFS(AL45=1, $AZ$4, AL45=2, $BH$4, AL45=3, $BP$4, AL45=4, $AZ$11, AL45=5, $BH$11, AL45=6, $BP$11, AL45=7, $AZ$18, AL45=8, $BH$18, AL45=0, )</f>
        <v>#NAME?</v>
      </c>
      <c r="AR46" s="116" t="e">
        <f ca="1">IFS(AL45=1, $BA$4, AL45=2, $BI$4, AL45=3, $BQ$4, AL45=4, $BA$11, AL45=5, $BI$11, AL45=6, $BQ$11, AL45=7, $BA$18, AL45=8, $BI$18, AL45=0, )</f>
        <v>#NAME?</v>
      </c>
      <c r="AS46" s="117" t="e">
        <f ca="1">IFS(AL45=1, $BA$4, AL45=2, $BI$4, AL45=3, $BQ$4, AL45=4, $BA$11, AL45=5, $BI$11, AL45=6, $BQ$11, AL45=7, $BA$18, AL45=8, $BI$18, AL45=0, )</f>
        <v>#NAME?</v>
      </c>
      <c r="AT46" s="15"/>
      <c r="AU46" s="59"/>
      <c r="AV46" s="15"/>
      <c r="AW46" s="15"/>
      <c r="AX46" s="15"/>
      <c r="AY46" s="15"/>
      <c r="AZ46" s="15"/>
      <c r="BA46" s="15"/>
      <c r="BB46" s="15"/>
      <c r="BC46" s="15"/>
      <c r="BD46" s="15"/>
      <c r="BE46" s="15"/>
      <c r="BF46" s="15"/>
      <c r="BG46" s="15"/>
      <c r="BH46" s="15"/>
      <c r="BI46" s="15"/>
      <c r="BJ46" s="15"/>
      <c r="BK46" s="15"/>
      <c r="BL46" s="15"/>
      <c r="BM46" s="15"/>
      <c r="BN46" s="15"/>
      <c r="BO46" s="15"/>
      <c r="BP46" s="15"/>
      <c r="BQ46" s="15"/>
      <c r="BR46" s="15"/>
    </row>
    <row r="47" spans="1:70" ht="13.5" x14ac:dyDescent="0.25">
      <c r="A47" s="180"/>
      <c r="B47" s="133" t="s">
        <v>14</v>
      </c>
      <c r="C47" s="182"/>
      <c r="D47" s="180"/>
      <c r="E47" s="180"/>
      <c r="F47" s="180"/>
      <c r="G47" s="180"/>
      <c r="H47" s="182"/>
      <c r="I47" s="15">
        <f t="shared" ref="I47:J47" si="1">I45*$AT$4</f>
        <v>726</v>
      </c>
      <c r="J47" s="15">
        <f t="shared" si="1"/>
        <v>1089</v>
      </c>
      <c r="K47" s="15">
        <f>K45*$AU$4</f>
        <v>120</v>
      </c>
      <c r="L47" s="180"/>
      <c r="M47" s="180"/>
      <c r="N47" s="180"/>
      <c r="O47" s="180"/>
      <c r="P47" s="180"/>
      <c r="Q47" s="180"/>
      <c r="R47" s="182"/>
      <c r="S47" s="180"/>
      <c r="T47" s="182"/>
      <c r="U47" s="116" t="e">
        <f ca="1">IFS(T45=1, $AV$5, T45=2, $BD$5, T45=3, $BL$5, T45=4, $AV$12, T45=5, $BD$12, T45=6, $BL$12, T45=7, $AV$19, T45=8, $BD$19, T45=0, )</f>
        <v>#NAME?</v>
      </c>
      <c r="V47" s="116" t="e">
        <f ca="1">IFS(T45=1, $AW$5, T45=2, $BE$5, T45=3, $BM$5, T45=4, $AW$12, T45=5, $BE$12, T45=6, $BM$12, T45=7, $AW$19, T45=8, $BE$19, T45=0, )</f>
        <v>#NAME?</v>
      </c>
      <c r="W47" s="116" t="e">
        <f ca="1">IFS(T45=1, $AX$5, T45=2, $BF$5, T45=3, $BN$5, T45=4, $AX$12, T45=5, $BF$12, T45=6, $BN$12, T45=7, $AX$19, T45=8, $BF$19, T45=0, )</f>
        <v>#NAME?</v>
      </c>
      <c r="X47" s="116" t="e">
        <f ca="1">IFS(T45=1, $AY$5, T45=2, $BG$5, T45=3, $BO$5, T45=4, $AY$12, T45=5, $BG$12, T45=6, $BO$12, T45=7, $AY$19, T45=8, $BG$19, T45=0, )</f>
        <v>#NAME?</v>
      </c>
      <c r="Y47" s="116" t="e">
        <f ca="1">IFS(T45=1, $AZ$5, T45=2, $BH$5, T45=3, $BP$5, T45=4, $AZ$12, T45=5, $BH$12, T45=6, $BP$12, T45=7, $AZ$19, T45=8, $BH$19, T45=0, )</f>
        <v>#NAME?</v>
      </c>
      <c r="Z47" s="116" t="e">
        <f ca="1">IFS(T45=1, $BA$5, T45=2, $BI$5, T45=3, $BQ$5, T45=4, $BA$12, T45=5, $BI$12, T45=6, $BQ$12, T45=7, $BA$19, T45=8, $BI$19, T45=0, )</f>
        <v>#NAME?</v>
      </c>
      <c r="AA47" s="117" t="e">
        <f ca="1">IFS(T45=1, $BB$5, T45=2, $BJ$5, T45=3, $BR$5, T45=4, $BB$12, T45=5, $BJ$12, T45=6, $BR$12, T45=7, $BB$19, T45=8, $BJ$19, T45=0, )</f>
        <v>#NAME?</v>
      </c>
      <c r="AB47" s="180"/>
      <c r="AC47" s="182"/>
      <c r="AD47" s="116" t="e">
        <f ca="1">IFS(AC45=1, $AV$5, AC45=2, $BD$5, AC45=3, $BL$5, AC45=4, $AV$12, AC45=5, $BD$12, AC45=6, $BL$12, AC45=7, $AV$19, AC45=8, $BD$19, AC45=0, )</f>
        <v>#NAME?</v>
      </c>
      <c r="AE47" s="116" t="e">
        <f ca="1">IFS(AC45=1, $AW$5, AC45=2, $BE$5, AC45=3, $BM$5, AC45=4, $AW$12, AC45=5, $BE$12, AC45=6, $BM$12, AC45=7, $AW$19, AC45=8, $BE$19, AC45=0, )</f>
        <v>#NAME?</v>
      </c>
      <c r="AF47" s="116" t="e">
        <f ca="1">IFS(AC45=1, $AX$5, AC45=2, $BF$5, AC45=3, $BN$5, AC45=4, $AX$12, AC45=5, $BF$12, AC45=6, $BN$12, AC45=7, $AX$19, AC45=8, $BF$19, AC45=0, )</f>
        <v>#NAME?</v>
      </c>
      <c r="AG47" s="116" t="e">
        <f ca="1">IFS(AC45=1, $AY$5, AC45=2, $BG$5, AC45=3, $BO$5, AC45=4, $AY$12, AC45=5, $BG$12, AC45=6, $BO$12, AC45=7, $AY$19, AC45=8, $BG$19, AC45=0, )</f>
        <v>#NAME?</v>
      </c>
      <c r="AH47" s="116" t="e">
        <f ca="1">IFS(AC45=1, $AZ$5, AC45=2, $BH$5, AC45=3, $BP$5, AC45=4, $AZ$12, AC45=5, $BH$12, AC45=6, $BP$12, AC45=7, $AZ$19, AC45=8, $BH$19, AC45=0, )</f>
        <v>#NAME?</v>
      </c>
      <c r="AI47" s="116" t="e">
        <f ca="1">IFS(AC45=1, $BA$5, AC45=2, $BI$5, AC45=3, $BQ$5, AC45=4, $BA$12, AC45=5, $BI$12, AC45=6, $BQ$12, AC45=7, $BA$19, AC45=8, $BI$19, AC45=0, )</f>
        <v>#NAME?</v>
      </c>
      <c r="AJ47" s="117" t="e">
        <f ca="1">IFS(AC45=1, $BB$5, AC45=2, $BJ$5, AC45=3, $BR$5, AC45=4, $BB$12, AC45=5, $BJ$12, AC45=6, $BR$12, AC45=7, $BB$19, AC45=8, $BJ$19, AC45=0, )</f>
        <v>#NAME?</v>
      </c>
      <c r="AK47" s="180"/>
      <c r="AL47" s="182"/>
      <c r="AM47" s="116" t="e">
        <f ca="1">IFS(AL45=1, $AV$5, AL45=2, $BD$5, AL45=3, $BL$5, AL45=4, $AV$12, AL45=5, $BD$12, AL45=6, $BL$12, AL45=7, $AV$19, AL45=8, $BD$19, AL45=0, )</f>
        <v>#NAME?</v>
      </c>
      <c r="AN47" s="116" t="e">
        <f ca="1">IFS(AL45=1, $AW$5, AL45=2, $BE$5, AL45=3, $BM$5, AL45=4, $AW$12, AL45=5, $BE$12, AL45=6, $BM$12, AL45=7, $AW$19, AL45=8, $BE$19, AL45=0, )</f>
        <v>#NAME?</v>
      </c>
      <c r="AO47" s="116" t="e">
        <f ca="1">IFS(AL45=1, $AX$5, AL45=2, $BF$5, AL45=3, $BN$5, AL45=4, $AX$12, AL45=5, $BF$12, AL45=6, $BN$12, AL45=7, $AX$19, AL45=8, $BF$19, AL45=0, )</f>
        <v>#NAME?</v>
      </c>
      <c r="AP47" s="116" t="e">
        <f ca="1">IFS(AL45=1, $AY$5, AL45=2, $BG$5, AL45=3, $BO$5, AL45=4, $AY$12, AL45=5, $BG$12, AL45=6, $BO$12, AL45=7, $AY$19, AL45=8, $BG$19, AL45=0, )</f>
        <v>#NAME?</v>
      </c>
      <c r="AQ47" s="116" t="e">
        <f ca="1">IFS(AL45=1, $AZ$5, AL45=2, $BH$5, AL45=3, $BP$5, AL45=4, $AZ$12, AL45=5, $BH$12, AL45=6, $BP$12, AL45=7, $AZ$19, AL45=8, $BH$19, AL45=0, )</f>
        <v>#NAME?</v>
      </c>
      <c r="AR47" s="116" t="e">
        <f ca="1">IFS(AL45=1, $BA$5, AL45=2, $BI$5, AL45=3, $BQ$5, AL45=4, $BA$12, AL45=5, $BI$12, AL45=6, $BQ$12, AL45=7, $BA$19, AL45=8, $BI$19, AL45=0, )</f>
        <v>#NAME?</v>
      </c>
      <c r="AS47" s="117" t="e">
        <f ca="1">IFS(AL45=1, $BB$5, AL45=2, $BJ$5, AL45=3, $BR$5, AL45=4, $BB$12, AL45=5, $BJ$12, AL45=6, $BR$12, AL45=7, $BB$19, AL45=8, $BJ$19, AL45=0, )</f>
        <v>#NAME?</v>
      </c>
      <c r="AT47" s="15"/>
      <c r="AU47" s="59"/>
      <c r="AV47" s="15"/>
      <c r="AW47" s="15"/>
      <c r="AX47" s="15"/>
      <c r="AY47" s="15"/>
      <c r="AZ47" s="15"/>
      <c r="BA47" s="15"/>
      <c r="BB47" s="15"/>
      <c r="BC47" s="15"/>
      <c r="BD47" s="15"/>
      <c r="BE47" s="15"/>
      <c r="BF47" s="15"/>
      <c r="BG47" s="15"/>
      <c r="BH47" s="15"/>
      <c r="BI47" s="15"/>
      <c r="BJ47" s="15"/>
      <c r="BK47" s="15"/>
      <c r="BL47" s="15"/>
      <c r="BM47" s="15"/>
      <c r="BN47" s="15"/>
      <c r="BO47" s="15"/>
      <c r="BP47" s="15"/>
      <c r="BQ47" s="15"/>
      <c r="BR47" s="15"/>
    </row>
    <row r="48" spans="1:70" ht="13.5" x14ac:dyDescent="0.25">
      <c r="A48" s="180"/>
      <c r="B48" s="134" t="s">
        <v>15</v>
      </c>
      <c r="C48" s="182"/>
      <c r="D48" s="180"/>
      <c r="E48" s="180"/>
      <c r="F48" s="180"/>
      <c r="G48" s="180"/>
      <c r="H48" s="182"/>
      <c r="I48" s="15">
        <f t="shared" ref="I48:J48" si="2">I45*$AT$5</f>
        <v>1597.2</v>
      </c>
      <c r="J48" s="15">
        <f t="shared" si="2"/>
        <v>2395.7999999999997</v>
      </c>
      <c r="K48" s="15">
        <f>K45*$AU$5</f>
        <v>240</v>
      </c>
      <c r="L48" s="180"/>
      <c r="M48" s="180"/>
      <c r="N48" s="180"/>
      <c r="O48" s="180"/>
      <c r="P48" s="180"/>
      <c r="Q48" s="180"/>
      <c r="R48" s="182"/>
      <c r="S48" s="180"/>
      <c r="T48" s="182"/>
      <c r="U48" s="116" t="e">
        <f ca="1">IFS(T45=1, $AV$6, T45=2, $BD$6, T45=3, $BL$6, T45=4, $AV$13, T45=5, $BD$13, T45=6, $BL$13, T45=7, $AV$20, T45=8, $BD$20, T45=0, )</f>
        <v>#NAME?</v>
      </c>
      <c r="V48" s="116" t="e">
        <f ca="1">IFS(T45=1, $AW$6, T45=2, $BE$6, T45=3, $BM$6, T45=4, $AW$13, T45=5, $BE$13, T45=6, $BM$13, T45=7, $AW$20, T45=8, $BE$20, T45=0, )</f>
        <v>#NAME?</v>
      </c>
      <c r="W48" s="116" t="e">
        <f ca="1">IFS(T45=1, $AX$6, T45=2, $BF$6, T45=3, $BN$6, T45=4, $AX$13, T45=5, $BF$13, T45=6, $BN$13, T45=7, $AX$20, T45=8, $BF$20, T45=0, )</f>
        <v>#NAME?</v>
      </c>
      <c r="X48" s="116" t="e">
        <f ca="1">IFS(T45=1, $AY$6, T45=2, $BG$6, T45=3, $BO$6, T45=4, $AY$13, T45=5, $BG$13, T45=6, $BO$13, T45=7, $AY$20, T45=8, $BG$20, T45=0, )</f>
        <v>#NAME?</v>
      </c>
      <c r="Y48" s="116" t="e">
        <f ca="1">IFS(T45=1, $AZ$6, T45=2, $BH$6, T45=3, $BP$6, T45=4, $AZ$13, T45=5, $BH$13, T45=6, $BP$13, T45=7, $AZ$20, T45=8, $BH$20, T45=0, )</f>
        <v>#NAME?</v>
      </c>
      <c r="Z48" s="116" t="e">
        <f ca="1">IFS(T45=1, $BA$6, T45=2, $BI$6, T45=3, $BQ$6, T45=4, $BA$13, T45=5, $BI$13, T45=6, $BQ$13, T45=7, $BA$20, T45=8, $BI$20, T45=0, )</f>
        <v>#NAME?</v>
      </c>
      <c r="AA48" s="117" t="e">
        <f ca="1">IFS(T45=1, $BB$6, T45=2, $BJ$6, T45=3, $BR$6, T45=4, $BB$13, T45=5, $BJ$13, T45=6, $BR$13, T45=7, $BB$20, T45=8, $BJ$20, T45=0, )</f>
        <v>#NAME?</v>
      </c>
      <c r="AB48" s="180"/>
      <c r="AC48" s="182"/>
      <c r="AD48" s="116" t="e">
        <f ca="1">IFS(AC45=1, $AV$6, AC45=2, $BD$6, AC45=3, $BL$6, AC45=4, $AV$13, AC45=5, $BD$13, AC45=6, $BL$13, AC45=7, $AV$20, AC45=8, $BD$20, AC45=0, )</f>
        <v>#NAME?</v>
      </c>
      <c r="AE48" s="116" t="e">
        <f ca="1">IFS(AC45=1, $AW$6, AC45=2, $BE$6, AC45=3, $BM$6, AC45=4, $AW$13, AC45=5, $BE$13, AC45=6, $BM$13, AC45=7, $AW$20, AC45=8, $BE$20, AC45=0, )</f>
        <v>#NAME?</v>
      </c>
      <c r="AF48" s="116" t="e">
        <f ca="1">IFS(AC45=1, $AX$6, AC45=2, $BF$6, AC45=3, $BN$6, AC45=4, $AX$13, AC45=5, $BF$13, AC45=6, $BN$13, AC45=7, $AX$20, AC45=8, $BF$20, AC45=0, )</f>
        <v>#NAME?</v>
      </c>
      <c r="AG48" s="116" t="e">
        <f ca="1">IFS(AC45=1, $AY$6, AC45=2, $BG$6, AC45=3, $BO$6, AC45=4, $AY$13, AC45=5, $BG$13, AC45=6, $BO$13, AC45=7, $AY$20, AC45=8, $BG$20, AC45=0, )</f>
        <v>#NAME?</v>
      </c>
      <c r="AH48" s="116" t="e">
        <f ca="1">IFS(AC45=1, $AZ$6, AC45=2, $BH$6, AC45=3, $BP$6, AC45=4, $AZ$13, AC45=5, $BH$13, AC45=6, $BP$13, AC45=7, $AZ$20, AC45=8, $BH$20, AC45=0, )</f>
        <v>#NAME?</v>
      </c>
      <c r="AI48" s="116" t="e">
        <f ca="1">IFS(AC45=1, $BA$6, AC45=2, $BI$6, AC45=3, $BQ$6, AC45=4, $BA$13, AC45=5, $BI$13, AC45=6, $BQ$13, AC45=7, $BA$20, AC45=8, $BI$20, AC45=0, )</f>
        <v>#NAME?</v>
      </c>
      <c r="AJ48" s="117" t="e">
        <f ca="1">IFS(AC45=1, $BB$6, AC45=2, $BJ$6, AC45=3, $BR$6, AC45=4, $BB$13, AC45=5, $BJ$13, AC45=6, $BR$13, AC45=7, $BB$20, AC45=8, $BJ$20, AC45=0, )</f>
        <v>#NAME?</v>
      </c>
      <c r="AK48" s="180"/>
      <c r="AL48" s="182"/>
      <c r="AM48" s="116" t="e">
        <f ca="1">IFS(AL45=1, $AV$6, AL45=2, $BD$6, AL45=3, $BL$6, AL45=4, $AV$13, AL45=5, $BD$13, AL45=6, $BL$13, AL45=7, $AV$20, AL45=8, $BD$20, AL45=0, )</f>
        <v>#NAME?</v>
      </c>
      <c r="AN48" s="116" t="e">
        <f ca="1">IFS(AL45=1, $AW$6, AL45=2, $BE$6, AL45=3, $BM$6, AL45=4, $AW$13, AL45=5, $BE$13, AL45=6, $BM$13, AL45=7, $AW$20, AL45=8, $BE$20, AL45=0, )</f>
        <v>#NAME?</v>
      </c>
      <c r="AO48" s="116" t="e">
        <f ca="1">IFS(AL45=1, $AX$6, AL45=2, $BF$6, AL45=3, $BN$6, AL45=4, $AX$13, AL45=5, $BF$13, AL45=6, $BN$13, AL45=7, $AX$20, AL45=8, $BF$20, AL45=0, )</f>
        <v>#NAME?</v>
      </c>
      <c r="AP48" s="116" t="e">
        <f ca="1">IFS(AL45=1, $AY$6, AL45=2, $BG$6, AL45=3, $BO$6, AL45=4, $AY$13, AL45=5, $BG$13, AL45=6, $BO$13, AL45=7, $AY$20, AL45=8, $BG$20, AL45=0, )</f>
        <v>#NAME?</v>
      </c>
      <c r="AQ48" s="116" t="e">
        <f ca="1">IFS(AL45=1, $AZ$6, AL45=2, $BH$6, AL45=3, $BP$6, AL45=4, $AZ$13, AL45=5, $BH$13, AL45=6, $BP$13, AL45=7, $AZ$20, AL45=8, $BH$20, AL45=0, )</f>
        <v>#NAME?</v>
      </c>
      <c r="AR48" s="116" t="e">
        <f ca="1">IFS(AL45=1, $BA$6, AL45=2, $BI$6, AL45=3, $BQ$6, AL45=4, $BA$13, AL45=5, $BI$13, AL45=6, $BQ$13, AL45=7, $BA$20, AL45=8, $BI$20, AL45=0, )</f>
        <v>#NAME?</v>
      </c>
      <c r="AS48" s="117" t="e">
        <f ca="1">IFS(AL45=1, $BB$6, AL45=2, $BJ$6, AL45=3, $BR$6, AL45=4, $BB$13, AL45=5, $BJ$13, AL45=6, $BR$13, AL45=7, $BB$20, AL45=8, $BJ$20, AL45=0, )</f>
        <v>#NAME?</v>
      </c>
      <c r="AT48" s="15"/>
      <c r="AU48" s="59"/>
      <c r="AV48" s="15"/>
      <c r="AW48" s="15"/>
      <c r="AX48" s="15"/>
      <c r="AY48" s="15"/>
      <c r="AZ48" s="15"/>
      <c r="BA48" s="15"/>
      <c r="BB48" s="15"/>
      <c r="BC48" s="15"/>
      <c r="BD48" s="15"/>
      <c r="BE48" s="15"/>
      <c r="BF48" s="15"/>
      <c r="BG48" s="15"/>
      <c r="BH48" s="15"/>
      <c r="BI48" s="15"/>
      <c r="BJ48" s="15"/>
      <c r="BK48" s="15"/>
      <c r="BL48" s="15"/>
      <c r="BM48" s="15"/>
      <c r="BN48" s="15"/>
      <c r="BO48" s="15"/>
      <c r="BP48" s="15"/>
      <c r="BQ48" s="15"/>
      <c r="BR48" s="15"/>
    </row>
    <row r="49" spans="1:70" ht="13.5" x14ac:dyDescent="0.25">
      <c r="A49" s="180"/>
      <c r="B49" s="135" t="s">
        <v>16</v>
      </c>
      <c r="C49" s="182"/>
      <c r="D49" s="180"/>
      <c r="E49" s="180"/>
      <c r="F49" s="180"/>
      <c r="G49" s="180"/>
      <c r="H49" s="182"/>
      <c r="I49" s="15">
        <f t="shared" ref="I49:J49" si="3">I45*$AT$6</f>
        <v>7725</v>
      </c>
      <c r="J49" s="15">
        <f t="shared" si="3"/>
        <v>11587.5</v>
      </c>
      <c r="K49" s="15">
        <f>K45*$AU$6</f>
        <v>480</v>
      </c>
      <c r="L49" s="180"/>
      <c r="M49" s="180"/>
      <c r="N49" s="180"/>
      <c r="O49" s="180"/>
      <c r="P49" s="180"/>
      <c r="Q49" s="180"/>
      <c r="R49" s="182"/>
      <c r="S49" s="180"/>
      <c r="T49" s="182"/>
      <c r="U49" s="116" t="e">
        <f ca="1">IFS(T45=1, $AV$7, T45=2, $BD$7, T45=3, $BL$7, T45=4, $AV$14, T45=5, $BD$14, T45=6, $BL$14, T45=7, $AV$21, T45=8, $BD$21, T45=0, )</f>
        <v>#NAME?</v>
      </c>
      <c r="V49" s="116" t="e">
        <f ca="1">IFS(T45=1, $AW$7, T45=2, $BE$7, T45=3, $BM$7, T45=4, $AW$14, T45=5, $BE$14, T45=6, $BM$14, T45=7, $AW$21, T45=8, $BE$21, T45=0, )</f>
        <v>#NAME?</v>
      </c>
      <c r="W49" s="116" t="e">
        <f ca="1">IFS(T45=1, $AX$7, T45=2, $BF$7, T45=3, $BN$7, T45=4, $AX$14, T45=5, $BF$14, T45=6, $BN$14, T45=7, $AX$21, T45=8, $BF$21, T45=0, )</f>
        <v>#NAME?</v>
      </c>
      <c r="X49" s="116" t="e">
        <f ca="1">IFS(T45=1, $AY$7, T45=2, $BG$7, T45=3, $BO$7, T45=4, $AY$14, T45=5, $BG$14, T45=6, $BO$14, T45=7, $AY$21, T45=8, $BG$21, T45=0, )</f>
        <v>#NAME?</v>
      </c>
      <c r="Y49" s="116" t="e">
        <f ca="1">IFS(T45=1, $AZ$7, T45=2, $BH$7, T45=3, $BP$7, T45=4, $AZ$14, T45=5, $BH$14, T45=6, $BP$14, T45=7, $AZ$21, T45=8, $BH$21, T45=0, )</f>
        <v>#NAME?</v>
      </c>
      <c r="Z49" s="116" t="e">
        <f ca="1">IFS(T45=1, $BA$7, T45=2, $BI$7, T45=3, $BQ$7, T45=4, $BA$14, T45=5, $BI$14, T45=6, $BQ$14, T45=7, $BA$21, T45=8, $BI$21, T45=0, )</f>
        <v>#NAME?</v>
      </c>
      <c r="AA49" s="117" t="e">
        <f ca="1">IFS(T45=1, $BB$7, T45=2, $BJ$7, T45=3, $BR$7, T45=4, $BB$14, T45=5, $BJ$14, T45=6, $BR$14, T45=7, $BB$21, T45=8, $BJ$21, T45=0, )</f>
        <v>#NAME?</v>
      </c>
      <c r="AB49" s="180"/>
      <c r="AC49" s="182"/>
      <c r="AD49" s="116" t="e">
        <f ca="1">IFS(AC45=1, $AV$7, AC45=2, $BD$7, AC45=3, $BL$7, AC45=4, $AV$14, AC45=5, $BD$14, AC45=6, $BL$14, AC45=7, $AV$21, AC45=8, $BD$21, AC45=0, )</f>
        <v>#NAME?</v>
      </c>
      <c r="AE49" s="116" t="e">
        <f ca="1">IFS(AC45=1, $AW$7, AC45=2, $BE$7, AC45=3, $BM$7, AC45=4, $AW$14, AC45=5, $BE$14, AC45=6, $BM$14, AC45=7, $AW$21, AC45=8, $BE$21, AC45=0, )</f>
        <v>#NAME?</v>
      </c>
      <c r="AF49" s="116" t="e">
        <f ca="1">IFS(AC45=1, $AX$7, AC45=2, $BF$7, AC45=3, $BN$7, AC45=4, $AX$14, AC45=5, $BF$14, AC45=6, $BN$14, AC45=7, $AX$21, AC45=8, $BF$21, AC45=0, )</f>
        <v>#NAME?</v>
      </c>
      <c r="AG49" s="116" t="e">
        <f ca="1">IFS(AC45=1, $AY$7, AC45=2, $BG$7, AC45=3, $BO$7, AC45=4, $AY$14, AC45=5, $BG$14, AC45=6, $BO$14, AC45=7, $AY$21, AC45=8, $BG$21, AC45=0, )</f>
        <v>#NAME?</v>
      </c>
      <c r="AH49" s="116" t="e">
        <f ca="1">IFS(AC45=1, $AZ$7, AC45=2, $BH$7, AC45=3, $BP$7, AC45=4, $AZ$14, AC45=5, $BH$14, AC45=6, $BP$14, AC45=7, $AZ$21, AC45=8, $BH$21, AC45=0, )</f>
        <v>#NAME?</v>
      </c>
      <c r="AI49" s="116" t="e">
        <f ca="1">IFS(AC45=1, $BA$7, AC45=2, $BI$7, AC45=3, $BQ$7, AC45=4, $BA$14, AC45=5, $BI$14, AC45=6, $BQ$14, AC45=7, $BA$21, AC45=8, $BI$21, AC45=0, )</f>
        <v>#NAME?</v>
      </c>
      <c r="AJ49" s="117" t="e">
        <f ca="1">IFS(AC45=1, $BB$7, AC45=2, $BJ$7, AC45=3, $BR$7, AC45=4, $BB$14, AC45=5, $BJ$14, AC45=6, $BR$14, AC45=7, $BB$21, AC45=8, $BJ$21, AC45=0, )</f>
        <v>#NAME?</v>
      </c>
      <c r="AK49" s="180"/>
      <c r="AL49" s="182"/>
      <c r="AM49" s="116" t="e">
        <f ca="1">IFS(AL45=1, $AV$7, AL45=2, $BD$7, AL45=3, $BL$7, AL45=4, $AV$14, AL45=5, $BD$14, AL45=6, $BL$14, AL45=7, $AV$21, AL45=8, $BD$21, AL45=0, )</f>
        <v>#NAME?</v>
      </c>
      <c r="AN49" s="116" t="e">
        <f ca="1">IFS(AL45=1, $AW$7, AL45=2, $BE$7, AL45=3, $BM$7, AL45=4, $AW$14, AL45=5, $BE$14, AL45=6, $BM$14, AL45=7, $AW$21, AL45=8, $BE$21, AL45=0, )</f>
        <v>#NAME?</v>
      </c>
      <c r="AO49" s="116" t="e">
        <f ca="1">IFS(AL45=1, $AX$7, AL45=2, $BF$7, AL45=3, $BN$7, AL45=4, $AX$14, AL45=5, $BF$14, AL45=6, $BN$14, AL45=7, $AX$21, AL45=8, $BF$21, AL45=0, )</f>
        <v>#NAME?</v>
      </c>
      <c r="AP49" s="116" t="e">
        <f ca="1">IFS(AL45=1, $AY$7, AL45=2, $BG$7, AL45=3, $BO$7, AL45=4, $AY$14, AL45=5, $BG$14, AL45=6, $BO$14, AL45=7, $AY$21, AL45=8, $BG$21, AL45=0, )</f>
        <v>#NAME?</v>
      </c>
      <c r="AQ49" s="116" t="e">
        <f ca="1">IFS(AL45=1, $AZ$7, AL45=2, $BH$7, AL45=3, $BP$7, AL45=4, $AZ$14, AL45=5, $BH$14, AL45=6, $BP$14, AL45=7, $AZ$21, AL45=8, $BH$21, AL45=0, )</f>
        <v>#NAME?</v>
      </c>
      <c r="AR49" s="116" t="e">
        <f ca="1">IFS(AL45=1, $BA$7, AL45=2, $BI$7, AL45=3, $BQ$7, AL45=4, $BA$14, AL45=5, $BI$14, AL45=6, $BQ$14, AL45=7, $BA$21, AL45=8, $BI$21, AL45=0, )</f>
        <v>#NAME?</v>
      </c>
      <c r="AS49" s="117" t="e">
        <f ca="1">IFS(AL45=1, $BB$7, AL45=2, $BJ$7, AL45=3, $BR$7, AL45=4, $BB$14, AL45=5, $BJ$14, AL45=6, $BR$14, AL45=7, $BB$21, AL45=8, $BJ$21, AL45=0, )</f>
        <v>#NAME?</v>
      </c>
      <c r="AT49" s="15"/>
      <c r="AU49" s="59"/>
      <c r="AV49" s="15"/>
      <c r="AW49" s="15"/>
      <c r="AX49" s="15"/>
      <c r="AY49" s="15"/>
      <c r="AZ49" s="15"/>
      <c r="BA49" s="15"/>
      <c r="BB49" s="15"/>
      <c r="BC49" s="15"/>
      <c r="BD49" s="15"/>
      <c r="BE49" s="15"/>
      <c r="BF49" s="15"/>
      <c r="BG49" s="15"/>
      <c r="BH49" s="15"/>
      <c r="BI49" s="15"/>
      <c r="BJ49" s="15"/>
      <c r="BK49" s="15"/>
      <c r="BL49" s="15"/>
      <c r="BM49" s="15"/>
      <c r="BN49" s="15"/>
      <c r="BO49" s="15"/>
      <c r="BP49" s="15"/>
      <c r="BQ49" s="15"/>
      <c r="BR49" s="15"/>
    </row>
    <row r="50" spans="1:70" ht="13.5" x14ac:dyDescent="0.25">
      <c r="A50" s="180"/>
      <c r="B50" s="136" t="s">
        <v>17</v>
      </c>
      <c r="C50" s="182"/>
      <c r="D50" s="180"/>
      <c r="E50" s="180"/>
      <c r="F50" s="180"/>
      <c r="G50" s="180"/>
      <c r="H50" s="182"/>
      <c r="I50" s="15">
        <f t="shared" ref="I50:J50" si="4">I45*$AT$7</f>
        <v>37399.5</v>
      </c>
      <c r="J50" s="15">
        <f t="shared" si="4"/>
        <v>56099.25</v>
      </c>
      <c r="K50" s="15">
        <f>K45*$AU$7</f>
        <v>960</v>
      </c>
      <c r="L50" s="180"/>
      <c r="M50" s="180"/>
      <c r="N50" s="180"/>
      <c r="O50" s="180"/>
      <c r="P50" s="180"/>
      <c r="Q50" s="180"/>
      <c r="R50" s="182"/>
      <c r="S50" s="180"/>
      <c r="T50" s="182"/>
      <c r="U50" s="116" t="e">
        <f ca="1">IFS(T45=1, $AV$8, T45=2, $BD$8, T45=3, $BL$8, T45=4, $AV$15, T45=5, $BD$15, T45=6, $BL$15, T45=7, $AV$22, T45=8, $BD$22, T45=0, )</f>
        <v>#NAME?</v>
      </c>
      <c r="V50" s="116" t="e">
        <f ca="1">IFS(T45=1, $AW$8, T45=2, $BE$8, T45=3, $BM$8, T45=4, $AW$15, T45=5, $BE$15, T45=6, $BM$15, T45=7, $AW$22, T45=8, $BE$22, T45=0, )</f>
        <v>#NAME?</v>
      </c>
      <c r="W50" s="116" t="e">
        <f ca="1">IFS(T45=1, $AX$8, T45=2, $BF$8, T45=3, $BN$8, T45=4, $AX$15, T45=5, $BF$15, T45=6, $BN$15, T45=7, $AX$22, T45=8, $BF$22, T45=0, )</f>
        <v>#NAME?</v>
      </c>
      <c r="X50" s="116" t="e">
        <f ca="1">IFS(T45=1, $AY$8, T45=2, $BG$8, T45=3, $BO$8, T45=4, $AY$15, T45=5, $BG$15, T45=6, $BO$15, T45=7, $AY$22, T45=8, $BG$22, T45=0, )</f>
        <v>#NAME?</v>
      </c>
      <c r="Y50" s="116" t="e">
        <f ca="1">IFS(T45=1, $AZ$8, T45=2, $BH$8, T45=3, $BP$8, T45=4, $AZ$15, T45=5, $BH$15, T45=6, $BP$15, T45=7, $AZ$22, T45=8, $BH$22, T45=0, )</f>
        <v>#NAME?</v>
      </c>
      <c r="Z50" s="116" t="e">
        <f ca="1">IFS(T45=1, $BA$8, T45=2, $BI$8, T45=3, $BQ$8, T45=4, $BA$15, T45=5, $BI$15, T45=6, $BQ$15, T45=7, $BA$22, T45=8, $BI$22, T45=0, )</f>
        <v>#NAME?</v>
      </c>
      <c r="AA50" s="117" t="e">
        <f ca="1">IFS(T45=1, $BB$8, T45=2, $BJ$8, T45=3, $BR$8, T45=4, $BB$15, T45=5, $BJ$15, T45=6, $BR$15, T45=7, $BB$22, T45=8, $BJ$22, T45=0, )</f>
        <v>#NAME?</v>
      </c>
      <c r="AB50" s="180"/>
      <c r="AC50" s="182"/>
      <c r="AD50" s="116" t="e">
        <f ca="1">IFS(AC45=1, $AV$8, AC45=2, $BD$8, AC45=3, $BL$8, AC45=4, $AV$15, AC45=5, $BD$15, AC45=6, $BL$15, AC45=7, $AV$22, AC45=8, $BD$22, AC45=0, )</f>
        <v>#NAME?</v>
      </c>
      <c r="AE50" s="116" t="e">
        <f ca="1">IFS(AC45=1, $AW$8, AC45=2, $BE$8, AC45=3, $BM$8, AC45=4, $AW$15, AC45=5, $BE$15, AC45=6, $BM$15, AC45=7, $AW$22, AC45=8, $BE$22, AC45=0, )</f>
        <v>#NAME?</v>
      </c>
      <c r="AF50" s="116" t="e">
        <f ca="1">IFS(AC45=1, $AX$8, AC45=2, $BF$8, AC45=3, $BN$8, AC45=4, $AX$15, AC45=5, $BF$15, AC45=6, $BN$15, AC45=7, $AX$22, AC45=8, $BF$22, AC45=0, )</f>
        <v>#NAME?</v>
      </c>
      <c r="AG50" s="116" t="e">
        <f ca="1">IFS(AC45=1, $AY$8, AC45=2, $BG$8, AC45=3, $BO$8, AC45=4, $AY$15, AC45=5, $BG$15, AC45=6, $BO$15, AC45=7, $AY$22, AC45=8, $BG$22, AC45=0, )</f>
        <v>#NAME?</v>
      </c>
      <c r="AH50" s="116" t="e">
        <f ca="1">IFS(AC45=1, $AZ$8, AC45=2, $BH$8, AC45=3, $BP$8, AC45=4, $AZ$15, AC45=5, $BH$15, AC45=6, $BP$15, AC45=7, $AZ$22, AC45=8, $BH$22, AC45=0, )</f>
        <v>#NAME?</v>
      </c>
      <c r="AI50" s="116" t="e">
        <f ca="1">IFS(AC45=1, $BA$8, AC45=2, $BI$8, AC45=3, $BQ$8, AC45=4, $BA$15, AC45=5, $BI$15, AC45=6, $BQ$15, AC45=7, $BA$22, AC45=8, $BI$22, AC45=0, )</f>
        <v>#NAME?</v>
      </c>
      <c r="AJ50" s="117" t="e">
        <f ca="1">IFS(AC45=1, $BB$8, AC45=2, $BJ$8, AC45=3, $BR$8, AC45=4, $BB$15, AC45=5, $BJ$15, AC45=6, $BR$15, AC45=7, $BB$22, AC45=8, $BJ$22, AC45=0, )</f>
        <v>#NAME?</v>
      </c>
      <c r="AK50" s="180"/>
      <c r="AL50" s="182"/>
      <c r="AM50" s="116" t="e">
        <f ca="1">IFS(AL45=1, $AV$8, AL45=2, $BD$8, AL45=3, $BL$8, AL45=4, $AV$15, AL45=5, $BD$15, AL45=6, $BL$15, AL45=7, $AV$22, AL45=8, $BD$22, AL45=0, )</f>
        <v>#NAME?</v>
      </c>
      <c r="AN50" s="116" t="e">
        <f ca="1">IFS(AL45=1, $AW$8, AL45=2, $BE$8, AL45=3, $BM$8, AL45=4, $AW$15, AL45=5, $BE$15, AL45=6, $BM$15, AL45=7, $AW$22, AL45=8, $BE$22, AL45=0, )</f>
        <v>#NAME?</v>
      </c>
      <c r="AO50" s="116" t="e">
        <f ca="1">IFS(AL45=1, $AX$8, AL45=2, $BF$8, AL45=3, $BN$8, AL45=4, $AX$15, AL45=5, $BF$15, AL45=6, $BN$15, AL45=7, $AX$22, AL45=8, $BF$22, AL45=0, )</f>
        <v>#NAME?</v>
      </c>
      <c r="AP50" s="116" t="e">
        <f ca="1">IFS(AL45=1, $AY$8, AL45=2, $BG$8, AL45=3, $BO$8, AL45=4, $AY$15, AL45=5, $BG$15, AL45=6, $BO$15, AL45=7, $AY$22, AL45=8, $BG$22, AL45=0, )</f>
        <v>#NAME?</v>
      </c>
      <c r="AQ50" s="116" t="e">
        <f ca="1">IFS(AL45=1, $AZ$8, AL45=2, $BH$8, AL45=3, $BP$8, AL45=4, $AZ$15, AL45=5, $BH$15, AL45=6, $BP$15, AL45=7, $AZ$22, AL45=8, $BH$22, AL45=0, )</f>
        <v>#NAME?</v>
      </c>
      <c r="AR50" s="116" t="e">
        <f ca="1">IFS(AL45=1, $BA$8, AL45=2, $BI$8, AL45=3, $BQ$8, AL45=4, $BA$15, AL45=5, $BI$15, AL45=6, $BQ$15, AL45=7, $BA$22, AL45=8, $BI$22, AL45=0, )</f>
        <v>#NAME?</v>
      </c>
      <c r="AS50" s="117" t="e">
        <f ca="1">IFS(AL45=1, $BB$8, AL45=2, $BJ$8, AL45=3, $BR$8, AL45=4, $BB$15, AL45=5, $BJ$15, AL45=6, $BR$15, AL45=7, $BB$22, AL45=8, $BJ$22, AL45=0, )</f>
        <v>#NAME?</v>
      </c>
      <c r="AT50" s="15"/>
      <c r="AU50" s="59"/>
      <c r="AV50" s="15"/>
      <c r="AW50" s="15"/>
      <c r="AX50" s="15"/>
      <c r="AY50" s="15"/>
      <c r="AZ50" s="15"/>
      <c r="BA50" s="15"/>
      <c r="BB50" s="15"/>
      <c r="BC50" s="15"/>
      <c r="BD50" s="15"/>
      <c r="BE50" s="15"/>
      <c r="BF50" s="15"/>
      <c r="BG50" s="15"/>
      <c r="BH50" s="15"/>
      <c r="BI50" s="15"/>
      <c r="BJ50" s="15"/>
      <c r="BK50" s="15"/>
      <c r="BL50" s="15"/>
      <c r="BM50" s="15"/>
      <c r="BN50" s="15"/>
      <c r="BO50" s="15"/>
      <c r="BP50" s="15"/>
      <c r="BQ50" s="15"/>
      <c r="BR50" s="15"/>
    </row>
    <row r="51" spans="1:70" ht="13.5" x14ac:dyDescent="0.25">
      <c r="A51" s="191"/>
      <c r="B51" s="141" t="s">
        <v>18</v>
      </c>
      <c r="C51" s="195"/>
      <c r="D51" s="191"/>
      <c r="E51" s="191"/>
      <c r="F51" s="191"/>
      <c r="G51" s="191"/>
      <c r="H51" s="195"/>
      <c r="I51" s="76">
        <f t="shared" ref="I51:J51" si="5">I45*$AT$8</f>
        <v>398250</v>
      </c>
      <c r="J51" s="76">
        <f t="shared" si="5"/>
        <v>597375</v>
      </c>
      <c r="K51" s="76">
        <f>K45*$AU$8</f>
        <v>1920</v>
      </c>
      <c r="L51" s="191"/>
      <c r="M51" s="191"/>
      <c r="N51" s="191"/>
      <c r="O51" s="191"/>
      <c r="P51" s="191"/>
      <c r="Q51" s="191"/>
      <c r="R51" s="195"/>
      <c r="S51" s="191"/>
      <c r="T51" s="195"/>
      <c r="U51" s="124" t="e">
        <f ca="1">IFS(T45=1, $AV$9, T45=2, $BD$9, T45=3, $BL$9, T45=4, $AV$16, T45=5, $BD$16, T45=6, $BL$16, T45=7, $AV$23, T45=8, $BD$23, T45=0, )</f>
        <v>#NAME?</v>
      </c>
      <c r="V51" s="124" t="e">
        <f ca="1">IFS(T45=1, $AW$9, T45=2, $BE$9, T45=3, $BM$9, T45=4, $AW$16, T45=5, $BE$16, T45=6, $BM$16, T45=7, $AW$23, T45=8, $BE$23, T45=0, )</f>
        <v>#NAME?</v>
      </c>
      <c r="W51" s="124" t="e">
        <f ca="1">IFS(T45=1, $AX$9, T45=2, $BF$9, T45=3, $BN$9, T45=4, $AX$16, T45=5, $BF$16, T45=6, $BN$16, T45=7, $AX$23, T45=8, $BF$23, T45=0, )</f>
        <v>#NAME?</v>
      </c>
      <c r="X51" s="124" t="e">
        <f ca="1">IFS(T45=1, $AY$9, T45=2, $BG$9, T45=3, $BO$9, T45=4, $AY$16, T45=5, $BG$16, T45=6, $BO$16, T45=7, $AY$23, T45=8, $BG$23, T45=0, )</f>
        <v>#NAME?</v>
      </c>
      <c r="Y51" s="124" t="e">
        <f ca="1">IFS(T45=1, $AZ$9, T45=2, $BH$9, T45=3, $BP$9, T45=4, $AZ$16, T45=5, $BH$16, T45=6, $BP$16, T45=7, $AZ$23, T45=8, $BH$23, T45=0, )</f>
        <v>#NAME?</v>
      </c>
      <c r="Z51" s="124" t="e">
        <f ca="1">IFS(T45=1, $BA$9, T45=2, $BI$9, T45=3, $BQ$9, T45=4, $BA$16, T45=5, $BI$16, T45=6, $BQ$16, T45=7, $BA$23, T45=8, $BI$23, T45=0, )</f>
        <v>#NAME?</v>
      </c>
      <c r="AA51" s="125" t="e">
        <f ca="1">IFS(T45=1, $BB$9, T45=2, $BJ$9, T45=3, $BR$9, T45=4, $BB$16, T45=5, $BJ$16, T45=6, $BR$16, T45=7, $BB$23, T45=8, $BJ$23, T45=0, )</f>
        <v>#NAME?</v>
      </c>
      <c r="AB51" s="191"/>
      <c r="AC51" s="195"/>
      <c r="AD51" s="124" t="e">
        <f ca="1">IFS(AC45=1, $AV$9, AC45=2, $BD$9, AC45=3, $BL$9, AC45=4, $AV$16, AC45=5, $BD$16, AC45=6, $BL$16, AC45=7, $AV$23, AC45=8, $BD$23, AC45=0, )</f>
        <v>#NAME?</v>
      </c>
      <c r="AE51" s="124" t="e">
        <f ca="1">IFS(AC45=1, $AW$9, AC45=2, $BE$9, AC45=3, $BM$9, AC45=4, $AW$16, AC45=5, $BE$16, AC45=6, $BM$16, AC45=7, $AW$23, AC45=8, $BE$23, AC45=0, )</f>
        <v>#NAME?</v>
      </c>
      <c r="AF51" s="124" t="e">
        <f ca="1">IFS(AC45=1, $AX$9, AC45=2, $BF$9, AC45=3, $BN$9, AC45=4, $AX$16, AC45=5, $BF$16, AC45=6, $BN$16, AC45=7, $AX$23, AC45=8, $BF$23, AC45=0, )</f>
        <v>#NAME?</v>
      </c>
      <c r="AG51" s="124" t="e">
        <f ca="1">IFS(AC45=1, $AY$9, AC45=2, $BG$9, AC45=3, $BO$9, AC45=4, $AY$16, AC45=5, $BG$16, AC45=6, $BO$16, AC45=7, $AY$23, AC45=8, $BG$23, AC45=0, )</f>
        <v>#NAME?</v>
      </c>
      <c r="AH51" s="124" t="e">
        <f ca="1">IFS(AC45=1, $AZ$9, AC45=2, $BH$9, AC45=3, $BP$9, AC45=4, $AZ$16, AC45=5, $BH$16, AC45=6, $BP$16, AC45=7, $AZ$23, AC45=8, $BH$23, AC45=0, )</f>
        <v>#NAME?</v>
      </c>
      <c r="AI51" s="124" t="e">
        <f ca="1">IFS(AC45=1, $BA$9, AC45=2, $BI$9, AC45=3, $BQ$9, AC45=4, $BA$16, AC45=5, $BI$16, AC45=6, $BQ$16, AC45=7, $BA$23, AC45=8, $BI$23, AC45=0, )</f>
        <v>#NAME?</v>
      </c>
      <c r="AJ51" s="125" t="e">
        <f ca="1">IFS(AC45=1, $BB$9, AC45=2, $BJ$9, AC45=3, $BR$9, AC45=4, $BB$16, AC45=5, $BJ$16, AC45=6, $BR$16, AC45=7, $BB$23, AC45=8, $BJ$23, AC45=0, )</f>
        <v>#NAME?</v>
      </c>
      <c r="AK51" s="191"/>
      <c r="AL51" s="195"/>
      <c r="AM51" s="124" t="e">
        <f ca="1">IFS(AL45=1, $AV$9, AL45=2, $BD$9, AL45=3, $BL$9, AL45=4, $AV$16, AL45=5, $BD$16, AL45=6, $BL$16, AL45=7, $AV$23, AL45=8, $BD$23, AL45=0, )</f>
        <v>#NAME?</v>
      </c>
      <c r="AN51" s="124" t="e">
        <f ca="1">IFS(AL45=1, $AW$9, AL45=2, $BE$9, AL45=3, $BM$9, AL45=4, $AW$16, AL45=5, $BE$16, AL45=6, $BM$16, AL45=7, $AW$23, AL45=8, $BE$23, AL45=0, )</f>
        <v>#NAME?</v>
      </c>
      <c r="AO51" s="124" t="e">
        <f ca="1">IFS(AL45=1, $AX$9, AL45=2, $BF$9, AL45=3, $BN$9, AL45=4, $AX$16, AL45=5, $BF$16, AL45=6, $BN$16, AL45=7, $AX$23, AL45=8, $BF$23, AL45=0, )</f>
        <v>#NAME?</v>
      </c>
      <c r="AP51" s="124" t="e">
        <f ca="1">IFS(AL45=1, $AY$9, AL45=2, $BG$9, AL45=3, $BO$9, AL45=4, $AY$16, AL45=5, $BG$16, AL45=6, $BO$16, AL45=7, $AY$23, AL45=8, $BG$23, AL45=0, )</f>
        <v>#NAME?</v>
      </c>
      <c r="AQ51" s="124" t="e">
        <f ca="1">IFS(AL45=1, $AZ$9, AL45=2, $BH$9, AL45=3, $BP$9, AL45=4, $AZ$16, AL45=5, $BH$16, AL45=6, $BP$16, AL45=7, $AZ$23, AL45=8, $BH$23, AL45=0, )</f>
        <v>#NAME?</v>
      </c>
      <c r="AR51" s="124" t="e">
        <f ca="1">IFS(AL45=1, $BA$9, AL45=2, $BI$9, AL45=3, $BQ$9, AL45=4, $BA$16, AL45=5, $BI$16, AL45=6, $BQ$16, AL45=7, $BA$23, AL45=8, $BI$23, AL45=0, )</f>
        <v>#NAME?</v>
      </c>
      <c r="AS51" s="125" t="e">
        <f ca="1">IFS(AL45=1, $BB$9, AL45=2, $BJ$9, AL45=3, $BR$9, AL45=4, $BB$16, AL45=5, $BJ$16, AL45=6, $BR$16, AL45=7, $BB$23, AL45=8, $BJ$23, AL45=0, )</f>
        <v>#NAME?</v>
      </c>
      <c r="AT51" s="142"/>
      <c r="AU51" s="143"/>
      <c r="AV51" s="144"/>
      <c r="AW51" s="144"/>
      <c r="AX51" s="144"/>
      <c r="AY51" s="144"/>
      <c r="AZ51" s="144"/>
      <c r="BA51" s="144"/>
      <c r="BB51" s="144"/>
      <c r="BC51" s="144"/>
      <c r="BD51" s="144"/>
      <c r="BE51" s="144"/>
      <c r="BF51" s="144"/>
      <c r="BG51" s="144"/>
      <c r="BH51" s="144"/>
      <c r="BI51" s="144"/>
      <c r="BJ51" s="144"/>
      <c r="BK51" s="144"/>
      <c r="BL51" s="144"/>
      <c r="BM51" s="144"/>
      <c r="BN51" s="144"/>
      <c r="BO51" s="144"/>
      <c r="BP51" s="144"/>
      <c r="BQ51" s="144"/>
      <c r="BR51" s="144"/>
    </row>
    <row r="52" spans="1:70" ht="16.5" customHeight="1" x14ac:dyDescent="0.25">
      <c r="A52" s="189" t="s">
        <v>253</v>
      </c>
      <c r="B52" s="131" t="s">
        <v>23</v>
      </c>
      <c r="C52" s="207">
        <v>44908</v>
      </c>
      <c r="D52" s="189"/>
      <c r="E52" s="189" t="s">
        <v>177</v>
      </c>
      <c r="F52" s="189" t="s">
        <v>115</v>
      </c>
      <c r="G52" s="189" t="s">
        <v>115</v>
      </c>
      <c r="H52" s="194" t="s">
        <v>115</v>
      </c>
      <c r="I52" s="15">
        <v>50</v>
      </c>
      <c r="J52" s="189" t="s">
        <v>115</v>
      </c>
      <c r="K52" s="15">
        <v>10</v>
      </c>
      <c r="L52" s="189">
        <v>2.4</v>
      </c>
      <c r="M52" s="189" t="s">
        <v>115</v>
      </c>
      <c r="N52" s="180"/>
      <c r="O52" s="180"/>
      <c r="P52" s="203" t="s">
        <v>368</v>
      </c>
      <c r="Q52" s="189" t="s">
        <v>369</v>
      </c>
      <c r="R52" s="194" t="s">
        <v>370</v>
      </c>
      <c r="S52" s="189" t="s">
        <v>251</v>
      </c>
      <c r="T52" s="194">
        <v>5</v>
      </c>
      <c r="U52" s="116" t="e">
        <f ca="1">IFS(T52=1, $AV$3, T52=2, $BD$3, T52=3, $BL$3, T52=4, $AV$10, T52=5, $BD$10, T52=6, $BL$10, T52=7, $AV$17, T52=8, $BD$17, T52=0, )</f>
        <v>#NAME?</v>
      </c>
      <c r="V52" s="116" t="e">
        <f ca="1">IFS(T52=1, $AW$3, T52=2, $BE$3, T52=3, $BM$3, T52=4, $AW$10, T52=5, $BE$10, T52=6, $BM$10, T52=7, $AW$17, T52=8, $BE$17, T52=0, )</f>
        <v>#NAME?</v>
      </c>
      <c r="W52" s="116" t="e">
        <f ca="1">IFS(T52=1, $AX$3, T52=2, $BF$3, T52=3, $BN$3, T52=4, $AX$10, T52=5, $BF$10, T52=6, $BN$10, T52=7, $AX$17, T52=8, $BET59, T52=0, )</f>
        <v>#NAME?</v>
      </c>
      <c r="X52" s="116" t="e">
        <f ca="1">IFS(T52=1, $AY$3, T52=2, $BG$3, T52=3, $BO$3, T52=4, $AY$10, T52=5, $BG$10, T52=6, $BO$10, T52=7, $AY$17, T52=8, $BFT59, T52=0, )</f>
        <v>#NAME?</v>
      </c>
      <c r="Y52" s="116" t="e">
        <f ca="1">IFS(T52=1, $AZ$3, T52=2, $BH$3, T52=3, $BP$3, T52=4, $AZ$10, T52=5, $BH$10, T52=6, $BP$10, T52=7, $AZ$17, T52=8, $BGT59, T52=0, )</f>
        <v>#NAME?</v>
      </c>
      <c r="Z52" s="116" t="e">
        <f ca="1">IFS(T52=1, $BA$3, T52=2, $BI$3, T52=3, $BQ$3, T52=4, $BA$10, T52=5, $BI$10, T52=6, $BQ$10, T52=7, $BA$17, T52=8, $BHT59, T52=0, )</f>
        <v>#NAME?</v>
      </c>
      <c r="AA52" s="117" t="e">
        <f ca="1">IFS(T52=1, $BB$3, T52=2, $BJ$3, T52=3, $BR$3, T52=4, $BB$10, T52=5, $BJ$10, T52=6, $BR$10, T52=7, $BB$17, T52=8, $BIT59, T52=0, )</f>
        <v>#NAME?</v>
      </c>
      <c r="AB52" s="189" t="s">
        <v>222</v>
      </c>
      <c r="AC52" s="194">
        <v>5</v>
      </c>
      <c r="AD52" s="116"/>
      <c r="AE52" s="116" t="e">
        <f ca="1">IFS(AC52=1, $AW$3, AC52=2, $BE$3, AC52=3, $BM$3, AC52=4, $AW$10, AC52=5, $BE$10, AC52=6, $BM$10, AC52=7, $AW$17, AC52=8, $BE$17, AC52=0, )</f>
        <v>#NAME?</v>
      </c>
      <c r="AF52" s="116" t="e">
        <f ca="1">IFS(AC52=1, $AX$3, AC52=2, $BF$3, AC52=3, $BN$3, AC52=4, $AX$10, AC52=5, $BF$10, AC52=6, $BN$10, AC52=7, $AX$17, AC52=8, $BET59, AC52=0, )</f>
        <v>#NAME?</v>
      </c>
      <c r="AG52" s="116" t="e">
        <f ca="1">IFS(AC52=1, $AY$3, AC52=2, $BG$3, AC52=3, $BO$3, AC52=4, $AY$10, AC52=5, $BG$10, AC52=6, $BO$10, AC52=7, $AY$17, AC52=8, $BFT59, AC52=0, )</f>
        <v>#NAME?</v>
      </c>
      <c r="AH52" s="116" t="e">
        <f ca="1">IFS(AC52=1, $AZ$3, AC52=2, $BH$3, AC52=3, $BP$3, AC52=4, $AZ$10, AC52=5, $BH$10, AC52=6, $BP$10, AC52=7, $AZ$17, AC52=8, $BGT59, AC52=0, )</f>
        <v>#NAME?</v>
      </c>
      <c r="AI52" s="116" t="e">
        <f ca="1">IFS(AC52=1, $BA$3, AC52=2, $BI$3, AC52=3, $BQ$3, AC52=4, $BA$10, AC52=5, $BI$10, AC52=6, $BQ$10, AC52=7, $BA$17, AC52=8, $BHT59, AC52=0, )</f>
        <v>#NAME?</v>
      </c>
      <c r="AJ52" s="117" t="e">
        <f ca="1">IFS(AC52=1, $BB$3, AC52=2, $BJ$3, AC52=3, $BR$3, AC52=4, $BB$10, AC52=5, $BJ$10, AC52=6, $BR$10, AC52=7, $BB$17, AC52=8, $BIT59, AC52=0, )</f>
        <v>#NAME?</v>
      </c>
      <c r="AK52" s="189" t="s">
        <v>115</v>
      </c>
      <c r="AL52" s="194"/>
      <c r="AM52" s="116" t="e">
        <f ca="1">IFS(AL52=1, $AV$3, AL52=2, $BD$3, AL52=3, $BL$3, AL52=4, $AV$10, AL52=5, $BD$10, AL52=6, $BL$10, AL52=7, $AV$17, AL52=8, $BD$17, AL52=0, )</f>
        <v>#NAME?</v>
      </c>
      <c r="AN52" s="116" t="e">
        <f ca="1">IFS(AL52=1, $AW$3, AL52=2, $BE$3, AL52=3, $BM$3, AL52=4, $AW$10, AL52=5, $BE$10, AL52=6, $BM$10, AL52=7, $AW$17, AL52=8, $BE$17, AL52=0, )</f>
        <v>#NAME?</v>
      </c>
      <c r="AO52" s="116" t="e">
        <f ca="1">IFS(AL52=1, $AX$3, AL52=2, $BF$3, AL52=3, $BN$3, AL52=4, $AX$10, AL52=5, $BF$10, AL52=6, $BN$10, AL52=7, $AX$17, AL52=8, $BET59, AL52=0, )</f>
        <v>#NAME?</v>
      </c>
      <c r="AP52" s="116" t="e">
        <f ca="1">IFS(AL52=1, $AY$3, AL52=2, $BG$3, AL52=3, $BO$3, AL52=4, $AY$10, AL52=5, $BG$10, AL52=6, $BO$10, AL52=7, $AY$17, AL52=8, $BFT59, AL52=0, )</f>
        <v>#NAME?</v>
      </c>
      <c r="AQ52" s="116" t="e">
        <f ca="1">IFS(AL52=1, $AZ$3, AL52=2, $BH$3, AL52=3, $BP$3, AL52=4, $AZ$10, AL52=5, $BH$10, AL52=6, $BP$10, AL52=7, $AZ$17, AL52=8, $BGT59, AL52=0, )</f>
        <v>#NAME?</v>
      </c>
      <c r="AR52" s="116" t="e">
        <f ca="1">IFS(AL52=1, $BA$3, AL52=2, $BI$3, AL52=3, $BQ$3, AL52=4, $BA$10, AL52=5, $BI$10, AL52=6, $BQ$10, AL52=7, $BA$17, AL52=8, $BHT59, AL52=0, )</f>
        <v>#NAME?</v>
      </c>
      <c r="AS52" s="117" t="e">
        <f ca="1">IFS(AL52=1, $BB$3, AL52=2, $BJ$3, AL52=3, $BR$3, AL52=4, $BB$10, AL52=5, $BJ$10, AL52=6, $BR$10, AL52=7, $BB$17, AL52=8, $BIT59, AL52=0, )</f>
        <v>#NAME?</v>
      </c>
      <c r="AT52" s="15"/>
      <c r="AU52" s="59"/>
      <c r="AV52" s="15"/>
      <c r="AW52" s="15"/>
      <c r="AX52" s="15"/>
      <c r="AY52" s="15"/>
      <c r="AZ52" s="15"/>
      <c r="BA52" s="15"/>
      <c r="BB52" s="15"/>
      <c r="BC52" s="15"/>
      <c r="BD52" s="15"/>
      <c r="BE52" s="15"/>
      <c r="BF52" s="15"/>
      <c r="BG52" s="15"/>
      <c r="BH52" s="15"/>
      <c r="BI52" s="15"/>
      <c r="BJ52" s="15"/>
      <c r="BK52" s="15"/>
      <c r="BL52" s="15"/>
      <c r="BM52" s="15"/>
      <c r="BN52" s="15"/>
      <c r="BO52" s="15"/>
      <c r="BP52" s="15"/>
      <c r="BQ52" s="15"/>
      <c r="BR52" s="15"/>
    </row>
    <row r="53" spans="1:70" ht="16.5" customHeight="1" x14ac:dyDescent="0.25">
      <c r="A53" s="180"/>
      <c r="B53" s="132" t="s">
        <v>13</v>
      </c>
      <c r="C53" s="182"/>
      <c r="D53" s="180"/>
      <c r="E53" s="180"/>
      <c r="F53" s="180"/>
      <c r="G53" s="180"/>
      <c r="H53" s="182"/>
      <c r="I53" s="15">
        <f>I52*$AT$3</f>
        <v>110.00000000000001</v>
      </c>
      <c r="J53" s="180"/>
      <c r="K53" s="15">
        <f>K52*$AU$3</f>
        <v>20</v>
      </c>
      <c r="L53" s="180"/>
      <c r="M53" s="180"/>
      <c r="N53" s="180"/>
      <c r="O53" s="180"/>
      <c r="P53" s="180"/>
      <c r="Q53" s="180"/>
      <c r="R53" s="182"/>
      <c r="S53" s="180"/>
      <c r="T53" s="182"/>
      <c r="U53" s="116" t="e">
        <f ca="1">IFS(T52=1, $AV$4, T52=2, $BD$4, T52=3, $BL$4, T52=4, $AV$11, T52=5, $BD$11, T52=6, $BL$11, T52=7, $AV$18, T52=8, $BD$18, T52=0, )</f>
        <v>#NAME?</v>
      </c>
      <c r="V53" s="116" t="e">
        <f ca="1">IFS(T52=1, $AW$4, T52=2, $BE$4, T52=3, $BM$4, T52=4, $AW$11, T52=5, $BE$11, T52=6, $BM$11, T52=7, $AW$18, T52=8, $BE$18, T52=0, )</f>
        <v>#NAME?</v>
      </c>
      <c r="W53" s="116" t="e">
        <f ca="1">IFS(T52=1, $AX$4, T52=2, $BF$4, T52=3, $BN$4, T52=4, $AX$11, T52=5, $BF$11, T52=6, $BN$11, T52=7, $AX$18, T52=8, $BF$18, T52=0, )</f>
        <v>#NAME?</v>
      </c>
      <c r="X53" s="116" t="e">
        <f ca="1">IFS(T52=1, $AY$4, T52=2, $BG$4, T52=3, $BO$4, T52=4, $AY$11, T52=5, $BG$11, T52=6, $BO$11, T52=7, $AY$18, T52=8, $BG$18, T52=0, )</f>
        <v>#NAME?</v>
      </c>
      <c r="Y53" s="116" t="e">
        <f ca="1">IFS(T52=1, $AZ$4, T52=2, $BH$4, T52=3, $BP$4, T52=4, $AZ$11, T52=5, $BH$11, T52=6, $BP$11, T52=7, $AZ$18, T52=8, $BH$18, T52=0, )</f>
        <v>#NAME?</v>
      </c>
      <c r="Z53" s="116" t="e">
        <f ca="1">IFS(T52=1, $BA$4, T52=2, $BI$4, T52=3, $BQ$4, T52=4, $BA$11, T52=5, $BI$11, T52=6, $BQ$11, T52=7, $BA$18, T52=8, $BI$18, T52=0, )</f>
        <v>#NAME?</v>
      </c>
      <c r="AA53" s="117" t="e">
        <f ca="1">IFS(T52=1, $BA$4, T52=2, $BI$4, T52=3, $BQ$4, T52=4, $BA$11, T52=5, $BI$11, T52=6, $BQ$11, T52=7, $BA$18, T52=8, $BI$18, T52=0, )</f>
        <v>#NAME?</v>
      </c>
      <c r="AB53" s="180"/>
      <c r="AC53" s="182"/>
      <c r="AD53" s="116"/>
      <c r="AE53" s="116" t="e">
        <f ca="1">IFS(AC52=1, $AW$4, AC52=2, $BE$4, AC52=3, $BM$4, AC52=4, $AW$11, AC52=5, $BE$11, AC52=6, $BM$11, AC52=7, $AW$18, AC52=8, $BE$18, AC52=0, )</f>
        <v>#NAME?</v>
      </c>
      <c r="AF53" s="116" t="e">
        <f ca="1">IFS(AC52=1, $AX$4, AC52=2, $BF$4, AC52=3, $BN$4, AC52=4, $AX$11, AC52=5, $BF$11, AC52=6, $BN$11, AC52=7, $AX$18, AC52=8, $BF$18, AC52=0, )</f>
        <v>#NAME?</v>
      </c>
      <c r="AG53" s="116" t="e">
        <f ca="1">IFS(AC52=1, $AY$4, AC52=2, $BG$4, AC52=3, $BO$4, AC52=4, $AY$11, AC52=5, $BG$11, AC52=6, $BO$11, AC52=7, $AY$18, AC52=8, $BG$18, AC52=0, )</f>
        <v>#NAME?</v>
      </c>
      <c r="AH53" s="116" t="e">
        <f ca="1">IFS(AC52=1, $AZ$4, AC52=2, $BH$4, AC52=3, $BP$4, AC52=4, $AZ$11, AC52=5, $BH$11, AC52=6, $BP$11, AC52=7, $AZ$18, AC52=8, $BH$18, AC52=0, )</f>
        <v>#NAME?</v>
      </c>
      <c r="AI53" s="116" t="e">
        <f ca="1">IFS(AC52=1, $BA$4, AC52=2, $BI$4, AC52=3, $BQ$4, AC52=4, $BA$11, AC52=5, $BI$11, AC52=6, $BQ$11, AC52=7, $BA$18, AC52=8, $BI$18, AC52=0, )</f>
        <v>#NAME?</v>
      </c>
      <c r="AJ53" s="117" t="e">
        <f ca="1">IFS(AC52=1, $BA$4, AC52=2, $BI$4, AC52=3, $BQ$4, AC52=4, $BA$11, AC52=5, $BI$11, AC52=6, $BQ$11, AC52=7, $BA$18, AC52=8, $BI$18, AC52=0, )</f>
        <v>#NAME?</v>
      </c>
      <c r="AK53" s="180"/>
      <c r="AL53" s="182"/>
      <c r="AM53" s="116" t="e">
        <f ca="1">IFS(AL52=1, $AV$4, AL52=2, $BD$4, AL52=3, $BL$4, AL52=4, $AV$11, AL52=5, $BD$11, AL52=6, $BL$11, AL52=7, $AV$18, AL52=8, $BD$18, AL52=0, )</f>
        <v>#NAME?</v>
      </c>
      <c r="AN53" s="116" t="e">
        <f ca="1">IFS(AL52=1, $AW$4, AL52=2, $BE$4, AL52=3, $BM$4, AL52=4, $AW$11, AL52=5, $BE$11, AL52=6, $BM$11, AL52=7, $AW$18, AL52=8, $BE$18, AL52=0, )</f>
        <v>#NAME?</v>
      </c>
      <c r="AO53" s="116" t="e">
        <f ca="1">IFS(AL52=1, $AX$4, AL52=2, $BF$4, AL52=3, $BN$4, AL52=4, $AX$11, AL52=5, $BF$11, AL52=6, $BN$11, AL52=7, $AX$18, AL52=8, $BF$18, AL52=0, )</f>
        <v>#NAME?</v>
      </c>
      <c r="AP53" s="116" t="e">
        <f ca="1">IFS(AL52=1, $AY$4, AL52=2, $BG$4, AL52=3, $BO$4, AL52=4, $AY$11, AL52=5, $BG$11, AL52=6, $BO$11, AL52=7, $AY$18, AL52=8, $BG$18, AL52=0, )</f>
        <v>#NAME?</v>
      </c>
      <c r="AQ53" s="116" t="e">
        <f ca="1">IFS(AL52=1, $AZ$4, AL52=2, $BH$4, AL52=3, $BP$4, AL52=4, $AZ$11, AL52=5, $BH$11, AL52=6, $BP$11, AL52=7, $AZ$18, AL52=8, $BH$18, AL52=0, )</f>
        <v>#NAME?</v>
      </c>
      <c r="AR53" s="116" t="e">
        <f ca="1">IFS(AL52=1, $BA$4, AL52=2, $BI$4, AL52=3, $BQ$4, AL52=4, $BA$11, AL52=5, $BI$11, AL52=6, $BQ$11, AL52=7, $BA$18, AL52=8, $BI$18, AL52=0, )</f>
        <v>#NAME?</v>
      </c>
      <c r="AS53" s="117" t="e">
        <f ca="1">IFS(AL52=1, $BA$4, AL52=2, $BI$4, AL52=3, $BQ$4, AL52=4, $BA$11, AL52=5, $BI$11, AL52=6, $BQ$11, AL52=7, $BA$18, AL52=8, $BI$18, AL52=0, )</f>
        <v>#NAME?</v>
      </c>
      <c r="AT53" s="15"/>
      <c r="AU53" s="59"/>
      <c r="AV53" s="15"/>
      <c r="AW53" s="15"/>
      <c r="AX53" s="15"/>
      <c r="AY53" s="15"/>
      <c r="AZ53" s="15"/>
      <c r="BA53" s="15"/>
      <c r="BB53" s="15"/>
      <c r="BC53" s="15"/>
      <c r="BD53" s="15"/>
      <c r="BE53" s="15"/>
      <c r="BF53" s="15"/>
      <c r="BG53" s="15"/>
      <c r="BH53" s="15"/>
      <c r="BI53" s="15"/>
      <c r="BJ53" s="15"/>
      <c r="BK53" s="15"/>
      <c r="BL53" s="15"/>
      <c r="BM53" s="15"/>
      <c r="BN53" s="15"/>
      <c r="BO53" s="15"/>
      <c r="BP53" s="15"/>
      <c r="BQ53" s="15"/>
      <c r="BR53" s="15"/>
    </row>
    <row r="54" spans="1:70" ht="16.5" customHeight="1" x14ac:dyDescent="0.25">
      <c r="A54" s="180"/>
      <c r="B54" s="133" t="s">
        <v>14</v>
      </c>
      <c r="C54" s="182"/>
      <c r="D54" s="180"/>
      <c r="E54" s="180"/>
      <c r="F54" s="180"/>
      <c r="G54" s="180"/>
      <c r="H54" s="182"/>
      <c r="I54" s="15">
        <f>I52*$AT$4</f>
        <v>242</v>
      </c>
      <c r="J54" s="180"/>
      <c r="K54" s="15">
        <f>K52*$AU$4</f>
        <v>40</v>
      </c>
      <c r="L54" s="180"/>
      <c r="M54" s="180"/>
      <c r="N54" s="180"/>
      <c r="O54" s="180"/>
      <c r="P54" s="180"/>
      <c r="Q54" s="180"/>
      <c r="R54" s="182"/>
      <c r="S54" s="180"/>
      <c r="T54" s="182"/>
      <c r="U54" s="116" t="e">
        <f ca="1">IFS(T52=1, $AV$5, T52=2, $BD$5, T52=3, $BL$5, T52=4, $AV$12, T52=5, $BD$12, T52=6, $BL$12, T52=7, $AV$19, T52=8, $BD$19, T52=0, )</f>
        <v>#NAME?</v>
      </c>
      <c r="V54" s="116" t="e">
        <f ca="1">IFS(T52=1, $AW$5, T52=2, $BE$5, T52=3, $BM$5, T52=4, $AW$12, T52=5, $BE$12, T52=6, $BM$12, T52=7, $AW$19, T52=8, $BE$19, T52=0, )</f>
        <v>#NAME?</v>
      </c>
      <c r="W54" s="116" t="e">
        <f ca="1">IFS(T52=1, $AX$5, T52=2, $BF$5, T52=3, $BN$5, T52=4, $AX$12, T52=5, $BF$12, T52=6, $BN$12, T52=7, $AX$19, T52=8, $BF$19, T52=0, )</f>
        <v>#NAME?</v>
      </c>
      <c r="X54" s="116" t="e">
        <f ca="1">IFS(T52=1, $AY$5, T52=2, $BG$5, T52=3, $BO$5, T52=4, $AY$12, T52=5, $BG$12, T52=6, $BO$12, T52=7, $AY$19, T52=8, $BG$19, T52=0, )</f>
        <v>#NAME?</v>
      </c>
      <c r="Y54" s="116" t="e">
        <f ca="1">IFS(T52=1, $AZ$5, T52=2, $BH$5, T52=3, $BP$5, T52=4, $AZ$12, T52=5, $BH$12, T52=6, $BP$12, T52=7, $AZ$19, T52=8, $BH$19, T52=0, )</f>
        <v>#NAME?</v>
      </c>
      <c r="Z54" s="116" t="e">
        <f ca="1">IFS(T52=1, $BA$5, T52=2, $BI$5, T52=3, $BQ$5, T52=4, $BA$12, T52=5, $BI$12, T52=6, $BQ$12, T52=7, $BA$19, T52=8, $BI$19, T52=0, )</f>
        <v>#NAME?</v>
      </c>
      <c r="AA54" s="117" t="e">
        <f ca="1">IFS(T52=1, $BB$5, T52=2, $BJ$5, T52=3, $BR$5, T52=4, $BB$12, T52=5, $BJ$12, T52=6, $BR$12, T52=7, $BB$19, T52=8, $BJ$19, T52=0, )</f>
        <v>#NAME?</v>
      </c>
      <c r="AB54" s="180"/>
      <c r="AC54" s="182"/>
      <c r="AD54" s="116"/>
      <c r="AE54" s="116" t="e">
        <f ca="1">IFS(AC52=1, $AW$5, AC52=2, $BE$5, AC52=3, $BM$5, AC52=4, $AW$12, AC52=5, $BE$12, AC52=6, $BM$12, AC52=7, $AW$19, AC52=8, $BE$19, AC52=0, )</f>
        <v>#NAME?</v>
      </c>
      <c r="AF54" s="116" t="e">
        <f ca="1">IFS(AC52=1, $AX$5, AC52=2, $BF$5, AC52=3, $BN$5, AC52=4, $AX$12, AC52=5, $BF$12, AC52=6, $BN$12, AC52=7, $AX$19, AC52=8, $BF$19, AC52=0, )</f>
        <v>#NAME?</v>
      </c>
      <c r="AG54" s="116" t="e">
        <f ca="1">IFS(AC52=1, $AY$5, AC52=2, $BG$5, AC52=3, $BO$5, AC52=4, $AY$12, AC52=5, $BG$12, AC52=6, $BO$12, AC52=7, $AY$19, AC52=8, $BG$19, AC52=0, )</f>
        <v>#NAME?</v>
      </c>
      <c r="AH54" s="116" t="e">
        <f ca="1">IFS(AC52=1, $AZ$5, AC52=2, $BH$5, AC52=3, $BP$5, AC52=4, $AZ$12, AC52=5, $BH$12, AC52=6, $BP$12, AC52=7, $AZ$19, AC52=8, $BH$19, AC52=0, )</f>
        <v>#NAME?</v>
      </c>
      <c r="AI54" s="116" t="e">
        <f ca="1">IFS(AC52=1, $BA$5, AC52=2, $BI$5, AC52=3, $BQ$5, AC52=4, $BA$12, AC52=5, $BI$12, AC52=6, $BQ$12, AC52=7, $BA$19, AC52=8, $BI$19, AC52=0, )</f>
        <v>#NAME?</v>
      </c>
      <c r="AJ54" s="117" t="e">
        <f ca="1">IFS(AC52=1, $BB$5, AC52=2, $BJ$5, AC52=3, $BR$5, AC52=4, $BB$12, AC52=5, $BJ$12, AC52=6, $BR$12, AC52=7, $BB$19, AC52=8, $BJ$19, AC52=0, )</f>
        <v>#NAME?</v>
      </c>
      <c r="AK54" s="180"/>
      <c r="AL54" s="182"/>
      <c r="AM54" s="116" t="e">
        <f ca="1">IFS(AL52=1, $AV$5, AL52=2, $BD$5, AL52=3, $BL$5, AL52=4, $AV$12, AL52=5, $BD$12, AL52=6, $BL$12, AL52=7, $AV$19, AL52=8, $BD$19, AL52=0, )</f>
        <v>#NAME?</v>
      </c>
      <c r="AN54" s="116" t="e">
        <f ca="1">IFS(AL52=1, $AW$5, AL52=2, $BE$5, AL52=3, $BM$5, AL52=4, $AW$12, AL52=5, $BE$12, AL52=6, $BM$12, AL52=7, $AW$19, AL52=8, $BE$19, AL52=0, )</f>
        <v>#NAME?</v>
      </c>
      <c r="AO54" s="116" t="e">
        <f ca="1">IFS(AL52=1, $AX$5, AL52=2, $BF$5, AL52=3, $BN$5, AL52=4, $AX$12, AL52=5, $BF$12, AL52=6, $BN$12, AL52=7, $AX$19, AL52=8, $BF$19, AL52=0, )</f>
        <v>#NAME?</v>
      </c>
      <c r="AP54" s="116" t="e">
        <f ca="1">IFS(AL52=1, $AY$5, AL52=2, $BG$5, AL52=3, $BO$5, AL52=4, $AY$12, AL52=5, $BG$12, AL52=6, $BO$12, AL52=7, $AY$19, AL52=8, $BG$19, AL52=0, )</f>
        <v>#NAME?</v>
      </c>
      <c r="AQ54" s="116" t="e">
        <f ca="1">IFS(AL52=1, $AZ$5, AL52=2, $BH$5, AL52=3, $BP$5, AL52=4, $AZ$12, AL52=5, $BH$12, AL52=6, $BP$12, AL52=7, $AZ$19, AL52=8, $BH$19, AL52=0, )</f>
        <v>#NAME?</v>
      </c>
      <c r="AR54" s="116" t="e">
        <f ca="1">IFS(AL52=1, $BA$5, AL52=2, $BI$5, AL52=3, $BQ$5, AL52=4, $BA$12, AL52=5, $BI$12, AL52=6, $BQ$12, AL52=7, $BA$19, AL52=8, $BI$19, AL52=0, )</f>
        <v>#NAME?</v>
      </c>
      <c r="AS54" s="117" t="e">
        <f ca="1">IFS(AL52=1, $BB$5, AL52=2, $BJ$5, AL52=3, $BR$5, AL52=4, $BB$12, AL52=5, $BJ$12, AL52=6, $BR$12, AL52=7, $BB$19, AL52=8, $BJ$19, AL52=0, )</f>
        <v>#NAME?</v>
      </c>
      <c r="AT54" s="15"/>
      <c r="AU54" s="59"/>
      <c r="AV54" s="15"/>
      <c r="AW54" s="15"/>
      <c r="AX54" s="15"/>
      <c r="AY54" s="15"/>
      <c r="AZ54" s="15"/>
      <c r="BA54" s="15"/>
      <c r="BB54" s="15"/>
      <c r="BC54" s="15"/>
      <c r="BD54" s="15"/>
      <c r="BE54" s="15"/>
      <c r="BF54" s="15"/>
      <c r="BG54" s="15"/>
      <c r="BH54" s="15"/>
      <c r="BI54" s="15"/>
      <c r="BJ54" s="15"/>
      <c r="BK54" s="15"/>
      <c r="BL54" s="15"/>
      <c r="BM54" s="15"/>
      <c r="BN54" s="15"/>
      <c r="BO54" s="15"/>
      <c r="BP54" s="15"/>
      <c r="BQ54" s="15"/>
      <c r="BR54" s="15"/>
    </row>
    <row r="55" spans="1:70" ht="16.5" customHeight="1" x14ac:dyDescent="0.25">
      <c r="A55" s="180"/>
      <c r="B55" s="134" t="s">
        <v>15</v>
      </c>
      <c r="C55" s="182"/>
      <c r="D55" s="180"/>
      <c r="E55" s="180"/>
      <c r="F55" s="180"/>
      <c r="G55" s="180"/>
      <c r="H55" s="182"/>
      <c r="I55" s="15">
        <f>I52*$AT$5</f>
        <v>532.4</v>
      </c>
      <c r="J55" s="180"/>
      <c r="K55" s="15">
        <f>K52*$AU$5</f>
        <v>80</v>
      </c>
      <c r="L55" s="180"/>
      <c r="M55" s="180"/>
      <c r="N55" s="180"/>
      <c r="O55" s="180"/>
      <c r="P55" s="180"/>
      <c r="Q55" s="180"/>
      <c r="R55" s="182"/>
      <c r="S55" s="180"/>
      <c r="T55" s="182"/>
      <c r="U55" s="116" t="e">
        <f ca="1">IFS(T52=1, $AV$6, T52=2, $BD$6, T52=3, $BL$6, T52=4, $AV$13, T52=5, $BD$13, T52=6, $BL$13, T52=7, $AV$20, T52=8, $BD$20, T52=0, )</f>
        <v>#NAME?</v>
      </c>
      <c r="V55" s="116" t="e">
        <f ca="1">IFS(T52=1, $AW$6, T52=2, $BE$6, T52=3, $BM$6, T52=4, $AW$13, T52=5, $BE$13, T52=6, $BM$13, T52=7, $AW$20, T52=8, $BE$20, T52=0, )</f>
        <v>#NAME?</v>
      </c>
      <c r="W55" s="116" t="e">
        <f ca="1">IFS(T52=1, $AX$6, T52=2, $BF$6, T52=3, $BN$6, T52=4, $AX$13, T52=5, $BF$13, T52=6, $BN$13, T52=7, $AX$20, T52=8, $BF$20, T52=0, )</f>
        <v>#NAME?</v>
      </c>
      <c r="X55" s="116" t="e">
        <f ca="1">IFS(T52=1, $AY$6, T52=2, $BG$6, T52=3, $BO$6, T52=4, $AY$13, T52=5, $BG$13, T52=6, $BO$13, T52=7, $AY$20, T52=8, $BG$20, T52=0, )</f>
        <v>#NAME?</v>
      </c>
      <c r="Y55" s="116" t="e">
        <f ca="1">IFS(T52=1, $AZ$6, T52=2, $BH$6, T52=3, $BP$6, T52=4, $AZ$13, T52=5, $BH$13, T52=6, $BP$13, T52=7, $AZ$20, T52=8, $BH$20, T52=0, )</f>
        <v>#NAME?</v>
      </c>
      <c r="Z55" s="116" t="e">
        <f ca="1">IFS(T52=1, $BA$6, T52=2, $BI$6, T52=3, $BQ$6, T52=4, $BA$13, T52=5, $BI$13, T52=6, $BQ$13, T52=7, $BA$20, T52=8, $BI$20, T52=0, )</f>
        <v>#NAME?</v>
      </c>
      <c r="AA55" s="117" t="e">
        <f ca="1">IFS(T52=1, $BB$6, T52=2, $BJ$6, T52=3, $BR$6, T52=4, $BB$13, T52=5, $BJ$13, T52=6, $BR$13, T52=7, $BB$20, T52=8, $BJ$20, T52=0, )</f>
        <v>#NAME?</v>
      </c>
      <c r="AB55" s="180"/>
      <c r="AC55" s="182"/>
      <c r="AD55" s="116"/>
      <c r="AE55" s="116" t="e">
        <f ca="1">IFS(AC52=1, $AW$6, AC52=2, $BE$6, AC52=3, $BM$6, AC52=4, $AW$13, AC52=5, $BE$13, AC52=6, $BM$13, AC52=7, $AW$20, AC52=8, $BE$20, AC52=0, )</f>
        <v>#NAME?</v>
      </c>
      <c r="AF55" s="116" t="e">
        <f ca="1">IFS(AC52=1, $AX$6, AC52=2, $BF$6, AC52=3, $BN$6, AC52=4, $AX$13, AC52=5, $BF$13, AC52=6, $BN$13, AC52=7, $AX$20, AC52=8, $BF$20, AC52=0, )</f>
        <v>#NAME?</v>
      </c>
      <c r="AG55" s="116" t="e">
        <f ca="1">IFS(AC52=1, $AY$6, AC52=2, $BG$6, AC52=3, $BO$6, AC52=4, $AY$13, AC52=5, $BG$13, AC52=6, $BO$13, AC52=7, $AY$20, AC52=8, $BG$20, AC52=0, )</f>
        <v>#NAME?</v>
      </c>
      <c r="AH55" s="116" t="e">
        <f ca="1">IFS(AC52=1, $AZ$6, AC52=2, $BH$6, AC52=3, $BP$6, AC52=4, $AZ$13, AC52=5, $BH$13, AC52=6, $BP$13, AC52=7, $AZ$20, AC52=8, $BH$20, AC52=0, )</f>
        <v>#NAME?</v>
      </c>
      <c r="AI55" s="116" t="e">
        <f ca="1">IFS(AC52=1, $BA$6, AC52=2, $BI$6, AC52=3, $BQ$6, AC52=4, $BA$13, AC52=5, $BI$13, AC52=6, $BQ$13, AC52=7, $BA$20, AC52=8, $BI$20, AC52=0, )</f>
        <v>#NAME?</v>
      </c>
      <c r="AJ55" s="117" t="e">
        <f ca="1">IFS(AC52=1, $BB$6, AC52=2, $BJ$6, AC52=3, $BR$6, AC52=4, $BB$13, AC52=5, $BJ$13, AC52=6, $BR$13, AC52=7, $BB$20, AC52=8, $BJ$20, AC52=0, )</f>
        <v>#NAME?</v>
      </c>
      <c r="AK55" s="180"/>
      <c r="AL55" s="182"/>
      <c r="AM55" s="116" t="e">
        <f ca="1">IFS(AL52=1, $AV$6, AL52=2, $BD$6, AL52=3, $BL$6, AL52=4, $AV$13, AL52=5, $BD$13, AL52=6, $BL$13, AL52=7, $AV$20, AL52=8, $BD$20, AL52=0, )</f>
        <v>#NAME?</v>
      </c>
      <c r="AN55" s="116" t="e">
        <f ca="1">IFS(AL52=1, $AW$6, AL52=2, $BE$6, AL52=3, $BM$6, AL52=4, $AW$13, AL52=5, $BE$13, AL52=6, $BM$13, AL52=7, $AW$20, AL52=8, $BE$20, AL52=0, )</f>
        <v>#NAME?</v>
      </c>
      <c r="AO55" s="116" t="e">
        <f ca="1">IFS(AL52=1, $AX$6, AL52=2, $BF$6, AL52=3, $BN$6, AL52=4, $AX$13, AL52=5, $BF$13, AL52=6, $BN$13, AL52=7, $AX$20, AL52=8, $BF$20, AL52=0, )</f>
        <v>#NAME?</v>
      </c>
      <c r="AP55" s="116" t="e">
        <f ca="1">IFS(AL52=1, $AY$6, AL52=2, $BG$6, AL52=3, $BO$6, AL52=4, $AY$13, AL52=5, $BG$13, AL52=6, $BO$13, AL52=7, $AY$20, AL52=8, $BG$20, AL52=0, )</f>
        <v>#NAME?</v>
      </c>
      <c r="AQ55" s="116" t="e">
        <f ca="1">IFS(AL52=1, $AZ$6, AL52=2, $BH$6, AL52=3, $BP$6, AL52=4, $AZ$13, AL52=5, $BH$13, AL52=6, $BP$13, AL52=7, $AZ$20, AL52=8, $BH$20, AL52=0, )</f>
        <v>#NAME?</v>
      </c>
      <c r="AR55" s="116" t="e">
        <f ca="1">IFS(AL52=1, $BA$6, AL52=2, $BI$6, AL52=3, $BQ$6, AL52=4, $BA$13, AL52=5, $BI$13, AL52=6, $BQ$13, AL52=7, $BA$20, AL52=8, $BI$20, AL52=0, )</f>
        <v>#NAME?</v>
      </c>
      <c r="AS55" s="117" t="e">
        <f ca="1">IFS(AL52=1, $BB$6, AL52=2, $BJ$6, AL52=3, $BR$6, AL52=4, $BB$13, AL52=5, $BJ$13, AL52=6, $BR$13, AL52=7, $BB$20, AL52=8, $BJ$20, AL52=0, )</f>
        <v>#NAME?</v>
      </c>
      <c r="AT55" s="15"/>
      <c r="AU55" s="59"/>
      <c r="AV55" s="15"/>
      <c r="AW55" s="15"/>
      <c r="AX55" s="15"/>
      <c r="AY55" s="15"/>
      <c r="AZ55" s="15"/>
      <c r="BA55" s="15"/>
      <c r="BB55" s="15"/>
      <c r="BC55" s="15"/>
      <c r="BD55" s="15"/>
      <c r="BE55" s="15"/>
      <c r="BF55" s="15"/>
      <c r="BG55" s="15"/>
      <c r="BH55" s="15"/>
      <c r="BI55" s="15"/>
      <c r="BJ55" s="15"/>
      <c r="BK55" s="15"/>
      <c r="BL55" s="15"/>
      <c r="BM55" s="15"/>
      <c r="BN55" s="15"/>
      <c r="BO55" s="15"/>
      <c r="BP55" s="15"/>
      <c r="BQ55" s="15"/>
      <c r="BR55" s="15"/>
    </row>
    <row r="56" spans="1:70" ht="16.5" customHeight="1" x14ac:dyDescent="0.25">
      <c r="A56" s="180"/>
      <c r="B56" s="135" t="s">
        <v>16</v>
      </c>
      <c r="C56" s="182"/>
      <c r="D56" s="180"/>
      <c r="E56" s="180"/>
      <c r="F56" s="180"/>
      <c r="G56" s="180"/>
      <c r="H56" s="182"/>
      <c r="I56" s="15">
        <f>I52*$AT$6</f>
        <v>2575</v>
      </c>
      <c r="J56" s="180"/>
      <c r="K56" s="15">
        <f>K52*$AU$6</f>
        <v>160</v>
      </c>
      <c r="L56" s="180"/>
      <c r="M56" s="180"/>
      <c r="N56" s="180"/>
      <c r="O56" s="180"/>
      <c r="P56" s="180"/>
      <c r="Q56" s="180"/>
      <c r="R56" s="182"/>
      <c r="S56" s="180"/>
      <c r="T56" s="182"/>
      <c r="U56" s="116" t="e">
        <f ca="1">IFS(T52=1, $AV$7, T52=2, $BD$7, T52=3, $BL$7, T52=4, $AV$14, T52=5, $BD$14, T52=6, $BL$14, T52=7, $AV$21, T52=8, $BD$21, T52=0, )</f>
        <v>#NAME?</v>
      </c>
      <c r="V56" s="116" t="e">
        <f ca="1">IFS(T52=1, $AW$7, T52=2, $BE$7, T52=3, $BM$7, T52=4, $AW$14, T52=5, $BE$14, T52=6, $BM$14, T52=7, $AW$21, T52=8, $BE$21, T52=0, )</f>
        <v>#NAME?</v>
      </c>
      <c r="W56" s="116" t="e">
        <f ca="1">IFS(T52=1, $AX$7, T52=2, $BF$7, T52=3, $BN$7, T52=4, $AX$14, T52=5, $BF$14, T52=6, $BN$14, T52=7, $AX$21, T52=8, $BF$21, T52=0, )</f>
        <v>#NAME?</v>
      </c>
      <c r="X56" s="116" t="e">
        <f ca="1">IFS(T52=1, $AY$7, T52=2, $BG$7, T52=3, $BO$7, T52=4, $AY$14, T52=5, $BG$14, T52=6, $BO$14, T52=7, $AY$21, T52=8, $BG$21, T52=0, )</f>
        <v>#NAME?</v>
      </c>
      <c r="Y56" s="116" t="e">
        <f ca="1">IFS(T52=1, $AZ$7, T52=2, $BH$7, T52=3, $BP$7, T52=4, $AZ$14, T52=5, $BH$14, T52=6, $BP$14, T52=7, $AZ$21, T52=8, $BH$21, T52=0, )</f>
        <v>#NAME?</v>
      </c>
      <c r="Z56" s="116" t="e">
        <f ca="1">IFS(T52=1, $BA$7, T52=2, $BI$7, T52=3, $BQ$7, T52=4, $BA$14, T52=5, $BI$14, T52=6, $BQ$14, T52=7, $BA$21, T52=8, $BI$21, T52=0, )</f>
        <v>#NAME?</v>
      </c>
      <c r="AA56" s="117" t="e">
        <f ca="1">IFS(T52=1, $BB$7, T52=2, $BJ$7, T52=3, $BR$7, T52=4, $BB$14, T52=5, $BJ$14, T52=6, $BR$14, T52=7, $BB$21, T52=8, $BJ$21, T52=0, )</f>
        <v>#NAME?</v>
      </c>
      <c r="AB56" s="180"/>
      <c r="AC56" s="182"/>
      <c r="AD56" s="116"/>
      <c r="AE56" s="116" t="e">
        <f ca="1">IFS(AC52=1, $AW$7, AC52=2, $BE$7, AC52=3, $BM$7, AC52=4, $AW$14, AC52=5, $BE$14, AC52=6, $BM$14, AC52=7, $AW$21, AC52=8, $BE$21, AC52=0, )</f>
        <v>#NAME?</v>
      </c>
      <c r="AF56" s="116" t="e">
        <f ca="1">IFS(AC52=1, $AX$7, AC52=2, $BF$7, AC52=3, $BN$7, AC52=4, $AX$14, AC52=5, $BF$14, AC52=6, $BN$14, AC52=7, $AX$21, AC52=8, $BF$21, AC52=0, )</f>
        <v>#NAME?</v>
      </c>
      <c r="AG56" s="116" t="e">
        <f ca="1">IFS(AC52=1, $AY$7, AC52=2, $BG$7, AC52=3, $BO$7, AC52=4, $AY$14, AC52=5, $BG$14, AC52=6, $BO$14, AC52=7, $AY$21, AC52=8, $BG$21, AC52=0, )</f>
        <v>#NAME?</v>
      </c>
      <c r="AH56" s="116" t="e">
        <f ca="1">IFS(AC52=1, $AZ$7, AC52=2, $BH$7, AC52=3, $BP$7, AC52=4, $AZ$14, AC52=5, $BH$14, AC52=6, $BP$14, AC52=7, $AZ$21, AC52=8, $BH$21, AC52=0, )</f>
        <v>#NAME?</v>
      </c>
      <c r="AI56" s="116" t="e">
        <f ca="1">IFS(AC52=1, $BA$7, AC52=2, $BI$7, AC52=3, $BQ$7, AC52=4, $BA$14, AC52=5, $BI$14, AC52=6, $BQ$14, AC52=7, $BA$21, AC52=8, $BI$21, AC52=0, )</f>
        <v>#NAME?</v>
      </c>
      <c r="AJ56" s="117" t="e">
        <f ca="1">IFS(AC52=1, $BB$7, AC52=2, $BJ$7, AC52=3, $BR$7, AC52=4, $BB$14, AC52=5, $BJ$14, AC52=6, $BR$14, AC52=7, $BB$21, AC52=8, $BJ$21, AC52=0, )</f>
        <v>#NAME?</v>
      </c>
      <c r="AK56" s="180"/>
      <c r="AL56" s="182"/>
      <c r="AM56" s="116" t="e">
        <f ca="1">IFS(AL52=1, $AV$7, AL52=2, $BD$7, AL52=3, $BL$7, AL52=4, $AV$14, AL52=5, $BD$14, AL52=6, $BL$14, AL52=7, $AV$21, AL52=8, $BD$21, AL52=0, )</f>
        <v>#NAME?</v>
      </c>
      <c r="AN56" s="116" t="e">
        <f ca="1">IFS(AL52=1, $AW$7, AL52=2, $BE$7, AL52=3, $BM$7, AL52=4, $AW$14, AL52=5, $BE$14, AL52=6, $BM$14, AL52=7, $AW$21, AL52=8, $BE$21, AL52=0, )</f>
        <v>#NAME?</v>
      </c>
      <c r="AO56" s="116" t="e">
        <f ca="1">IFS(AL52=1, $AX$7, AL52=2, $BF$7, AL52=3, $BN$7, AL52=4, $AX$14, AL52=5, $BF$14, AL52=6, $BN$14, AL52=7, $AX$21, AL52=8, $BF$21, AL52=0, )</f>
        <v>#NAME?</v>
      </c>
      <c r="AP56" s="116" t="e">
        <f ca="1">IFS(AL52=1, $AY$7, AL52=2, $BG$7, AL52=3, $BO$7, AL52=4, $AY$14, AL52=5, $BG$14, AL52=6, $BO$14, AL52=7, $AY$21, AL52=8, $BG$21, AL52=0, )</f>
        <v>#NAME?</v>
      </c>
      <c r="AQ56" s="116" t="e">
        <f ca="1">IFS(AL52=1, $AZ$7, AL52=2, $BH$7, AL52=3, $BP$7, AL52=4, $AZ$14, AL52=5, $BH$14, AL52=6, $BP$14, AL52=7, $AZ$21, AL52=8, $BH$21, AL52=0, )</f>
        <v>#NAME?</v>
      </c>
      <c r="AR56" s="116" t="e">
        <f ca="1">IFS(AL52=1, $BA$7, AL52=2, $BI$7, AL52=3, $BQ$7, AL52=4, $BA$14, AL52=5, $BI$14, AL52=6, $BQ$14, AL52=7, $BA$21, AL52=8, $BI$21, AL52=0, )</f>
        <v>#NAME?</v>
      </c>
      <c r="AS56" s="117" t="e">
        <f ca="1">IFS(AL52=1, $BB$7, AL52=2, $BJ$7, AL52=3, $BR$7, AL52=4, $BB$14, AL52=5, $BJ$14, AL52=6, $BR$14, AL52=7, $BB$21, AL52=8, $BJ$21, AL52=0, )</f>
        <v>#NAME?</v>
      </c>
      <c r="AT56" s="15"/>
      <c r="AU56" s="59"/>
      <c r="AV56" s="15"/>
      <c r="AW56" s="15"/>
      <c r="AX56" s="15"/>
      <c r="AY56" s="15"/>
      <c r="AZ56" s="15"/>
      <c r="BA56" s="15"/>
      <c r="BB56" s="15"/>
      <c r="BC56" s="15"/>
      <c r="BD56" s="15"/>
      <c r="BE56" s="15"/>
      <c r="BF56" s="15"/>
      <c r="BG56" s="15"/>
      <c r="BH56" s="15"/>
      <c r="BI56" s="15"/>
      <c r="BJ56" s="15"/>
      <c r="BK56" s="15"/>
      <c r="BL56" s="15"/>
      <c r="BM56" s="15"/>
      <c r="BN56" s="15"/>
      <c r="BO56" s="15"/>
      <c r="BP56" s="15"/>
      <c r="BQ56" s="15"/>
      <c r="BR56" s="15"/>
    </row>
    <row r="57" spans="1:70" ht="16.5" customHeight="1" x14ac:dyDescent="0.25">
      <c r="A57" s="180"/>
      <c r="B57" s="136" t="s">
        <v>17</v>
      </c>
      <c r="C57" s="182"/>
      <c r="D57" s="180"/>
      <c r="E57" s="180"/>
      <c r="F57" s="180"/>
      <c r="G57" s="180"/>
      <c r="H57" s="182"/>
      <c r="I57" s="15">
        <f>I52*$AT$7</f>
        <v>12466.5</v>
      </c>
      <c r="J57" s="180"/>
      <c r="K57" s="15">
        <f>K52*$AU$7</f>
        <v>320</v>
      </c>
      <c r="L57" s="180"/>
      <c r="M57" s="180"/>
      <c r="N57" s="180"/>
      <c r="O57" s="180"/>
      <c r="P57" s="180"/>
      <c r="Q57" s="180"/>
      <c r="R57" s="182"/>
      <c r="S57" s="180"/>
      <c r="T57" s="182"/>
      <c r="U57" s="116" t="e">
        <f ca="1">IFS(T52=1, $AV$8, T52=2, $BD$8, T52=3, $BL$8, T52=4, $AV$15, T52=5, $BD$15, T52=6, $BL$15, T52=7, $AV$22, T52=8, $BD$22, T52=0, )</f>
        <v>#NAME?</v>
      </c>
      <c r="V57" s="116" t="e">
        <f ca="1">IFS(T52=1, $AW$8, T52=2, $BE$8, T52=3, $BM$8, T52=4, $AW$15, T52=5, $BE$15, T52=6, $BM$15, T52=7, $AW$22, T52=8, $BE$22, T52=0, )</f>
        <v>#NAME?</v>
      </c>
      <c r="W57" s="116" t="e">
        <f ca="1">IFS(T52=1, $AX$8, T52=2, $BF$8, T52=3, $BN$8, T52=4, $AX$15, T52=5, $BF$15, T52=6, $BN$15, T52=7, $AX$22, T52=8, $BF$22, T52=0, )</f>
        <v>#NAME?</v>
      </c>
      <c r="X57" s="116" t="e">
        <f ca="1">IFS(T52=1, $AY$8, T52=2, $BG$8, T52=3, $BO$8, T52=4, $AY$15, T52=5, $BG$15, T52=6, $BO$15, T52=7, $AY$22, T52=8, $BG$22, T52=0, )</f>
        <v>#NAME?</v>
      </c>
      <c r="Y57" s="116" t="e">
        <f ca="1">IFS(T52=1, $AZ$8, T52=2, $BH$8, T52=3, $BP$8, T52=4, $AZ$15, T52=5, $BH$15, T52=6, $BP$15, T52=7, $AZ$22, T52=8, $BH$22, T52=0, )</f>
        <v>#NAME?</v>
      </c>
      <c r="Z57" s="116" t="e">
        <f ca="1">IFS(T52=1, $BA$8, T52=2, $BI$8, T52=3, $BQ$8, T52=4, $BA$15, T52=5, $BI$15, T52=6, $BQ$15, T52=7, $BA$22, T52=8, $BI$22, T52=0, )</f>
        <v>#NAME?</v>
      </c>
      <c r="AA57" s="117" t="e">
        <f ca="1">IFS(T52=1, $BB$8, T52=2, $BJ$8, T52=3, $BR$8, T52=4, $BB$15, T52=5, $BJ$15, T52=6, $BR$15, T52=7, $BB$22, T52=8, $BJ$22, T52=0, )</f>
        <v>#NAME?</v>
      </c>
      <c r="AB57" s="180"/>
      <c r="AC57" s="182"/>
      <c r="AD57" s="116"/>
      <c r="AE57" s="116" t="e">
        <f ca="1">IFS(AC52=1, $AW$8, AC52=2, $BE$8, AC52=3, $BM$8, AC52=4, $AW$15, AC52=5, $BE$15, AC52=6, $BM$15, AC52=7, $AW$22, AC52=8, $BE$22, AC52=0, )</f>
        <v>#NAME?</v>
      </c>
      <c r="AF57" s="116" t="e">
        <f ca="1">IFS(AC52=1, $AX$8, AC52=2, $BF$8, AC52=3, $BN$8, AC52=4, $AX$15, AC52=5, $BF$15, AC52=6, $BN$15, AC52=7, $AX$22, AC52=8, $BF$22, AC52=0, )</f>
        <v>#NAME?</v>
      </c>
      <c r="AG57" s="116" t="e">
        <f ca="1">IFS(AC52=1, $AY$8, AC52=2, $BG$8, AC52=3, $BO$8, AC52=4, $AY$15, AC52=5, $BG$15, AC52=6, $BO$15, AC52=7, $AY$22, AC52=8, $BG$22, AC52=0, )</f>
        <v>#NAME?</v>
      </c>
      <c r="AH57" s="116" t="e">
        <f ca="1">IFS(AC52=1, $AZ$8, AC52=2, $BH$8, AC52=3, $BP$8, AC52=4, $AZ$15, AC52=5, $BH$15, AC52=6, $BP$15, AC52=7, $AZ$22, AC52=8, $BH$22, AC52=0, )</f>
        <v>#NAME?</v>
      </c>
      <c r="AI57" s="116" t="e">
        <f ca="1">IFS(AC52=1, $BA$8, AC52=2, $BI$8, AC52=3, $BQ$8, AC52=4, $BA$15, AC52=5, $BI$15, AC52=6, $BQ$15, AC52=7, $BA$22, AC52=8, $BI$22, AC52=0, )</f>
        <v>#NAME?</v>
      </c>
      <c r="AJ57" s="117" t="e">
        <f ca="1">IFS(AC52=1, $BB$8, AC52=2, $BJ$8, AC52=3, $BR$8, AC52=4, $BB$15, AC52=5, $BJ$15, AC52=6, $BR$15, AC52=7, $BB$22, AC52=8, $BJ$22, AC52=0, )</f>
        <v>#NAME?</v>
      </c>
      <c r="AK57" s="180"/>
      <c r="AL57" s="182"/>
      <c r="AM57" s="116" t="e">
        <f ca="1">IFS(AL52=1, $AV$8, AL52=2, $BD$8, AL52=3, $BL$8, AL52=4, $AV$15, AL52=5, $BD$15, AL52=6, $BL$15, AL52=7, $AV$22, AL52=8, $BD$22, AL52=0, )</f>
        <v>#NAME?</v>
      </c>
      <c r="AN57" s="116" t="e">
        <f ca="1">IFS(AL52=1, $AW$8, AL52=2, $BE$8, AL52=3, $BM$8, AL52=4, $AW$15, AL52=5, $BE$15, AL52=6, $BM$15, AL52=7, $AW$22, AL52=8, $BE$22, AL52=0, )</f>
        <v>#NAME?</v>
      </c>
      <c r="AO57" s="116" t="e">
        <f ca="1">IFS(AL52=1, $AX$8, AL52=2, $BF$8, AL52=3, $BN$8, AL52=4, $AX$15, AL52=5, $BF$15, AL52=6, $BN$15, AL52=7, $AX$22, AL52=8, $BF$22, AL52=0, )</f>
        <v>#NAME?</v>
      </c>
      <c r="AP57" s="116" t="e">
        <f ca="1">IFS(AL52=1, $AY$8, AL52=2, $BG$8, AL52=3, $BO$8, AL52=4, $AY$15, AL52=5, $BG$15, AL52=6, $BO$15, AL52=7, $AY$22, AL52=8, $BG$22, AL52=0, )</f>
        <v>#NAME?</v>
      </c>
      <c r="AQ57" s="116" t="e">
        <f ca="1">IFS(AL52=1, $AZ$8, AL52=2, $BH$8, AL52=3, $BP$8, AL52=4, $AZ$15, AL52=5, $BH$15, AL52=6, $BP$15, AL52=7, $AZ$22, AL52=8, $BH$22, AL52=0, )</f>
        <v>#NAME?</v>
      </c>
      <c r="AR57" s="116" t="e">
        <f ca="1">IFS(AL52=1, $BA$8, AL52=2, $BI$8, AL52=3, $BQ$8, AL52=4, $BA$15, AL52=5, $BI$15, AL52=6, $BQ$15, AL52=7, $BA$22, AL52=8, $BI$22, AL52=0, )</f>
        <v>#NAME?</v>
      </c>
      <c r="AS57" s="117" t="e">
        <f ca="1">IFS(AL52=1, $BB$8, AL52=2, $BJ$8, AL52=3, $BR$8, AL52=4, $BB$15, AL52=5, $BJ$15, AL52=6, $BR$15, AL52=7, $BB$22, AL52=8, $BJ$22, AL52=0, )</f>
        <v>#NAME?</v>
      </c>
      <c r="AT57" s="15"/>
      <c r="AU57" s="59"/>
      <c r="AV57" s="15"/>
      <c r="AW57" s="15"/>
      <c r="AX57" s="15"/>
      <c r="AY57" s="15"/>
      <c r="AZ57" s="15"/>
      <c r="BA57" s="15"/>
      <c r="BB57" s="15"/>
      <c r="BC57" s="15"/>
      <c r="BD57" s="15"/>
      <c r="BE57" s="15"/>
      <c r="BF57" s="15"/>
      <c r="BG57" s="15"/>
      <c r="BH57" s="15"/>
      <c r="BI57" s="15"/>
      <c r="BJ57" s="15"/>
      <c r="BK57" s="15"/>
      <c r="BL57" s="15"/>
      <c r="BM57" s="15"/>
      <c r="BN57" s="15"/>
      <c r="BO57" s="15"/>
      <c r="BP57" s="15"/>
      <c r="BQ57" s="15"/>
      <c r="BR57" s="15"/>
    </row>
    <row r="58" spans="1:70" ht="16.5" customHeight="1" x14ac:dyDescent="0.25">
      <c r="A58" s="191"/>
      <c r="B58" s="141" t="s">
        <v>18</v>
      </c>
      <c r="C58" s="195"/>
      <c r="D58" s="191"/>
      <c r="E58" s="191"/>
      <c r="F58" s="191"/>
      <c r="G58" s="191"/>
      <c r="H58" s="195"/>
      <c r="I58" s="76">
        <f>I52*$AT$8</f>
        <v>132750</v>
      </c>
      <c r="J58" s="191"/>
      <c r="K58" s="76">
        <f>K52*$AU$8</f>
        <v>640</v>
      </c>
      <c r="L58" s="191"/>
      <c r="M58" s="191"/>
      <c r="N58" s="191"/>
      <c r="O58" s="191"/>
      <c r="P58" s="191"/>
      <c r="Q58" s="191"/>
      <c r="R58" s="195"/>
      <c r="S58" s="191"/>
      <c r="T58" s="195"/>
      <c r="U58" s="124" t="e">
        <f ca="1">IFS(T52=1, $AV$9, T52=2, $BD$9, T52=3, $BL$9, T52=4, $AV$16, T52=5, $BD$16, T52=6, $BL$16, T52=7, $AV$23, T52=8, $BD$23, T52=0, )</f>
        <v>#NAME?</v>
      </c>
      <c r="V58" s="124" t="e">
        <f ca="1">IFS(T52=1, $AW$9, T52=2, $BE$9, T52=3, $BM$9, T52=4, $AW$16, T52=5, $BE$16, T52=6, $BM$16, T52=7, $AW$23, T52=8, $BE$23, T52=0, )</f>
        <v>#NAME?</v>
      </c>
      <c r="W58" s="124" t="e">
        <f ca="1">IFS(T52=1, $AX$9, T52=2, $BF$9, T52=3, $BN$9, T52=4, $AX$16, T52=5, $BF$16, T52=6, $BN$16, T52=7, $AX$23, T52=8, $BF$23, T52=0, )</f>
        <v>#NAME?</v>
      </c>
      <c r="X58" s="124" t="e">
        <f ca="1">IFS(T52=1, $AY$9, T52=2, $BG$9, T52=3, $BO$9, T52=4, $AY$16, T52=5, $BG$16, T52=6, $BO$16, T52=7, $AY$23, T52=8, $BG$23, T52=0, )</f>
        <v>#NAME?</v>
      </c>
      <c r="Y58" s="124" t="e">
        <f ca="1">IFS(T52=1, $AZ$9, T52=2, $BH$9, T52=3, $BP$9, T52=4, $AZ$16, T52=5, $BH$16, T52=6, $BP$16, T52=7, $AZ$23, T52=8, $BH$23, T52=0, )</f>
        <v>#NAME?</v>
      </c>
      <c r="Z58" s="124" t="e">
        <f ca="1">IFS(T52=1, $BA$9, T52=2, $BI$9, T52=3, $BQ$9, T52=4, $BA$16, T52=5, $BI$16, T52=6, $BQ$16, T52=7, $BA$23, T52=8, $BI$23, T52=0, )</f>
        <v>#NAME?</v>
      </c>
      <c r="AA58" s="125" t="e">
        <f ca="1">IFS(T52=1, $BB$9, T52=2, $BJ$9, T52=3, $BR$9, T52=4, $BB$16, T52=5, $BJ$16, T52=6, $BR$16, T52=7, $BB$23, T52=8, $BJ$23, T52=0, )</f>
        <v>#NAME?</v>
      </c>
      <c r="AB58" s="191"/>
      <c r="AC58" s="195"/>
      <c r="AD58" s="124"/>
      <c r="AE58" s="124" t="e">
        <f ca="1">IFS(AC52=1, $AW$9, AC52=2, $BE$9, AC52=3, $BM$9, AC52=4, $AW$16, AC52=5, $BE$16, AC52=6, $BM$16, AC52=7, $AW$23, AC52=8, $BE$23, AC52=0, )</f>
        <v>#NAME?</v>
      </c>
      <c r="AF58" s="124" t="e">
        <f ca="1">IFS(AC52=1, $AX$9, AC52=2, $BF$9, AC52=3, $BN$9, AC52=4, $AX$16, AC52=5, $BF$16, AC52=6, $BN$16, AC52=7, $AX$23, AC52=8, $BF$23, AC52=0, )</f>
        <v>#NAME?</v>
      </c>
      <c r="AG58" s="124" t="e">
        <f ca="1">IFS(AC52=1, $AY$9, AC52=2, $BG$9, AC52=3, $BO$9, AC52=4, $AY$16, AC52=5, $BG$16, AC52=6, $BO$16, AC52=7, $AY$23, AC52=8, $BG$23, AC52=0, )</f>
        <v>#NAME?</v>
      </c>
      <c r="AH58" s="124" t="e">
        <f ca="1">IFS(AC52=1, $AZ$9, AC52=2, $BH$9, AC52=3, $BP$9, AC52=4, $AZ$16, AC52=5, $BH$16, AC52=6, $BP$16, AC52=7, $AZ$23, AC52=8, $BH$23, AC52=0, )</f>
        <v>#NAME?</v>
      </c>
      <c r="AI58" s="124" t="e">
        <f ca="1">IFS(AC52=1, $BA$9, AC52=2, $BI$9, AC52=3, $BQ$9, AC52=4, $BA$16, AC52=5, $BI$16, AC52=6, $BQ$16, AC52=7, $BA$23, AC52=8, $BI$23, AC52=0, )</f>
        <v>#NAME?</v>
      </c>
      <c r="AJ58" s="125" t="e">
        <f ca="1">IFS(AC52=1, $BB$9, AC52=2, $BJ$9, AC52=3, $BR$9, AC52=4, $BB$16, AC52=5, $BJ$16, AC52=6, $BR$16, AC52=7, $BB$23, AC52=8, $BJ$23, AC52=0, )</f>
        <v>#NAME?</v>
      </c>
      <c r="AK58" s="191"/>
      <c r="AL58" s="195"/>
      <c r="AM58" s="124" t="e">
        <f ca="1">IFS(AL52=1, $AV$9, AL52=2, $BD$9, AL52=3, $BL$9, AL52=4, $AV$16, AL52=5, $BD$16, AL52=6, $BL$16, AL52=7, $AV$23, AL52=8, $BD$23, AL52=0, )</f>
        <v>#NAME?</v>
      </c>
      <c r="AN58" s="124" t="e">
        <f ca="1">IFS(AL52=1, $AW$9, AL52=2, $BE$9, AL52=3, $BM$9, AL52=4, $AW$16, AL52=5, $BE$16, AL52=6, $BM$16, AL52=7, $AW$23, AL52=8, $BE$23, AL52=0, )</f>
        <v>#NAME?</v>
      </c>
      <c r="AO58" s="124" t="e">
        <f ca="1">IFS(AL52=1, $AX$9, AL52=2, $BF$9, AL52=3, $BN$9, AL52=4, $AX$16, AL52=5, $BF$16, AL52=6, $BN$16, AL52=7, $AX$23, AL52=8, $BF$23, AL52=0, )</f>
        <v>#NAME?</v>
      </c>
      <c r="AP58" s="124" t="e">
        <f ca="1">IFS(AL52=1, $AY$9, AL52=2, $BG$9, AL52=3, $BO$9, AL52=4, $AY$16, AL52=5, $BG$16, AL52=6, $BO$16, AL52=7, $AY$23, AL52=8, $BG$23, AL52=0, )</f>
        <v>#NAME?</v>
      </c>
      <c r="AQ58" s="124" t="e">
        <f ca="1">IFS(AL52=1, $AZ$9, AL52=2, $BH$9, AL52=3, $BP$9, AL52=4, $AZ$16, AL52=5, $BH$16, AL52=6, $BP$16, AL52=7, $AZ$23, AL52=8, $BH$23, AL52=0, )</f>
        <v>#NAME?</v>
      </c>
      <c r="AR58" s="124" t="e">
        <f ca="1">IFS(AL52=1, $BA$9, AL52=2, $BI$9, AL52=3, $BQ$9, AL52=4, $BA$16, AL52=5, $BI$16, AL52=6, $BQ$16, AL52=7, $BA$23, AL52=8, $BI$23, AL52=0, )</f>
        <v>#NAME?</v>
      </c>
      <c r="AS58" s="125" t="e">
        <f ca="1">IFS(AL52=1, $BB$9, AL52=2, $BJ$9, AL52=3, $BR$9, AL52=4, $BB$16, AL52=5, $BJ$16, AL52=6, $BR$16, AL52=7, $BB$23, AL52=8, $BJ$23, AL52=0, )</f>
        <v>#NAME?</v>
      </c>
      <c r="AT58" s="142"/>
      <c r="AU58" s="143"/>
      <c r="AV58" s="144"/>
      <c r="AW58" s="144"/>
      <c r="AX58" s="144"/>
      <c r="AY58" s="144"/>
      <c r="AZ58" s="144"/>
      <c r="BA58" s="144"/>
      <c r="BB58" s="144"/>
      <c r="BC58" s="144"/>
      <c r="BD58" s="144"/>
      <c r="BE58" s="144"/>
      <c r="BF58" s="144"/>
      <c r="BG58" s="144"/>
      <c r="BH58" s="144"/>
      <c r="BI58" s="144"/>
      <c r="BJ58" s="144"/>
      <c r="BK58" s="144"/>
      <c r="BL58" s="144"/>
      <c r="BM58" s="144"/>
      <c r="BN58" s="144"/>
      <c r="BO58" s="144"/>
      <c r="BP58" s="144"/>
      <c r="BQ58" s="144"/>
      <c r="BR58" s="144"/>
    </row>
    <row r="59" spans="1:70" ht="21" customHeight="1" x14ac:dyDescent="0.25">
      <c r="A59" s="189" t="s">
        <v>148</v>
      </c>
      <c r="B59" s="136" t="s">
        <v>23</v>
      </c>
      <c r="C59" s="194">
        <v>30</v>
      </c>
      <c r="D59" s="189"/>
      <c r="E59" s="189" t="s">
        <v>118</v>
      </c>
      <c r="F59" s="189" t="s">
        <v>115</v>
      </c>
      <c r="G59" s="189" t="s">
        <v>115</v>
      </c>
      <c r="H59" s="194" t="s">
        <v>115</v>
      </c>
      <c r="I59" s="15">
        <v>300</v>
      </c>
      <c r="J59" s="189" t="s">
        <v>115</v>
      </c>
      <c r="K59" s="15">
        <v>25</v>
      </c>
      <c r="L59" s="189"/>
      <c r="M59" s="189" t="s">
        <v>115</v>
      </c>
      <c r="N59" s="180"/>
      <c r="O59" s="180"/>
      <c r="P59" s="196" t="s">
        <v>371</v>
      </c>
      <c r="Q59" s="189" t="s">
        <v>115</v>
      </c>
      <c r="R59" s="194" t="s">
        <v>372</v>
      </c>
      <c r="S59" s="189" t="s">
        <v>145</v>
      </c>
      <c r="T59" s="194">
        <v>1</v>
      </c>
      <c r="U59" s="116" t="e">
        <f ca="1">IFS(T59=1, $AV$3, T59=2, $BD$3, T59=3, $BL$3, T59=4, $AV$10, T59=5, $BD$10, T59=6, $BL$10, T59=7, $AV$17, T59=8, $BD$17, T59=0, )</f>
        <v>#NAME?</v>
      </c>
      <c r="V59" s="116" t="e">
        <f ca="1">IFS(T59=1, $AW$3, T59=2, $BE$3, T59=3, $BM$3, T59=4, $AW$10, T59=5, $BE$10, T59=6, $BM$10, T59=7, $AW$17, T59=8, $BE$17, T59=0, )</f>
        <v>#NAME?</v>
      </c>
      <c r="W59" s="116" t="e">
        <f ca="1">IFS(T59=1, $AX$3, T59=2, $BF$3, T59=3, $BN$3, T59=4, $AX$10, T59=5, $BF$10, T59=6, $BN$10, T59=7, $AX$17, T59=8, $BET73, T59=0, )</f>
        <v>#NAME?</v>
      </c>
      <c r="X59" s="116" t="e">
        <f ca="1">IFS(T59=1, $AY$3, T59=2, $BG$3, T59=3, $BO$3, T59=4, $AY$10, T59=5, $BG$10, T59=6, $BO$10, T59=7, $AY$17, T59=8, $BFT73, T59=0, )</f>
        <v>#NAME?</v>
      </c>
      <c r="Y59" s="116" t="e">
        <f ca="1">IFS(T59=1, $AZ$3, T59=2, $BH$3, T59=3, $BP$3, T59=4, $AZ$10, T59=5, $BH$10, T59=6, $BP$10, T59=7, $AZ$17, T59=8, $BGT73, T59=0, )</f>
        <v>#NAME?</v>
      </c>
      <c r="Z59" s="116" t="e">
        <f ca="1">IFS(T59=1, $BA$3, T59=2, $BI$3, T59=3, $BQ$3, T59=4, $BA$10, T59=5, $BI$10, T59=6, $BQ$10, T59=7, $BA$17, T59=8, $BHT73, T59=0, )</f>
        <v>#NAME?</v>
      </c>
      <c r="AA59" s="117" t="e">
        <f ca="1">IFS(T59=1, $BB$3, T59=2, $BJ$3, T59=3, $BR$3, T59=4, $BB$10, T59=5, $BJ$10, T59=6, $BR$10, T59=7, $BB$17, T59=8, $BIT73, T59=0, )</f>
        <v>#NAME?</v>
      </c>
      <c r="AB59" s="189" t="s">
        <v>278</v>
      </c>
      <c r="AC59" s="194">
        <v>5</v>
      </c>
      <c r="AD59" s="116" t="e">
        <f ca="1">IFS(AC59=1, $AV$3, AC59=2, $BD$3, AC59=3, $BL$3, AC59=4, $AV$10, AC59=5, $BD$10, AC59=6, $BL$10, AC59=7, $AV$17, AC59=8, $BD$17, AC59=0, )</f>
        <v>#NAME?</v>
      </c>
      <c r="AE59" s="116" t="e">
        <f ca="1">IFS(AC59=1, $AW$3, AC59=2, $BE$3, AC59=3, $BM$3, AC59=4, $AW$10, AC59=5, $BE$10, AC59=6, $BM$10, AC59=7, $AW$17, AC59=8, $BE$17, AC59=0, )</f>
        <v>#NAME?</v>
      </c>
      <c r="AF59" s="116" t="e">
        <f ca="1">IFS(AC59=1, $AX$3, AC59=2, $BF$3, AC59=3, $BN$3, AC59=4, $AX$10, AC59=5, $BF$10, AC59=6, $BN$10, AC59=7, $AX$17, AC59=8, $BET73, AC59=0, )</f>
        <v>#NAME?</v>
      </c>
      <c r="AG59" s="116" t="e">
        <f ca="1">IFS(AC59=1, $AY$3, AC59=2, $BG$3, AC59=3, $BO$3, AC59=4, $AY$10, AC59=5, $BG$10, AC59=6, $BO$10, AC59=7, $AY$17, AC59=8, $BFT73, AC59=0, )</f>
        <v>#NAME?</v>
      </c>
      <c r="AH59" s="116" t="e">
        <f ca="1">IFS(AC59=1, $AZ$3, AC59=2, $BH$3, AC59=3, $BP$3, AC59=4, $AZ$10, AC59=5, $BH$10, AC59=6, $BP$10, AC59=7, $AZ$17, AC59=8, $BGT73, AC59=0, )</f>
        <v>#NAME?</v>
      </c>
      <c r="AI59" s="116" t="e">
        <f ca="1">IFS(AC59=1, $BA$3, AC59=2, $BI$3, AC59=3, $BQ$3, AC59=4, $BA$10, AC59=5, $BI$10, AC59=6, $BQ$10, AC59=7, $BA$17, AC59=8, $BHT73, AC59=0, )</f>
        <v>#NAME?</v>
      </c>
      <c r="AJ59" s="117" t="e">
        <f ca="1">IFS(AC59=1, $BB$3, AC59=2, $BJ$3, AC59=3, $BR$3, AC59=4, $BB$10, AC59=5, $BJ$10, AC59=6, $BR$10, AC59=7, $BB$17, AC59=8, $BIT73, AC59=0, )</f>
        <v>#NAME?</v>
      </c>
      <c r="AK59" s="189" t="s">
        <v>115</v>
      </c>
      <c r="AL59" s="194"/>
      <c r="AM59" s="116" t="e">
        <f ca="1">IFS(AL59=1, $AV$3, AL59=2, $BD$3, AL59=3, $BL$3, AL59=4, $AV$10, AL59=5, $BD$10, AL59=6, $BL$10, AL59=7, $AV$17, AL59=8, $BD$17, AL59=0, )</f>
        <v>#NAME?</v>
      </c>
      <c r="AN59" s="116" t="e">
        <f ca="1">IFS(AL59=1, $AW$3, AL59=2, $BE$3, AL59=3, $BM$3, AL59=4, $AW$10, AL59=5, $BE$10, AL59=6, $BM$10, AL59=7, $AW$17, AL59=8, $BE$17, AL59=0, )</f>
        <v>#NAME?</v>
      </c>
      <c r="AO59" s="116" t="e">
        <f ca="1">IFS(AL59=1, $AX$3, AL59=2, $BF$3, AL59=3, $BN$3, AL59=4, $AX$10, AL59=5, $BF$10, AL59=6, $BN$10, AL59=7, $AX$17, AL59=8, $BET73, AL59=0, )</f>
        <v>#NAME?</v>
      </c>
      <c r="AP59" s="116" t="e">
        <f ca="1">IFS(AL59=1, $AY$3, AL59=2, $BG$3, AL59=3, $BO$3, AL59=4, $AY$10, AL59=5, $BG$10, AL59=6, $BO$10, AL59=7, $AY$17, AL59=8, $BFT73, AL59=0, )</f>
        <v>#NAME?</v>
      </c>
      <c r="AQ59" s="116" t="e">
        <f ca="1">IFS(AL59=1, $AZ$3, AL59=2, $BH$3, AL59=3, $BP$3, AL59=4, $AZ$10, AL59=5, $BH$10, AL59=6, $BP$10, AL59=7, $AZ$17, AL59=8, $BGT73, AL59=0, )</f>
        <v>#NAME?</v>
      </c>
      <c r="AR59" s="116" t="e">
        <f ca="1">IFS(AL59=1, $BA$3, AL59=2, $BI$3, AL59=3, $BQ$3, AL59=4, $BA$10, AL59=5, $BI$10, AL59=6, $BQ$10, AL59=7, $BA$17, AL59=8, $BHT73, AL59=0, )</f>
        <v>#NAME?</v>
      </c>
      <c r="AS59" s="117" t="e">
        <f ca="1">IFS(AL59=1, $BB$3, AL59=2, $BJ$3, AL59=3, $BR$3, AL59=4, $BB$10, AL59=5, $BJ$10, AL59=6, $BR$10, AL59=7, $BB$17, AL59=8, $BIT73, AL59=0, )</f>
        <v>#NAME?</v>
      </c>
      <c r="AT59" s="15"/>
      <c r="AU59" s="59"/>
      <c r="AV59" s="15"/>
      <c r="AW59" s="15"/>
      <c r="AX59" s="15"/>
      <c r="AY59" s="15"/>
      <c r="AZ59" s="15"/>
      <c r="BA59" s="15"/>
      <c r="BB59" s="15"/>
      <c r="BC59" s="15"/>
      <c r="BD59" s="15"/>
      <c r="BE59" s="15"/>
      <c r="BF59" s="15"/>
      <c r="BG59" s="15"/>
      <c r="BH59" s="15"/>
      <c r="BI59" s="15"/>
      <c r="BJ59" s="15"/>
      <c r="BK59" s="15"/>
      <c r="BL59" s="15"/>
      <c r="BM59" s="15"/>
      <c r="BN59" s="15"/>
      <c r="BO59" s="15"/>
      <c r="BP59" s="15"/>
      <c r="BQ59" s="15"/>
      <c r="BR59" s="15"/>
    </row>
    <row r="60" spans="1:70" ht="21" customHeight="1" x14ac:dyDescent="0.25">
      <c r="A60" s="180"/>
      <c r="B60" s="136" t="s">
        <v>13</v>
      </c>
      <c r="C60" s="182"/>
      <c r="D60" s="180"/>
      <c r="E60" s="180"/>
      <c r="F60" s="180"/>
      <c r="G60" s="180"/>
      <c r="H60" s="182"/>
      <c r="I60" s="15">
        <f>I59*$AT$3</f>
        <v>660</v>
      </c>
      <c r="J60" s="180"/>
      <c r="K60" s="15">
        <f>K59*$AU$3</f>
        <v>50</v>
      </c>
      <c r="L60" s="180"/>
      <c r="M60" s="180"/>
      <c r="N60" s="180"/>
      <c r="O60" s="180"/>
      <c r="P60" s="180"/>
      <c r="Q60" s="180"/>
      <c r="R60" s="182"/>
      <c r="S60" s="180"/>
      <c r="T60" s="182"/>
      <c r="U60" s="116" t="e">
        <f ca="1">IFS(T59=1, $AV$4, T59=2, $BD$4, T59=3, $BL$4, T59=4, $AV$11, T59=5, $BD$11, T59=6, $BL$11, T59=7, $AV$18, T59=8, $BD$18, T59=0, )</f>
        <v>#NAME?</v>
      </c>
      <c r="V60" s="116" t="e">
        <f ca="1">IFS(T59=1, $AW$4, T59=2, $BE$4, T59=3, $BM$4, T59=4, $AW$11, T59=5, $BE$11, T59=6, $BM$11, T59=7, $AW$18, T59=8, $BE$18, T59=0, )</f>
        <v>#NAME?</v>
      </c>
      <c r="W60" s="116" t="e">
        <f ca="1">IFS(T59=1, $AX$4, T59=2, $BF$4, T59=3, $BN$4, T59=4, $AX$11, T59=5, $BF$11, T59=6, $BN$11, T59=7, $AX$18, T59=8, $BF$18, T59=0, )</f>
        <v>#NAME?</v>
      </c>
      <c r="X60" s="116" t="e">
        <f ca="1">IFS(T59=1, $AY$4, T59=2, $BG$4, T59=3, $BO$4, T59=4, $AY$11, T59=5, $BG$11, T59=6, $BO$11, T59=7, $AY$18, T59=8, $BG$18, T59=0, )</f>
        <v>#NAME?</v>
      </c>
      <c r="Y60" s="116" t="e">
        <f ca="1">IFS(T59=1, $AZ$4, T59=2, $BH$4, T59=3, $BP$4, T59=4, $AZ$11, T59=5, $BH$11, T59=6, $BP$11, T59=7, $AZ$18, T59=8, $BH$18, T59=0, )</f>
        <v>#NAME?</v>
      </c>
      <c r="Z60" s="116" t="e">
        <f ca="1">IFS(T59=1, $BA$4, T59=2, $BI$4, T59=3, $BQ$4, T59=4, $BA$11, T59=5, $BI$11, T59=6, $BQ$11, T59=7, $BA$18, T59=8, $BI$18, T59=0, )</f>
        <v>#NAME?</v>
      </c>
      <c r="AA60" s="117" t="e">
        <f ca="1">IFS(T59=1, $BA$4, T59=2, $BI$4, T59=3, $BQ$4, T59=4, $BA$11, T59=5, $BI$11, T59=6, $BQ$11, T59=7, $BA$18, T59=8, $BI$18, T59=0, )</f>
        <v>#NAME?</v>
      </c>
      <c r="AB60" s="180"/>
      <c r="AC60" s="182"/>
      <c r="AD60" s="116" t="e">
        <f ca="1">IFS(AC59=1, $AV$4, AC59=2, $BD$4, AC59=3, $BL$4, AC59=4, $AV$11, AC59=5, $BD$11, AC59=6, $BL$11, AC59=7, $AV$18, AC59=8, $BD$18, AC59=0, )</f>
        <v>#NAME?</v>
      </c>
      <c r="AE60" s="116" t="e">
        <f ca="1">IFS(AC59=1, $AW$4, AC59=2, $BE$4, AC59=3, $BM$4, AC59=4, $AW$11, AC59=5, $BE$11, AC59=6, $BM$11, AC59=7, $AW$18, AC59=8, $BE$18, AC59=0, )</f>
        <v>#NAME?</v>
      </c>
      <c r="AF60" s="116" t="e">
        <f ca="1">IFS(AC59=1, $AX$4, AC59=2, $BF$4, AC59=3, $BN$4, AC59=4, $AX$11, AC59=5, $BF$11, AC59=6, $BN$11, AC59=7, $AX$18, AC59=8, $BF$18, AC59=0, )</f>
        <v>#NAME?</v>
      </c>
      <c r="AG60" s="116" t="e">
        <f ca="1">IFS(AC59=1, $AY$4, AC59=2, $BG$4, AC59=3, $BO$4, AC59=4, $AY$11, AC59=5, $BG$11, AC59=6, $BO$11, AC59=7, $AY$18, AC59=8, $BG$18, AC59=0, )</f>
        <v>#NAME?</v>
      </c>
      <c r="AH60" s="116" t="e">
        <f ca="1">IFS(AC59=1, $AZ$4, AC59=2, $BH$4, AC59=3, $BP$4, AC59=4, $AZ$11, AC59=5, $BH$11, AC59=6, $BP$11, AC59=7, $AZ$18, AC59=8, $BH$18, AC59=0, )</f>
        <v>#NAME?</v>
      </c>
      <c r="AI60" s="116" t="e">
        <f ca="1">IFS(AC59=1, $BA$4, AC59=2, $BI$4, AC59=3, $BQ$4, AC59=4, $BA$11, AC59=5, $BI$11, AC59=6, $BQ$11, AC59=7, $BA$18, AC59=8, $BI$18, AC59=0, )</f>
        <v>#NAME?</v>
      </c>
      <c r="AJ60" s="117" t="e">
        <f ca="1">IFS(AC59=1, $BA$4, AC59=2, $BI$4, AC59=3, $BQ$4, AC59=4, $BA$11, AC59=5, $BI$11, AC59=6, $BQ$11, AC59=7, $BA$18, AC59=8, $BI$18, AC59=0, )</f>
        <v>#NAME?</v>
      </c>
      <c r="AK60" s="180"/>
      <c r="AL60" s="182"/>
      <c r="AM60" s="116" t="e">
        <f ca="1">IFS(AL59=1, $AV$4, AL59=2, $BD$4, AL59=3, $BL$4, AL59=4, $AV$11, AL59=5, $BD$11, AL59=6, $BL$11, AL59=7, $AV$18, AL59=8, $BD$18, AL59=0, )</f>
        <v>#NAME?</v>
      </c>
      <c r="AN60" s="116" t="e">
        <f ca="1">IFS(AL59=1, $AW$4, AL59=2, $BE$4, AL59=3, $BM$4, AL59=4, $AW$11, AL59=5, $BE$11, AL59=6, $BM$11, AL59=7, $AW$18, AL59=8, $BE$18, AL59=0, )</f>
        <v>#NAME?</v>
      </c>
      <c r="AO60" s="116" t="e">
        <f ca="1">IFS(AL59=1, $AX$4, AL59=2, $BF$4, AL59=3, $BN$4, AL59=4, $AX$11, AL59=5, $BF$11, AL59=6, $BN$11, AL59=7, $AX$18, AL59=8, $BF$18, AL59=0, )</f>
        <v>#NAME?</v>
      </c>
      <c r="AP60" s="116" t="e">
        <f ca="1">IFS(AL59=1, $AY$4, AL59=2, $BG$4, AL59=3, $BO$4, AL59=4, $AY$11, AL59=5, $BG$11, AL59=6, $BO$11, AL59=7, $AY$18, AL59=8, $BG$18, AL59=0, )</f>
        <v>#NAME?</v>
      </c>
      <c r="AQ60" s="116" t="e">
        <f ca="1">IFS(AL59=1, $AZ$4, AL59=2, $BH$4, AL59=3, $BP$4, AL59=4, $AZ$11, AL59=5, $BH$11, AL59=6, $BP$11, AL59=7, $AZ$18, AL59=8, $BH$18, AL59=0, )</f>
        <v>#NAME?</v>
      </c>
      <c r="AR60" s="116" t="e">
        <f ca="1">IFS(AL59=1, $BA$4, AL59=2, $BI$4, AL59=3, $BQ$4, AL59=4, $BA$11, AL59=5, $BI$11, AL59=6, $BQ$11, AL59=7, $BA$18, AL59=8, $BI$18, AL59=0, )</f>
        <v>#NAME?</v>
      </c>
      <c r="AS60" s="117" t="e">
        <f ca="1">IFS(AL59=1, $BA$4, AL59=2, $BI$4, AL59=3, $BQ$4, AL59=4, $BA$11, AL59=5, $BI$11, AL59=6, $BQ$11, AL59=7, $BA$18, AL59=8, $BI$18, AL59=0, )</f>
        <v>#NAME?</v>
      </c>
      <c r="AT60" s="15"/>
      <c r="AU60" s="59"/>
      <c r="AV60" s="15"/>
      <c r="AW60" s="15"/>
      <c r="AX60" s="15"/>
      <c r="AY60" s="15"/>
      <c r="AZ60" s="15"/>
      <c r="BA60" s="15"/>
      <c r="BB60" s="15"/>
      <c r="BC60" s="15"/>
      <c r="BD60" s="15"/>
      <c r="BE60" s="15"/>
      <c r="BF60" s="15"/>
      <c r="BG60" s="15"/>
      <c r="BH60" s="15"/>
      <c r="BI60" s="15"/>
      <c r="BJ60" s="15"/>
      <c r="BK60" s="15"/>
      <c r="BL60" s="15"/>
      <c r="BM60" s="15"/>
      <c r="BN60" s="15"/>
      <c r="BO60" s="15"/>
      <c r="BP60" s="15"/>
      <c r="BQ60" s="15"/>
      <c r="BR60" s="15"/>
    </row>
    <row r="61" spans="1:70" ht="21" customHeight="1" x14ac:dyDescent="0.25">
      <c r="A61" s="180"/>
      <c r="B61" s="136" t="s">
        <v>14</v>
      </c>
      <c r="C61" s="182"/>
      <c r="D61" s="180"/>
      <c r="E61" s="180"/>
      <c r="F61" s="180"/>
      <c r="G61" s="180"/>
      <c r="H61" s="182"/>
      <c r="I61" s="15">
        <f>I59*$AT$4</f>
        <v>1452</v>
      </c>
      <c r="J61" s="180"/>
      <c r="K61" s="15">
        <f>K59*$AU$4</f>
        <v>100</v>
      </c>
      <c r="L61" s="180"/>
      <c r="M61" s="180"/>
      <c r="N61" s="180"/>
      <c r="O61" s="180"/>
      <c r="P61" s="180"/>
      <c r="Q61" s="180"/>
      <c r="R61" s="182"/>
      <c r="S61" s="180"/>
      <c r="T61" s="182"/>
      <c r="U61" s="116" t="e">
        <f ca="1">IFS(T59=1, $AV$5, T59=2, $BD$5, T59=3, $BL$5, T59=4, $AV$12, T59=5, $BD$12, T59=6, $BL$12, T59=7, $AV$19, T59=8, $BD$19, T59=0, )</f>
        <v>#NAME?</v>
      </c>
      <c r="V61" s="116" t="e">
        <f ca="1">IFS(T59=1, $AW$5, T59=2, $BE$5, T59=3, $BM$5, T59=4, $AW$12, T59=5, $BE$12, T59=6, $BM$12, T59=7, $AW$19, T59=8, $BE$19, T59=0, )</f>
        <v>#NAME?</v>
      </c>
      <c r="W61" s="116" t="e">
        <f ca="1">IFS(T59=1, $AX$5, T59=2, $BF$5, T59=3, $BN$5, T59=4, $AX$12, T59=5, $BF$12, T59=6, $BN$12, T59=7, $AX$19, T59=8, $BF$19, T59=0, )</f>
        <v>#NAME?</v>
      </c>
      <c r="X61" s="116" t="e">
        <f ca="1">IFS(T59=1, $AY$5, T59=2, $BG$5, T59=3, $BO$5, T59=4, $AY$12, T59=5, $BG$12, T59=6, $BO$12, T59=7, $AY$19, T59=8, $BG$19, T59=0, )</f>
        <v>#NAME?</v>
      </c>
      <c r="Y61" s="116" t="e">
        <f ca="1">IFS(T59=1, $AZ$5, T59=2, $BH$5, T59=3, $BP$5, T59=4, $AZ$12, T59=5, $BH$12, T59=6, $BP$12, T59=7, $AZ$19, T59=8, $BH$19, T59=0, )</f>
        <v>#NAME?</v>
      </c>
      <c r="Z61" s="116" t="e">
        <f ca="1">IFS(T59=1, $BA$5, T59=2, $BI$5, T59=3, $BQ$5, T59=4, $BA$12, T59=5, $BI$12, T59=6, $BQ$12, T59=7, $BA$19, T59=8, $BI$19, T59=0, )</f>
        <v>#NAME?</v>
      </c>
      <c r="AA61" s="117" t="e">
        <f ca="1">IFS(T59=1, $BB$5, T59=2, $BJ$5, T59=3, $BR$5, T59=4, $BB$12, T59=5, $BJ$12, T59=6, $BR$12, T59=7, $BB$19, T59=8, $BJ$19, T59=0, )</f>
        <v>#NAME?</v>
      </c>
      <c r="AB61" s="180"/>
      <c r="AC61" s="182"/>
      <c r="AD61" s="116" t="e">
        <f ca="1">IFS(AC59=1, $AV$5, AC59=2, $BD$5, AC59=3, $BL$5, AC59=4, $AV$12, AC59=5, $BD$12, AC59=6, $BL$12, AC59=7, $AV$19, AC59=8, $BD$19, AC59=0, )</f>
        <v>#NAME?</v>
      </c>
      <c r="AE61" s="116" t="e">
        <f ca="1">IFS(AC59=1, $AW$5, AC59=2, $BE$5, AC59=3, $BM$5, AC59=4, $AW$12, AC59=5, $BE$12, AC59=6, $BM$12, AC59=7, $AW$19, AC59=8, $BE$19, AC59=0, )</f>
        <v>#NAME?</v>
      </c>
      <c r="AF61" s="116" t="e">
        <f ca="1">IFS(AC59=1, $AX$5, AC59=2, $BF$5, AC59=3, $BN$5, AC59=4, $AX$12, AC59=5, $BF$12, AC59=6, $BN$12, AC59=7, $AX$19, AC59=8, $BF$19, AC59=0, )</f>
        <v>#NAME?</v>
      </c>
      <c r="AG61" s="116" t="e">
        <f ca="1">IFS(AC59=1, $AY$5, AC59=2, $BG$5, AC59=3, $BO$5, AC59=4, $AY$12, AC59=5, $BG$12, AC59=6, $BO$12, AC59=7, $AY$19, AC59=8, $BG$19, AC59=0, )</f>
        <v>#NAME?</v>
      </c>
      <c r="AH61" s="116" t="e">
        <f ca="1">IFS(AC59=1, $AZ$5, AC59=2, $BH$5, AC59=3, $BP$5, AC59=4, $AZ$12, AC59=5, $BH$12, AC59=6, $BP$12, AC59=7, $AZ$19, AC59=8, $BH$19, AC59=0, )</f>
        <v>#NAME?</v>
      </c>
      <c r="AI61" s="116" t="e">
        <f ca="1">IFS(AC59=1, $BA$5, AC59=2, $BI$5, AC59=3, $BQ$5, AC59=4, $BA$12, AC59=5, $BI$12, AC59=6, $BQ$12, AC59=7, $BA$19, AC59=8, $BI$19, AC59=0, )</f>
        <v>#NAME?</v>
      </c>
      <c r="AJ61" s="117" t="e">
        <f ca="1">IFS(AC59=1, $BB$5, AC59=2, $BJ$5, AC59=3, $BR$5, AC59=4, $BB$12, AC59=5, $BJ$12, AC59=6, $BR$12, AC59=7, $BB$19, AC59=8, $BJ$19, AC59=0, )</f>
        <v>#NAME?</v>
      </c>
      <c r="AK61" s="180"/>
      <c r="AL61" s="182"/>
      <c r="AM61" s="116" t="e">
        <f ca="1">IFS(AL59=1, $AV$5, AL59=2, $BD$5, AL59=3, $BL$5, AL59=4, $AV$12, AL59=5, $BD$12, AL59=6, $BL$12, AL59=7, $AV$19, AL59=8, $BD$19, AL59=0, )</f>
        <v>#NAME?</v>
      </c>
      <c r="AN61" s="116" t="e">
        <f ca="1">IFS(AL59=1, $AW$5, AL59=2, $BE$5, AL59=3, $BM$5, AL59=4, $AW$12, AL59=5, $BE$12, AL59=6, $BM$12, AL59=7, $AW$19, AL59=8, $BE$19, AL59=0, )</f>
        <v>#NAME?</v>
      </c>
      <c r="AO61" s="116" t="e">
        <f ca="1">IFS(AL59=1, $AX$5, AL59=2, $BF$5, AL59=3, $BN$5, AL59=4, $AX$12, AL59=5, $BF$12, AL59=6, $BN$12, AL59=7, $AX$19, AL59=8, $BF$19, AL59=0, )</f>
        <v>#NAME?</v>
      </c>
      <c r="AP61" s="116" t="e">
        <f ca="1">IFS(AL59=1, $AY$5, AL59=2, $BG$5, AL59=3, $BO$5, AL59=4, $AY$12, AL59=5, $BG$12, AL59=6, $BO$12, AL59=7, $AY$19, AL59=8, $BG$19, AL59=0, )</f>
        <v>#NAME?</v>
      </c>
      <c r="AQ61" s="116" t="e">
        <f ca="1">IFS(AL59=1, $AZ$5, AL59=2, $BH$5, AL59=3, $BP$5, AL59=4, $AZ$12, AL59=5, $BH$12, AL59=6, $BP$12, AL59=7, $AZ$19, AL59=8, $BH$19, AL59=0, )</f>
        <v>#NAME?</v>
      </c>
      <c r="AR61" s="116" t="e">
        <f ca="1">IFS(AL59=1, $BA$5, AL59=2, $BI$5, AL59=3, $BQ$5, AL59=4, $BA$12, AL59=5, $BI$12, AL59=6, $BQ$12, AL59=7, $BA$19, AL59=8, $BI$19, AL59=0, )</f>
        <v>#NAME?</v>
      </c>
      <c r="AS61" s="117" t="e">
        <f ca="1">IFS(AL59=1, $BB$5, AL59=2, $BJ$5, AL59=3, $BR$5, AL59=4, $BB$12, AL59=5, $BJ$12, AL59=6, $BR$12, AL59=7, $BB$19, AL59=8, $BJ$19, AL59=0, )</f>
        <v>#NAME?</v>
      </c>
      <c r="AT61" s="15"/>
      <c r="AU61" s="59"/>
      <c r="AV61" s="15"/>
      <c r="AW61" s="15"/>
      <c r="AX61" s="15"/>
      <c r="AY61" s="15"/>
      <c r="AZ61" s="15"/>
      <c r="BA61" s="15"/>
      <c r="BB61" s="15"/>
      <c r="BC61" s="15"/>
      <c r="BD61" s="15"/>
      <c r="BE61" s="15"/>
      <c r="BF61" s="15"/>
      <c r="BG61" s="15"/>
      <c r="BH61" s="15"/>
      <c r="BI61" s="15"/>
      <c r="BJ61" s="15"/>
      <c r="BK61" s="15"/>
      <c r="BL61" s="15"/>
      <c r="BM61" s="15"/>
      <c r="BN61" s="15"/>
      <c r="BO61" s="15"/>
      <c r="BP61" s="15"/>
      <c r="BQ61" s="15"/>
      <c r="BR61" s="15"/>
    </row>
    <row r="62" spans="1:70" ht="21" customHeight="1" x14ac:dyDescent="0.25">
      <c r="A62" s="180"/>
      <c r="B62" s="136" t="s">
        <v>15</v>
      </c>
      <c r="C62" s="182"/>
      <c r="D62" s="180"/>
      <c r="E62" s="180"/>
      <c r="F62" s="180"/>
      <c r="G62" s="180"/>
      <c r="H62" s="182"/>
      <c r="I62" s="15">
        <f>I59*$AT$5</f>
        <v>3194.4</v>
      </c>
      <c r="J62" s="180"/>
      <c r="K62" s="15">
        <f>K59*$AU$5</f>
        <v>200</v>
      </c>
      <c r="L62" s="180"/>
      <c r="M62" s="180"/>
      <c r="N62" s="180"/>
      <c r="O62" s="180"/>
      <c r="P62" s="180"/>
      <c r="Q62" s="180"/>
      <c r="R62" s="182"/>
      <c r="S62" s="180"/>
      <c r="T62" s="182"/>
      <c r="U62" s="116" t="e">
        <f ca="1">IFS(T59=1, $AV$6, T59=2, $BD$6, T59=3, $BL$6, T59=4, $AV$13, T59=5, $BD$13, T59=6, $BL$13, T59=7, $AV$20, T59=8, $BD$20, T59=0, )</f>
        <v>#NAME?</v>
      </c>
      <c r="V62" s="116" t="e">
        <f ca="1">IFS(T59=1, $AW$6, T59=2, $BE$6, T59=3, $BM$6, T59=4, $AW$13, T59=5, $BE$13, T59=6, $BM$13, T59=7, $AW$20, T59=8, $BE$20, T59=0, )</f>
        <v>#NAME?</v>
      </c>
      <c r="W62" s="116" t="e">
        <f ca="1">IFS(T59=1, $AX$6, T59=2, $BF$6, T59=3, $BN$6, T59=4, $AX$13, T59=5, $BF$13, T59=6, $BN$13, T59=7, $AX$20, T59=8, $BF$20, T59=0, )</f>
        <v>#NAME?</v>
      </c>
      <c r="X62" s="116" t="e">
        <f ca="1">IFS(T59=1, $AY$6, T59=2, $BG$6, T59=3, $BO$6, T59=4, $AY$13, T59=5, $BG$13, T59=6, $BO$13, T59=7, $AY$20, T59=8, $BG$20, T59=0, )</f>
        <v>#NAME?</v>
      </c>
      <c r="Y62" s="116" t="e">
        <f ca="1">IFS(T59=1, $AZ$6, T59=2, $BH$6, T59=3, $BP$6, T59=4, $AZ$13, T59=5, $BH$13, T59=6, $BP$13, T59=7, $AZ$20, T59=8, $BH$20, T59=0, )</f>
        <v>#NAME?</v>
      </c>
      <c r="Z62" s="116" t="e">
        <f ca="1">IFS(T59=1, $BA$6, T59=2, $BI$6, T59=3, $BQ$6, T59=4, $BA$13, T59=5, $BI$13, T59=6, $BQ$13, T59=7, $BA$20, T59=8, $BI$20, T59=0, )</f>
        <v>#NAME?</v>
      </c>
      <c r="AA62" s="117" t="e">
        <f ca="1">IFS(T59=1, $BB$6, T59=2, $BJ$6, T59=3, $BR$6, T59=4, $BB$13, T59=5, $BJ$13, T59=6, $BR$13, T59=7, $BB$20, T59=8, $BJ$20, T59=0, )</f>
        <v>#NAME?</v>
      </c>
      <c r="AB62" s="180"/>
      <c r="AC62" s="182"/>
      <c r="AD62" s="116" t="e">
        <f ca="1">IFS(AC59=1, $AV$6, AC59=2, $BD$6, AC59=3, $BL$6, AC59=4, $AV$13, AC59=5, $BD$13, AC59=6, $BL$13, AC59=7, $AV$20, AC59=8, $BD$20, AC59=0, )</f>
        <v>#NAME?</v>
      </c>
      <c r="AE62" s="116" t="e">
        <f ca="1">IFS(AC59=1, $AW$6, AC59=2, $BE$6, AC59=3, $BM$6, AC59=4, $AW$13, AC59=5, $BE$13, AC59=6, $BM$13, AC59=7, $AW$20, AC59=8, $BE$20, AC59=0, )</f>
        <v>#NAME?</v>
      </c>
      <c r="AF62" s="116" t="e">
        <f ca="1">IFS(AC59=1, $AX$6, AC59=2, $BF$6, AC59=3, $BN$6, AC59=4, $AX$13, AC59=5, $BF$13, AC59=6, $BN$13, AC59=7, $AX$20, AC59=8, $BF$20, AC59=0, )</f>
        <v>#NAME?</v>
      </c>
      <c r="AG62" s="116" t="e">
        <f ca="1">IFS(AC59=1, $AY$6, AC59=2, $BG$6, AC59=3, $BO$6, AC59=4, $AY$13, AC59=5, $BG$13, AC59=6, $BO$13, AC59=7, $AY$20, AC59=8, $BG$20, AC59=0, )</f>
        <v>#NAME?</v>
      </c>
      <c r="AH62" s="116" t="e">
        <f ca="1">IFS(AC59=1, $AZ$6, AC59=2, $BH$6, AC59=3, $BP$6, AC59=4, $AZ$13, AC59=5, $BH$13, AC59=6, $BP$13, AC59=7, $AZ$20, AC59=8, $BH$20, AC59=0, )</f>
        <v>#NAME?</v>
      </c>
      <c r="AI62" s="116" t="e">
        <f ca="1">IFS(AC59=1, $BA$6, AC59=2, $BI$6, AC59=3, $BQ$6, AC59=4, $BA$13, AC59=5, $BI$13, AC59=6, $BQ$13, AC59=7, $BA$20, AC59=8, $BI$20, AC59=0, )</f>
        <v>#NAME?</v>
      </c>
      <c r="AJ62" s="117" t="e">
        <f ca="1">IFS(AC59=1, $BB$6, AC59=2, $BJ$6, AC59=3, $BR$6, AC59=4, $BB$13, AC59=5, $BJ$13, AC59=6, $BR$13, AC59=7, $BB$20, AC59=8, $BJ$20, AC59=0, )</f>
        <v>#NAME?</v>
      </c>
      <c r="AK62" s="180"/>
      <c r="AL62" s="182"/>
      <c r="AM62" s="116" t="e">
        <f ca="1">IFS(AL59=1, $AV$6, AL59=2, $BD$6, AL59=3, $BL$6, AL59=4, $AV$13, AL59=5, $BD$13, AL59=6, $BL$13, AL59=7, $AV$20, AL59=8, $BD$20, AL59=0, )</f>
        <v>#NAME?</v>
      </c>
      <c r="AN62" s="116" t="e">
        <f ca="1">IFS(AL59=1, $AW$6, AL59=2, $BE$6, AL59=3, $BM$6, AL59=4, $AW$13, AL59=5, $BE$13, AL59=6, $BM$13, AL59=7, $AW$20, AL59=8, $BE$20, AL59=0, )</f>
        <v>#NAME?</v>
      </c>
      <c r="AO62" s="116" t="e">
        <f ca="1">IFS(AL59=1, $AX$6, AL59=2, $BF$6, AL59=3, $BN$6, AL59=4, $AX$13, AL59=5, $BF$13, AL59=6, $BN$13, AL59=7, $AX$20, AL59=8, $BF$20, AL59=0, )</f>
        <v>#NAME?</v>
      </c>
      <c r="AP62" s="116" t="e">
        <f ca="1">IFS(AL59=1, $AY$6, AL59=2, $BG$6, AL59=3, $BO$6, AL59=4, $AY$13, AL59=5, $BG$13, AL59=6, $BO$13, AL59=7, $AY$20, AL59=8, $BG$20, AL59=0, )</f>
        <v>#NAME?</v>
      </c>
      <c r="AQ62" s="116" t="e">
        <f ca="1">IFS(AL59=1, $AZ$6, AL59=2, $BH$6, AL59=3, $BP$6, AL59=4, $AZ$13, AL59=5, $BH$13, AL59=6, $BP$13, AL59=7, $AZ$20, AL59=8, $BH$20, AL59=0, )</f>
        <v>#NAME?</v>
      </c>
      <c r="AR62" s="116" t="e">
        <f ca="1">IFS(AL59=1, $BA$6, AL59=2, $BI$6, AL59=3, $BQ$6, AL59=4, $BA$13, AL59=5, $BI$13, AL59=6, $BQ$13, AL59=7, $BA$20, AL59=8, $BI$20, AL59=0, )</f>
        <v>#NAME?</v>
      </c>
      <c r="AS62" s="117" t="e">
        <f ca="1">IFS(AL59=1, $BB$6, AL59=2, $BJ$6, AL59=3, $BR$6, AL59=4, $BB$13, AL59=5, $BJ$13, AL59=6, $BR$13, AL59=7, $BB$20, AL59=8, $BJ$20, AL59=0, )</f>
        <v>#NAME?</v>
      </c>
      <c r="AT62" s="15"/>
      <c r="AU62" s="59"/>
      <c r="AV62" s="15"/>
      <c r="AW62" s="15"/>
      <c r="AX62" s="15"/>
      <c r="AY62" s="15"/>
      <c r="AZ62" s="15"/>
      <c r="BA62" s="15"/>
      <c r="BB62" s="15"/>
      <c r="BC62" s="15"/>
      <c r="BD62" s="15"/>
      <c r="BE62" s="15"/>
      <c r="BF62" s="15"/>
      <c r="BG62" s="15"/>
      <c r="BH62" s="15"/>
      <c r="BI62" s="15"/>
      <c r="BJ62" s="15"/>
      <c r="BK62" s="15"/>
      <c r="BL62" s="15"/>
      <c r="BM62" s="15"/>
      <c r="BN62" s="15"/>
      <c r="BO62" s="15"/>
      <c r="BP62" s="15"/>
      <c r="BQ62" s="15"/>
      <c r="BR62" s="15"/>
    </row>
    <row r="63" spans="1:70" ht="21" customHeight="1" x14ac:dyDescent="0.25">
      <c r="A63" s="180"/>
      <c r="B63" s="136" t="s">
        <v>16</v>
      </c>
      <c r="C63" s="182"/>
      <c r="D63" s="180"/>
      <c r="E63" s="180"/>
      <c r="F63" s="180"/>
      <c r="G63" s="180"/>
      <c r="H63" s="182"/>
      <c r="I63" s="15">
        <f>I59*$AT$6</f>
        <v>15450</v>
      </c>
      <c r="J63" s="180"/>
      <c r="K63" s="15">
        <f>K59*$AU$6</f>
        <v>400</v>
      </c>
      <c r="L63" s="180"/>
      <c r="M63" s="180"/>
      <c r="N63" s="180"/>
      <c r="O63" s="180"/>
      <c r="P63" s="180"/>
      <c r="Q63" s="180"/>
      <c r="R63" s="182"/>
      <c r="S63" s="180"/>
      <c r="T63" s="182"/>
      <c r="U63" s="116" t="e">
        <f ca="1">IFS(T59=1, $AV$7, T59=2, $BD$7, T59=3, $BL$7, T59=4, $AV$14, T59=5, $BD$14, T59=6, $BL$14, T59=7, $AV$21, T59=8, $BD$21, T59=0, )</f>
        <v>#NAME?</v>
      </c>
      <c r="V63" s="116" t="e">
        <f ca="1">IFS(T59=1, $AW$7, T59=2, $BE$7, T59=3, $BM$7, T59=4, $AW$14, T59=5, $BE$14, T59=6, $BM$14, T59=7, $AW$21, T59=8, $BE$21, T59=0, )</f>
        <v>#NAME?</v>
      </c>
      <c r="W63" s="116" t="e">
        <f ca="1">IFS(T59=1, $AX$7, T59=2, $BF$7, T59=3, $BN$7, T59=4, $AX$14, T59=5, $BF$14, T59=6, $BN$14, T59=7, $AX$21, T59=8, $BF$21, T59=0, )</f>
        <v>#NAME?</v>
      </c>
      <c r="X63" s="116" t="e">
        <f ca="1">IFS(T59=1, $AY$7, T59=2, $BG$7, T59=3, $BO$7, T59=4, $AY$14, T59=5, $BG$14, T59=6, $BO$14, T59=7, $AY$21, T59=8, $BG$21, T59=0, )</f>
        <v>#NAME?</v>
      </c>
      <c r="Y63" s="116" t="e">
        <f ca="1">IFS(T59=1, $AZ$7, T59=2, $BH$7, T59=3, $BP$7, T59=4, $AZ$14, T59=5, $BH$14, T59=6, $BP$14, T59=7, $AZ$21, T59=8, $BH$21, T59=0, )</f>
        <v>#NAME?</v>
      </c>
      <c r="Z63" s="116" t="e">
        <f ca="1">IFS(T59=1, $BA$7, T59=2, $BI$7, T59=3, $BQ$7, T59=4, $BA$14, T59=5, $BI$14, T59=6, $BQ$14, T59=7, $BA$21, T59=8, $BI$21, T59=0, )</f>
        <v>#NAME?</v>
      </c>
      <c r="AA63" s="117" t="e">
        <f ca="1">IFS(T59=1, $BB$7, T59=2, $BJ$7, T59=3, $BR$7, T59=4, $BB$14, T59=5, $BJ$14, T59=6, $BR$14, T59=7, $BB$21, T59=8, $BJ$21, T59=0, )</f>
        <v>#NAME?</v>
      </c>
      <c r="AB63" s="180"/>
      <c r="AC63" s="182"/>
      <c r="AD63" s="116" t="e">
        <f ca="1">IFS(AC59=1, $AV$7, AC59=2, $BD$7, AC59=3, $BL$7, AC59=4, $AV$14, AC59=5, $BD$14, AC59=6, $BL$14, AC59=7, $AV$21, AC59=8, $BD$21, AC59=0, )</f>
        <v>#NAME?</v>
      </c>
      <c r="AE63" s="116" t="e">
        <f ca="1">IFS(AC59=1, $AW$7, AC59=2, $BE$7, AC59=3, $BM$7, AC59=4, $AW$14, AC59=5, $BE$14, AC59=6, $BM$14, AC59=7, $AW$21, AC59=8, $BE$21, AC59=0, )</f>
        <v>#NAME?</v>
      </c>
      <c r="AF63" s="116" t="e">
        <f ca="1">IFS(AC59=1, $AX$7, AC59=2, $BF$7, AC59=3, $BN$7, AC59=4, $AX$14, AC59=5, $BF$14, AC59=6, $BN$14, AC59=7, $AX$21, AC59=8, $BF$21, AC59=0, )</f>
        <v>#NAME?</v>
      </c>
      <c r="AG63" s="116" t="e">
        <f ca="1">IFS(AC59=1, $AY$7, AC59=2, $BG$7, AC59=3, $BO$7, AC59=4, $AY$14, AC59=5, $BG$14, AC59=6, $BO$14, AC59=7, $AY$21, AC59=8, $BG$21, AC59=0, )</f>
        <v>#NAME?</v>
      </c>
      <c r="AH63" s="116" t="e">
        <f ca="1">IFS(AC59=1, $AZ$7, AC59=2, $BH$7, AC59=3, $BP$7, AC59=4, $AZ$14, AC59=5, $BH$14, AC59=6, $BP$14, AC59=7, $AZ$21, AC59=8, $BH$21, AC59=0, )</f>
        <v>#NAME?</v>
      </c>
      <c r="AI63" s="116" t="e">
        <f ca="1">IFS(AC59=1, $BA$7, AC59=2, $BI$7, AC59=3, $BQ$7, AC59=4, $BA$14, AC59=5, $BI$14, AC59=6, $BQ$14, AC59=7, $BA$21, AC59=8, $BI$21, AC59=0, )</f>
        <v>#NAME?</v>
      </c>
      <c r="AJ63" s="117" t="e">
        <f ca="1">IFS(AC59=1, $BB$7, AC59=2, $BJ$7, AC59=3, $BR$7, AC59=4, $BB$14, AC59=5, $BJ$14, AC59=6, $BR$14, AC59=7, $BB$21, AC59=8, $BJ$21, AC59=0, )</f>
        <v>#NAME?</v>
      </c>
      <c r="AK63" s="180"/>
      <c r="AL63" s="182"/>
      <c r="AM63" s="116" t="e">
        <f ca="1">IFS(AL59=1, $AV$7, AL59=2, $BD$7, AL59=3, $BL$7, AL59=4, $AV$14, AL59=5, $BD$14, AL59=6, $BL$14, AL59=7, $AV$21, AL59=8, $BD$21, AL59=0, )</f>
        <v>#NAME?</v>
      </c>
      <c r="AN63" s="116" t="e">
        <f ca="1">IFS(AL59=1, $AW$7, AL59=2, $BE$7, AL59=3, $BM$7, AL59=4, $AW$14, AL59=5, $BE$14, AL59=6, $BM$14, AL59=7, $AW$21, AL59=8, $BE$21, AL59=0, )</f>
        <v>#NAME?</v>
      </c>
      <c r="AO63" s="116" t="e">
        <f ca="1">IFS(AL59=1, $AX$7, AL59=2, $BF$7, AL59=3, $BN$7, AL59=4, $AX$14, AL59=5, $BF$14, AL59=6, $BN$14, AL59=7, $AX$21, AL59=8, $BF$21, AL59=0, )</f>
        <v>#NAME?</v>
      </c>
      <c r="AP63" s="116" t="e">
        <f ca="1">IFS(AL59=1, $AY$7, AL59=2, $BG$7, AL59=3, $BO$7, AL59=4, $AY$14, AL59=5, $BG$14, AL59=6, $BO$14, AL59=7, $AY$21, AL59=8, $BG$21, AL59=0, )</f>
        <v>#NAME?</v>
      </c>
      <c r="AQ63" s="116" t="e">
        <f ca="1">IFS(AL59=1, $AZ$7, AL59=2, $BH$7, AL59=3, $BP$7, AL59=4, $AZ$14, AL59=5, $BH$14, AL59=6, $BP$14, AL59=7, $AZ$21, AL59=8, $BH$21, AL59=0, )</f>
        <v>#NAME?</v>
      </c>
      <c r="AR63" s="116" t="e">
        <f ca="1">IFS(AL59=1, $BA$7, AL59=2, $BI$7, AL59=3, $BQ$7, AL59=4, $BA$14, AL59=5, $BI$14, AL59=6, $BQ$14, AL59=7, $BA$21, AL59=8, $BI$21, AL59=0, )</f>
        <v>#NAME?</v>
      </c>
      <c r="AS63" s="117" t="e">
        <f ca="1">IFS(AL59=1, $BB$7, AL59=2, $BJ$7, AL59=3, $BR$7, AL59=4, $BB$14, AL59=5, $BJ$14, AL59=6, $BR$14, AL59=7, $BB$21, AL59=8, $BJ$21, AL59=0, )</f>
        <v>#NAME?</v>
      </c>
      <c r="AT63" s="15"/>
      <c r="AU63" s="59"/>
      <c r="AV63" s="15"/>
      <c r="AW63" s="15"/>
      <c r="AX63" s="15"/>
      <c r="AY63" s="15"/>
      <c r="AZ63" s="15"/>
      <c r="BA63" s="15"/>
      <c r="BB63" s="15"/>
      <c r="BC63" s="15"/>
      <c r="BD63" s="15"/>
      <c r="BE63" s="15"/>
      <c r="BF63" s="15"/>
      <c r="BG63" s="15"/>
      <c r="BH63" s="15"/>
      <c r="BI63" s="15"/>
      <c r="BJ63" s="15"/>
      <c r="BK63" s="15"/>
      <c r="BL63" s="15"/>
      <c r="BM63" s="15"/>
      <c r="BN63" s="15"/>
      <c r="BO63" s="15"/>
      <c r="BP63" s="15"/>
      <c r="BQ63" s="15"/>
      <c r="BR63" s="15"/>
    </row>
    <row r="64" spans="1:70" ht="21" customHeight="1" x14ac:dyDescent="0.25">
      <c r="A64" s="180"/>
      <c r="B64" s="136" t="s">
        <v>17</v>
      </c>
      <c r="C64" s="182"/>
      <c r="D64" s="180"/>
      <c r="E64" s="180"/>
      <c r="F64" s="180"/>
      <c r="G64" s="180"/>
      <c r="H64" s="182"/>
      <c r="I64" s="15">
        <f>I59*$AT$7</f>
        <v>74799</v>
      </c>
      <c r="J64" s="180"/>
      <c r="K64" s="15">
        <f>K59*$AU$7</f>
        <v>800</v>
      </c>
      <c r="L64" s="180"/>
      <c r="M64" s="180"/>
      <c r="N64" s="180"/>
      <c r="O64" s="180"/>
      <c r="P64" s="180"/>
      <c r="Q64" s="180"/>
      <c r="R64" s="182"/>
      <c r="S64" s="180"/>
      <c r="T64" s="182"/>
      <c r="U64" s="116" t="e">
        <f ca="1">IFS(T59=1, $AV$8, T59=2, $BD$8, T59=3, $BL$8, T59=4, $AV$15, T59=5, $BD$15, T59=6, $BL$15, T59=7, $AV$22, T59=8, $BD$22, T59=0, )</f>
        <v>#NAME?</v>
      </c>
      <c r="V64" s="116" t="e">
        <f ca="1">IFS(T59=1, $AW$8, T59=2, $BE$8, T59=3, $BM$8, T59=4, $AW$15, T59=5, $BE$15, T59=6, $BM$15, T59=7, $AW$22, T59=8, $BE$22, T59=0, )</f>
        <v>#NAME?</v>
      </c>
      <c r="W64" s="116" t="e">
        <f ca="1">IFS(T59=1, $AX$8, T59=2, $BF$8, T59=3, $BN$8, T59=4, $AX$15, T59=5, $BF$15, T59=6, $BN$15, T59=7, $AX$22, T59=8, $BF$22, T59=0, )</f>
        <v>#NAME?</v>
      </c>
      <c r="X64" s="116" t="e">
        <f ca="1">IFS(T59=1, $AY$8, T59=2, $BG$8, T59=3, $BO$8, T59=4, $AY$15, T59=5, $BG$15, T59=6, $BO$15, T59=7, $AY$22, T59=8, $BG$22, T59=0, )</f>
        <v>#NAME?</v>
      </c>
      <c r="Y64" s="116" t="e">
        <f ca="1">IFS(T59=1, $AZ$8, T59=2, $BH$8, T59=3, $BP$8, T59=4, $AZ$15, T59=5, $BH$15, T59=6, $BP$15, T59=7, $AZ$22, T59=8, $BH$22, T59=0, )</f>
        <v>#NAME?</v>
      </c>
      <c r="Z64" s="116" t="e">
        <f ca="1">IFS(T59=1, $BA$8, T59=2, $BI$8, T59=3, $BQ$8, T59=4, $BA$15, T59=5, $BI$15, T59=6, $BQ$15, T59=7, $BA$22, T59=8, $BI$22, T59=0, )</f>
        <v>#NAME?</v>
      </c>
      <c r="AA64" s="117" t="e">
        <f ca="1">IFS(T59=1, $BB$8, T59=2, $BJ$8, T59=3, $BR$8, T59=4, $BB$15, T59=5, $BJ$15, T59=6, $BR$15, T59=7, $BB$22, T59=8, $BJ$22, T59=0, )</f>
        <v>#NAME?</v>
      </c>
      <c r="AB64" s="180"/>
      <c r="AC64" s="182"/>
      <c r="AD64" s="116" t="e">
        <f ca="1">IFS(AC59=1, $AV$8, AC59=2, $BD$8, AC59=3, $BL$8, AC59=4, $AV$15, AC59=5, $BD$15, AC59=6, $BL$15, AC59=7, $AV$22, AC59=8, $BD$22, AC59=0, )</f>
        <v>#NAME?</v>
      </c>
      <c r="AE64" s="116" t="e">
        <f ca="1">IFS(AC59=1, $AW$8, AC59=2, $BE$8, AC59=3, $BM$8, AC59=4, $AW$15, AC59=5, $BE$15, AC59=6, $BM$15, AC59=7, $AW$22, AC59=8, $BE$22, AC59=0, )</f>
        <v>#NAME?</v>
      </c>
      <c r="AF64" s="116" t="e">
        <f ca="1">IFS(AC59=1, $AX$8, AC59=2, $BF$8, AC59=3, $BN$8, AC59=4, $AX$15, AC59=5, $BF$15, AC59=6, $BN$15, AC59=7, $AX$22, AC59=8, $BF$22, AC59=0, )</f>
        <v>#NAME?</v>
      </c>
      <c r="AG64" s="116" t="e">
        <f ca="1">IFS(AC59=1, $AY$8, AC59=2, $BG$8, AC59=3, $BO$8, AC59=4, $AY$15, AC59=5, $BG$15, AC59=6, $BO$15, AC59=7, $AY$22, AC59=8, $BG$22, AC59=0, )</f>
        <v>#NAME?</v>
      </c>
      <c r="AH64" s="116" t="e">
        <f ca="1">IFS(AC59=1, $AZ$8, AC59=2, $BH$8, AC59=3, $BP$8, AC59=4, $AZ$15, AC59=5, $BH$15, AC59=6, $BP$15, AC59=7, $AZ$22, AC59=8, $BH$22, AC59=0, )</f>
        <v>#NAME?</v>
      </c>
      <c r="AI64" s="116" t="e">
        <f ca="1">IFS(AC59=1, $BA$8, AC59=2, $BI$8, AC59=3, $BQ$8, AC59=4, $BA$15, AC59=5, $BI$15, AC59=6, $BQ$15, AC59=7, $BA$22, AC59=8, $BI$22, AC59=0, )</f>
        <v>#NAME?</v>
      </c>
      <c r="AJ64" s="117" t="e">
        <f ca="1">IFS(AC59=1, $BB$8, AC59=2, $BJ$8, AC59=3, $BR$8, AC59=4, $BB$15, AC59=5, $BJ$15, AC59=6, $BR$15, AC59=7, $BB$22, AC59=8, $BJ$22, AC59=0, )</f>
        <v>#NAME?</v>
      </c>
      <c r="AK64" s="180"/>
      <c r="AL64" s="182"/>
      <c r="AM64" s="116" t="e">
        <f ca="1">IFS(AL59=1, $AV$8, AL59=2, $BD$8, AL59=3, $BL$8, AL59=4, $AV$15, AL59=5, $BD$15, AL59=6, $BL$15, AL59=7, $AV$22, AL59=8, $BD$22, AL59=0, )</f>
        <v>#NAME?</v>
      </c>
      <c r="AN64" s="116" t="e">
        <f ca="1">IFS(AL59=1, $AW$8, AL59=2, $BE$8, AL59=3, $BM$8, AL59=4, $AW$15, AL59=5, $BE$15, AL59=6, $BM$15, AL59=7, $AW$22, AL59=8, $BE$22, AL59=0, )</f>
        <v>#NAME?</v>
      </c>
      <c r="AO64" s="116" t="e">
        <f ca="1">IFS(AL59=1, $AX$8, AL59=2, $BF$8, AL59=3, $BN$8, AL59=4, $AX$15, AL59=5, $BF$15, AL59=6, $BN$15, AL59=7, $AX$22, AL59=8, $BF$22, AL59=0, )</f>
        <v>#NAME?</v>
      </c>
      <c r="AP64" s="116" t="e">
        <f ca="1">IFS(AL59=1, $AY$8, AL59=2, $BG$8, AL59=3, $BO$8, AL59=4, $AY$15, AL59=5, $BG$15, AL59=6, $BO$15, AL59=7, $AY$22, AL59=8, $BG$22, AL59=0, )</f>
        <v>#NAME?</v>
      </c>
      <c r="AQ64" s="116" t="e">
        <f ca="1">IFS(AL59=1, $AZ$8, AL59=2, $BH$8, AL59=3, $BP$8, AL59=4, $AZ$15, AL59=5, $BH$15, AL59=6, $BP$15, AL59=7, $AZ$22, AL59=8, $BH$22, AL59=0, )</f>
        <v>#NAME?</v>
      </c>
      <c r="AR64" s="116" t="e">
        <f ca="1">IFS(AL59=1, $BA$8, AL59=2, $BI$8, AL59=3, $BQ$8, AL59=4, $BA$15, AL59=5, $BI$15, AL59=6, $BQ$15, AL59=7, $BA$22, AL59=8, $BI$22, AL59=0, )</f>
        <v>#NAME?</v>
      </c>
      <c r="AS64" s="117" t="e">
        <f ca="1">IFS(AL59=1, $BB$8, AL59=2, $BJ$8, AL59=3, $BR$8, AL59=4, $BB$15, AL59=5, $BJ$15, AL59=6, $BR$15, AL59=7, $BB$22, AL59=8, $BJ$22, AL59=0, )</f>
        <v>#NAME?</v>
      </c>
      <c r="AT64" s="15"/>
      <c r="AU64" s="59"/>
      <c r="AV64" s="15"/>
      <c r="AW64" s="15"/>
      <c r="AX64" s="15"/>
      <c r="AY64" s="15"/>
      <c r="AZ64" s="15"/>
      <c r="BA64" s="15"/>
      <c r="BB64" s="15"/>
      <c r="BC64" s="15"/>
      <c r="BD64" s="15"/>
      <c r="BE64" s="15"/>
      <c r="BF64" s="15"/>
      <c r="BG64" s="15"/>
      <c r="BH64" s="15"/>
      <c r="BI64" s="15"/>
      <c r="BJ64" s="15"/>
      <c r="BK64" s="15"/>
      <c r="BL64" s="15"/>
      <c r="BM64" s="15"/>
      <c r="BN64" s="15"/>
      <c r="BO64" s="15"/>
      <c r="BP64" s="15"/>
      <c r="BQ64" s="15"/>
      <c r="BR64" s="15"/>
    </row>
    <row r="65" spans="1:70" ht="21" customHeight="1" x14ac:dyDescent="0.25">
      <c r="A65" s="191"/>
      <c r="B65" s="141" t="s">
        <v>18</v>
      </c>
      <c r="C65" s="195"/>
      <c r="D65" s="191"/>
      <c r="E65" s="191"/>
      <c r="F65" s="191"/>
      <c r="G65" s="191"/>
      <c r="H65" s="195"/>
      <c r="I65" s="76">
        <f>I59*$AT$8</f>
        <v>796500</v>
      </c>
      <c r="J65" s="191"/>
      <c r="K65" s="76">
        <f>K59*$AU$8</f>
        <v>1600</v>
      </c>
      <c r="L65" s="191"/>
      <c r="M65" s="191"/>
      <c r="N65" s="191"/>
      <c r="O65" s="191"/>
      <c r="P65" s="191"/>
      <c r="Q65" s="191"/>
      <c r="R65" s="195"/>
      <c r="S65" s="191"/>
      <c r="T65" s="195"/>
      <c r="U65" s="124" t="e">
        <f ca="1">IFS(T59=1, $AV$9, T59=2, $BD$9, T59=3, $BL$9, T59=4, $AV$16, T59=5, $BD$16, T59=6, $BL$16, T59=7, $AV$23, T59=8, $BD$23, T59=0, )</f>
        <v>#NAME?</v>
      </c>
      <c r="V65" s="124" t="e">
        <f ca="1">IFS(T59=1, $AW$9, T59=2, $BE$9, T59=3, $BM$9, T59=4, $AW$16, T59=5, $BE$16, T59=6, $BM$16, T59=7, $AW$23, T59=8, $BE$23, T59=0, )</f>
        <v>#NAME?</v>
      </c>
      <c r="W65" s="124" t="e">
        <f ca="1">IFS(T59=1, $AX$9, T59=2, $BF$9, T59=3, $BN$9, T59=4, $AX$16, T59=5, $BF$16, T59=6, $BN$16, T59=7, $AX$23, T59=8, $BF$23, T59=0, )</f>
        <v>#NAME?</v>
      </c>
      <c r="X65" s="124" t="e">
        <f ca="1">IFS(T59=1, $AY$9, T59=2, $BG$9, T59=3, $BO$9, T59=4, $AY$16, T59=5, $BG$16, T59=6, $BO$16, T59=7, $AY$23, T59=8, $BG$23, T59=0, )</f>
        <v>#NAME?</v>
      </c>
      <c r="Y65" s="124" t="e">
        <f ca="1">IFS(T59=1, $AZ$9, T59=2, $BH$9, T59=3, $BP$9, T59=4, $AZ$16, T59=5, $BH$16, T59=6, $BP$16, T59=7, $AZ$23, T59=8, $BH$23, T59=0, )</f>
        <v>#NAME?</v>
      </c>
      <c r="Z65" s="124" t="e">
        <f ca="1">IFS(T59=1, $BA$9, T59=2, $BI$9, T59=3, $BQ$9, T59=4, $BA$16, T59=5, $BI$16, T59=6, $BQ$16, T59=7, $BA$23, T59=8, $BI$23, T59=0, )</f>
        <v>#NAME?</v>
      </c>
      <c r="AA65" s="125" t="e">
        <f ca="1">IFS(T59=1, $BB$9, T59=2, $BJ$9, T59=3, $BR$9, T59=4, $BB$16, T59=5, $BJ$16, T59=6, $BR$16, T59=7, $BB$23, T59=8, $BJ$23, T59=0, )</f>
        <v>#NAME?</v>
      </c>
      <c r="AB65" s="191"/>
      <c r="AC65" s="195"/>
      <c r="AD65" s="124" t="e">
        <f ca="1">IFS(AC59=1, $AV$9, AC59=2, $BD$9, AC59=3, $BL$9, AC59=4, $AV$16, AC59=5, $BD$16, AC59=6, $BL$16, AC59=7, $AV$23, AC59=8, $BD$23, AC59=0, )</f>
        <v>#NAME?</v>
      </c>
      <c r="AE65" s="124" t="e">
        <f ca="1">IFS(AC59=1, $AW$9, AC59=2, $BE$9, AC59=3, $BM$9, AC59=4, $AW$16, AC59=5, $BE$16, AC59=6, $BM$16, AC59=7, $AW$23, AC59=8, $BE$23, AC59=0, )</f>
        <v>#NAME?</v>
      </c>
      <c r="AF65" s="124" t="e">
        <f ca="1">IFS(AC59=1, $AX$9, AC59=2, $BF$9, AC59=3, $BN$9, AC59=4, $AX$16, AC59=5, $BF$16, AC59=6, $BN$16, AC59=7, $AX$23, AC59=8, $BF$23, AC59=0, )</f>
        <v>#NAME?</v>
      </c>
      <c r="AG65" s="124" t="e">
        <f ca="1">IFS(AC59=1, $AY$9, AC59=2, $BG$9, AC59=3, $BO$9, AC59=4, $AY$16, AC59=5, $BG$16, AC59=6, $BO$16, AC59=7, $AY$23, AC59=8, $BG$23, AC59=0, )</f>
        <v>#NAME?</v>
      </c>
      <c r="AH65" s="124" t="e">
        <f ca="1">IFS(AC59=1, $AZ$9, AC59=2, $BH$9, AC59=3, $BP$9, AC59=4, $AZ$16, AC59=5, $BH$16, AC59=6, $BP$16, AC59=7, $AZ$23, AC59=8, $BH$23, AC59=0, )</f>
        <v>#NAME?</v>
      </c>
      <c r="AI65" s="124" t="e">
        <f ca="1">IFS(AC59=1, $BA$9, AC59=2, $BI$9, AC59=3, $BQ$9, AC59=4, $BA$16, AC59=5, $BI$16, AC59=6, $BQ$16, AC59=7, $BA$23, AC59=8, $BI$23, AC59=0, )</f>
        <v>#NAME?</v>
      </c>
      <c r="AJ65" s="125" t="e">
        <f ca="1">IFS(AC59=1, $BB$9, AC59=2, $BJ$9, AC59=3, $BR$9, AC59=4, $BB$16, AC59=5, $BJ$16, AC59=6, $BR$16, AC59=7, $BB$23, AC59=8, $BJ$23, AC59=0, )</f>
        <v>#NAME?</v>
      </c>
      <c r="AK65" s="191"/>
      <c r="AL65" s="195"/>
      <c r="AM65" s="124" t="e">
        <f ca="1">IFS(AL59=1, $AV$9, AL59=2, $BD$9, AL59=3, $BL$9, AL59=4, $AV$16, AL59=5, $BD$16, AL59=6, $BL$16, AL59=7, $AV$23, AL59=8, $BD$23, AL59=0, )</f>
        <v>#NAME?</v>
      </c>
      <c r="AN65" s="124" t="e">
        <f ca="1">IFS(AL59=1, $AW$9, AL59=2, $BE$9, AL59=3, $BM$9, AL59=4, $AW$16, AL59=5, $BE$16, AL59=6, $BM$16, AL59=7, $AW$23, AL59=8, $BE$23, AL59=0, )</f>
        <v>#NAME?</v>
      </c>
      <c r="AO65" s="124" t="e">
        <f ca="1">IFS(AL59=1, $AX$9, AL59=2, $BF$9, AL59=3, $BN$9, AL59=4, $AX$16, AL59=5, $BF$16, AL59=6, $BN$16, AL59=7, $AX$23, AL59=8, $BF$23, AL59=0, )</f>
        <v>#NAME?</v>
      </c>
      <c r="AP65" s="124" t="e">
        <f ca="1">IFS(AL59=1, $AY$9, AL59=2, $BG$9, AL59=3, $BO$9, AL59=4, $AY$16, AL59=5, $BG$16, AL59=6, $BO$16, AL59=7, $AY$23, AL59=8, $BG$23, AL59=0, )</f>
        <v>#NAME?</v>
      </c>
      <c r="AQ65" s="124" t="e">
        <f ca="1">IFS(AL59=1, $AZ$9, AL59=2, $BH$9, AL59=3, $BP$9, AL59=4, $AZ$16, AL59=5, $BH$16, AL59=6, $BP$16, AL59=7, $AZ$23, AL59=8, $BH$23, AL59=0, )</f>
        <v>#NAME?</v>
      </c>
      <c r="AR65" s="124" t="e">
        <f ca="1">IFS(AL59=1, $BA$9, AL59=2, $BI$9, AL59=3, $BQ$9, AL59=4, $BA$16, AL59=5, $BI$16, AL59=6, $BQ$16, AL59=7, $BA$23, AL59=8, $BI$23, AL59=0, )</f>
        <v>#NAME?</v>
      </c>
      <c r="AS65" s="125" t="e">
        <f ca="1">IFS(AL59=1, $BB$9, AL59=2, $BJ$9, AL59=3, $BR$9, AL59=4, $BB$16, AL59=5, $BJ$16, AL59=6, $BR$16, AL59=7, $BB$23, AL59=8, $BJ$23, AL59=0, )</f>
        <v>#NAME?</v>
      </c>
      <c r="AT65" s="142"/>
      <c r="AU65" s="143"/>
      <c r="AV65" s="144"/>
      <c r="AW65" s="144"/>
      <c r="AX65" s="144"/>
      <c r="AY65" s="144"/>
      <c r="AZ65" s="144"/>
      <c r="BA65" s="144"/>
      <c r="BB65" s="144"/>
      <c r="BC65" s="144"/>
      <c r="BD65" s="144"/>
      <c r="BE65" s="144"/>
      <c r="BF65" s="144"/>
      <c r="BG65" s="144"/>
      <c r="BH65" s="144"/>
      <c r="BI65" s="144"/>
      <c r="BJ65" s="144"/>
      <c r="BK65" s="144"/>
      <c r="BL65" s="144"/>
      <c r="BM65" s="144"/>
      <c r="BN65" s="144"/>
      <c r="BO65" s="144"/>
      <c r="BP65" s="144"/>
      <c r="BQ65" s="144"/>
      <c r="BR65" s="144"/>
    </row>
    <row r="66" spans="1:70" ht="18.75" customHeight="1" x14ac:dyDescent="0.25">
      <c r="A66" s="197" t="s">
        <v>173</v>
      </c>
      <c r="B66" s="145" t="s">
        <v>23</v>
      </c>
      <c r="C66" s="194">
        <v>36</v>
      </c>
      <c r="D66" s="189" t="s">
        <v>134</v>
      </c>
      <c r="E66" s="189" t="s">
        <v>177</v>
      </c>
      <c r="F66" s="189" t="s">
        <v>115</v>
      </c>
      <c r="G66" s="189" t="s">
        <v>115</v>
      </c>
      <c r="H66" s="194" t="s">
        <v>115</v>
      </c>
      <c r="I66" s="15">
        <v>50</v>
      </c>
      <c r="J66" s="189" t="s">
        <v>115</v>
      </c>
      <c r="K66" s="15">
        <v>10</v>
      </c>
      <c r="L66" s="189">
        <v>0</v>
      </c>
      <c r="M66" s="189" t="s">
        <v>115</v>
      </c>
      <c r="N66" s="180"/>
      <c r="O66" s="180"/>
      <c r="P66" s="199" t="s">
        <v>355</v>
      </c>
      <c r="Q66" s="189" t="s">
        <v>373</v>
      </c>
      <c r="R66" s="200" t="s">
        <v>173</v>
      </c>
      <c r="S66" s="189" t="s">
        <v>173</v>
      </c>
      <c r="T66" s="194">
        <v>6</v>
      </c>
      <c r="U66" s="116"/>
      <c r="V66" s="116" t="e">
        <f ca="1">IFS(T66=1, $AW$3, T66=2, $BE$3, T66=3, $BM$3, T66=4, $AW$10, T66=5, $BE$10, T66=6, $BM$10, T66=7, $AW$17, T66=8, $BE$17, T66=0, )</f>
        <v>#NAME?</v>
      </c>
      <c r="W66" s="116" t="e">
        <f ca="1">IFS(T66=1, $AX$3, T66=2, $BF$3, T66=3, $BN$3, T66=4, $AX$10, T66=5, $BF$10, T66=6, $BN$10, T66=7, $AX$17, T66=8, $BET73, T66=0, )</f>
        <v>#NAME?</v>
      </c>
      <c r="X66" s="116" t="e">
        <f ca="1">IFS(T66=1, $AY$3, T66=2, $BG$3, T66=3, $BO$3, T66=4, $AY$10, T66=5, $BG$10, T66=6, $BO$10, T66=7, $AY$17, T66=8, $BFT73, T66=0, )</f>
        <v>#NAME?</v>
      </c>
      <c r="Y66" s="116" t="e">
        <f ca="1">IFS(T66=1, $AZ$3, T66=2, $BH$3, T66=3, $BP$3, T66=4, $AZ$10, T66=5, $BH$10, T66=6, $BP$10, T66=7, $AZ$17, T66=8, $BGT73, T66=0, )</f>
        <v>#NAME?</v>
      </c>
      <c r="Z66" s="116" t="e">
        <f ca="1">IFS(T66=1, $BA$3, T66=2, $BI$3, T66=3, $BQ$3, T66=4, $BA$10, T66=5, $BI$10, T66=6, $BQ$10, T66=7, $BA$17, T66=8, $BHT73, T66=0, )</f>
        <v>#NAME?</v>
      </c>
      <c r="AA66" s="117" t="e">
        <f ca="1">IFS(T66=1, $BB$3, T66=2, $BJ$3, T66=3, $BR$3, T66=4, $BB$10, T66=5, $BJ$10, T66=6, $BR$10, T66=7, $BB$17, T66=8, $BIT73, T66=0, )</f>
        <v>#NAME?</v>
      </c>
      <c r="AB66" s="189" t="s">
        <v>115</v>
      </c>
      <c r="AC66" s="194"/>
      <c r="AD66" s="116" t="e">
        <f ca="1">IFS(AC66=1, $AV$3, AC66=2, $BD$3, AC66=3, $BL$3, AC66=4, $AV$10, AC66=5, $BD$10, AC66=6, $BL$10, AC66=7, $AV$17, AC66=8, $BD$17, AC66=0, )</f>
        <v>#NAME?</v>
      </c>
      <c r="AE66" s="116" t="e">
        <f ca="1">IFS(AC66=1, $AW$3, AC66=2, $BE$3, AC66=3, $BM$3, AC66=4, $AW$10, AC66=5, $BE$10, AC66=6, $BM$10, AC66=7, $AW$17, AC66=8, $BE$17, AC66=0, )</f>
        <v>#NAME?</v>
      </c>
      <c r="AF66" s="116" t="e">
        <f ca="1">IFS(AC66=1, $AX$3, AC66=2, $BF$3, AC66=3, $BN$3, AC66=4, $AX$10, AC66=5, $BF$10, AC66=6, $BN$10, AC66=7, $AX$17, AC66=8, $BET73, AC66=0, )</f>
        <v>#NAME?</v>
      </c>
      <c r="AG66" s="116" t="e">
        <f ca="1">IFS(AC66=1, $AY$3, AC66=2, $BG$3, AC66=3, $BO$3, AC66=4, $AY$10, AC66=5, $BG$10, AC66=6, $BO$10, AC66=7, $AY$17, AC66=8, $BFT73, AC66=0, )</f>
        <v>#NAME?</v>
      </c>
      <c r="AH66" s="116" t="e">
        <f ca="1">IFS(AC66=1, $AZ$3, AC66=2, $BH$3, AC66=3, $BP$3, AC66=4, $AZ$10, AC66=5, $BH$10, AC66=6, $BP$10, AC66=7, $AZ$17, AC66=8, $BGT73, AC66=0, )</f>
        <v>#NAME?</v>
      </c>
      <c r="AI66" s="116" t="e">
        <f ca="1">IFS(AC66=1, $BA$3, AC66=2, $BI$3, AC66=3, $BQ$3, AC66=4, $BA$10, AC66=5, $BI$10, AC66=6, $BQ$10, AC66=7, $BA$17, AC66=8, $BHT73, AC66=0, )</f>
        <v>#NAME?</v>
      </c>
      <c r="AJ66" s="117" t="e">
        <f ca="1">IFS(AC66=1, $BB$3, AC66=2, $BJ$3, AC66=3, $BR$3, AC66=4, $BB$10, AC66=5, $BJ$10, AC66=6, $BR$10, AC66=7, $BB$17, AC66=8, $BIT73, AC66=0, )</f>
        <v>#NAME?</v>
      </c>
      <c r="AK66" s="189" t="s">
        <v>115</v>
      </c>
      <c r="AL66" s="194"/>
      <c r="AM66" s="116" t="e">
        <f ca="1">IFS(AL66=1, $AV$3, AL66=2, $BD$3, AL66=3, $BL$3, AL66=4, $AV$10, AL66=5, $BD$10, AL66=6, $BL$10, AL66=7, $AV$17, AL66=8, $BD$17, AL66=0, )</f>
        <v>#NAME?</v>
      </c>
      <c r="AN66" s="116" t="e">
        <f ca="1">IFS(AL66=1, $AW$3, AL66=2, $BE$3, AL66=3, $BM$3, AL66=4, $AW$10, AL66=5, $BE$10, AL66=6, $BM$10, AL66=7, $AW$17, AL66=8, $BE$17, AL66=0, )</f>
        <v>#NAME?</v>
      </c>
      <c r="AO66" s="116" t="e">
        <f ca="1">IFS(AL66=1, $AX$3, AL66=2, $BF$3, AL66=3, $BN$3, AL66=4, $AX$10, AL66=5, $BF$10, AL66=6, $BN$10, AL66=7, $AX$17, AL66=8, $BET73, AL66=0, )</f>
        <v>#NAME?</v>
      </c>
      <c r="AP66" s="116" t="e">
        <f ca="1">IFS(AL66=1, $AY$3, AL66=2, $BG$3, AL66=3, $BO$3, AL66=4, $AY$10, AL66=5, $BG$10, AL66=6, $BO$10, AL66=7, $AY$17, AL66=8, $BFT73, AL66=0, )</f>
        <v>#NAME?</v>
      </c>
      <c r="AQ66" s="116" t="e">
        <f ca="1">IFS(AL66=1, $AZ$3, AL66=2, $BH$3, AL66=3, $BP$3, AL66=4, $AZ$10, AL66=5, $BH$10, AL66=6, $BP$10, AL66=7, $AZ$17, AL66=8, $BGT73, AL66=0, )</f>
        <v>#NAME?</v>
      </c>
      <c r="AR66" s="116" t="e">
        <f ca="1">IFS(AL66=1, $BA$3, AL66=2, $BI$3, AL66=3, $BQ$3, AL66=4, $BA$10, AL66=5, $BI$10, AL66=6, $BQ$10, AL66=7, $BA$17, AL66=8, $BHT73, AL66=0, )</f>
        <v>#NAME?</v>
      </c>
      <c r="AS66" s="117" t="e">
        <f ca="1">IFS(AL66=1, $BB$3, AL66=2, $BJ$3, AL66=3, $BR$3, AL66=4, $BB$10, AL66=5, $BJ$10, AL66=6, $BR$10, AL66=7, $BB$17, AL66=8, $BIT73, AL66=0, )</f>
        <v>#NAME?</v>
      </c>
      <c r="AT66" s="139"/>
      <c r="AU66" s="140"/>
      <c r="AV66" s="139"/>
      <c r="AW66" s="139"/>
      <c r="AX66" s="139"/>
      <c r="AY66" s="139"/>
      <c r="AZ66" s="139"/>
      <c r="BA66" s="139"/>
      <c r="BB66" s="139"/>
      <c r="BC66" s="139"/>
      <c r="BD66" s="139"/>
      <c r="BE66" s="139"/>
      <c r="BF66" s="139"/>
      <c r="BG66" s="139"/>
      <c r="BH66" s="139"/>
      <c r="BI66" s="139"/>
      <c r="BJ66" s="139"/>
      <c r="BK66" s="139"/>
      <c r="BL66" s="139"/>
      <c r="BM66" s="139"/>
      <c r="BN66" s="139"/>
      <c r="BO66" s="139"/>
      <c r="BP66" s="139"/>
      <c r="BQ66" s="139"/>
      <c r="BR66" s="139"/>
    </row>
    <row r="67" spans="1:70" ht="18.75" customHeight="1" x14ac:dyDescent="0.25">
      <c r="A67" s="180"/>
      <c r="B67" s="132" t="s">
        <v>13</v>
      </c>
      <c r="C67" s="182"/>
      <c r="D67" s="180"/>
      <c r="E67" s="180"/>
      <c r="F67" s="180"/>
      <c r="G67" s="180"/>
      <c r="H67" s="182"/>
      <c r="I67" s="15">
        <f>I66*$AT$3</f>
        <v>110.00000000000001</v>
      </c>
      <c r="J67" s="180"/>
      <c r="K67" s="15">
        <f>K66*$AU$3</f>
        <v>20</v>
      </c>
      <c r="L67" s="180"/>
      <c r="M67" s="180"/>
      <c r="N67" s="180"/>
      <c r="O67" s="180"/>
      <c r="P67" s="180"/>
      <c r="Q67" s="180"/>
      <c r="R67" s="182"/>
      <c r="S67" s="180"/>
      <c r="T67" s="182"/>
      <c r="U67" s="116"/>
      <c r="V67" s="116" t="e">
        <f ca="1">IFS(T66=1, $AW$4, T66=2, $BE$4, T66=3, $BM$4, T66=4, $AW$11, T66=5, $BE$11, T66=6, $BM$11, T66=7, $AW$18, T66=8, $BE$18, T66=0, )</f>
        <v>#NAME?</v>
      </c>
      <c r="W67" s="116" t="e">
        <f ca="1">IFS(T66=1, $AX$4, T66=2, $BF$4, T66=3, $BN$4, T66=4, $AX$11, T66=5, $BF$11, T66=6, $BN$11, T66=7, $AX$18, T66=8, $BF$18, T66=0, )</f>
        <v>#NAME?</v>
      </c>
      <c r="X67" s="116" t="e">
        <f ca="1">IFS(T66=1, $AY$4, T66=2, $BG$4, T66=3, $BO$4, T66=4, $AY$11, T66=5, $BG$11, T66=6, $BO$11, T66=7, $AY$18, T66=8, $BG$18, T66=0, )</f>
        <v>#NAME?</v>
      </c>
      <c r="Y67" s="116" t="e">
        <f ca="1">IFS(T66=1, $AZ$4, T66=2, $BH$4, T66=3, $BP$4, T66=4, $AZ$11, T66=5, $BH$11, T66=6, $BP$11, T66=7, $AZ$18, T66=8, $BH$18, T66=0, )</f>
        <v>#NAME?</v>
      </c>
      <c r="Z67" s="116" t="e">
        <f ca="1">IFS(T66=1, $BA$4, T66=2, $BI$4, T66=3, $BQ$4, T66=4, $BA$11, T66=5, $BI$11, T66=6, $BQ$11, T66=7, $BA$18, T66=8, $BI$18, T66=0, )</f>
        <v>#NAME?</v>
      </c>
      <c r="AA67" s="117" t="e">
        <f ca="1">IFS(T66=1, $BA$4, T66=2, $BI$4, T66=3, $BQ$4, T66=4, $BA$11, T66=5, $BI$11, T66=6, $BQ$11, T66=7, $BA$18, T66=8, $BI$18, T66=0, )</f>
        <v>#NAME?</v>
      </c>
      <c r="AB67" s="180"/>
      <c r="AC67" s="182"/>
      <c r="AD67" s="116" t="e">
        <f ca="1">IFS(AC66=1, $AV$4, AC66=2, $BD$4, AC66=3, $BL$4, AC66=4, $AV$11, AC66=5, $BD$11, AC66=6, $BL$11, AC66=7, $AV$18, AC66=8, $BD$18, AC66=0, )</f>
        <v>#NAME?</v>
      </c>
      <c r="AE67" s="116" t="e">
        <f ca="1">IFS(AC66=1, $AW$4, AC66=2, $BE$4, AC66=3, $BM$4, AC66=4, $AW$11, AC66=5, $BE$11, AC66=6, $BM$11, AC66=7, $AW$18, AC66=8, $BE$18, AC66=0, )</f>
        <v>#NAME?</v>
      </c>
      <c r="AF67" s="116" t="e">
        <f ca="1">IFS(AC66=1, $AX$4, AC66=2, $BF$4, AC66=3, $BN$4, AC66=4, $AX$11, AC66=5, $BF$11, AC66=6, $BN$11, AC66=7, $AX$18, AC66=8, $BF$18, AC66=0, )</f>
        <v>#NAME?</v>
      </c>
      <c r="AG67" s="116" t="e">
        <f ca="1">IFS(AC66=1, $AY$4, AC66=2, $BG$4, AC66=3, $BO$4, AC66=4, $AY$11, AC66=5, $BG$11, AC66=6, $BO$11, AC66=7, $AY$18, AC66=8, $BG$18, AC66=0, )</f>
        <v>#NAME?</v>
      </c>
      <c r="AH67" s="116" t="e">
        <f ca="1">IFS(AC66=1, $AZ$4, AC66=2, $BH$4, AC66=3, $BP$4, AC66=4, $AZ$11, AC66=5, $BH$11, AC66=6, $BP$11, AC66=7, $AZ$18, AC66=8, $BH$18, AC66=0, )</f>
        <v>#NAME?</v>
      </c>
      <c r="AI67" s="116" t="e">
        <f ca="1">IFS(AC66=1, $BA$4, AC66=2, $BI$4, AC66=3, $BQ$4, AC66=4, $BA$11, AC66=5, $BI$11, AC66=6, $BQ$11, AC66=7, $BA$18, AC66=8, $BI$18, AC66=0, )</f>
        <v>#NAME?</v>
      </c>
      <c r="AJ67" s="117" t="e">
        <f ca="1">IFS(AC66=1, $BA$4, AC66=2, $BI$4, AC66=3, $BQ$4, AC66=4, $BA$11, AC66=5, $BI$11, AC66=6, $BQ$11, AC66=7, $BA$18, AC66=8, $BI$18, AC66=0, )</f>
        <v>#NAME?</v>
      </c>
      <c r="AK67" s="180"/>
      <c r="AL67" s="182"/>
      <c r="AM67" s="116" t="e">
        <f ca="1">IFS(AL66=1, $AV$4, AL66=2, $BD$4, AL66=3, $BL$4, AL66=4, $AV$11, AL66=5, $BD$11, AL66=6, $BL$11, AL66=7, $AV$18, AL66=8, $BD$18, AL66=0, )</f>
        <v>#NAME?</v>
      </c>
      <c r="AN67" s="116" t="e">
        <f ca="1">IFS(AL66=1, $AW$4, AL66=2, $BE$4, AL66=3, $BM$4, AL66=4, $AW$11, AL66=5, $BE$11, AL66=6, $BM$11, AL66=7, $AW$18, AL66=8, $BE$18, AL66=0, )</f>
        <v>#NAME?</v>
      </c>
      <c r="AO67" s="116" t="e">
        <f ca="1">IFS(AL66=1, $AX$4, AL66=2, $BF$4, AL66=3, $BN$4, AL66=4, $AX$11, AL66=5, $BF$11, AL66=6, $BN$11, AL66=7, $AX$18, AL66=8, $BF$18, AL66=0, )</f>
        <v>#NAME?</v>
      </c>
      <c r="AP67" s="116" t="e">
        <f ca="1">IFS(AL66=1, $AY$4, AL66=2, $BG$4, AL66=3, $BO$4, AL66=4, $AY$11, AL66=5, $BG$11, AL66=6, $BO$11, AL66=7, $AY$18, AL66=8, $BG$18, AL66=0, )</f>
        <v>#NAME?</v>
      </c>
      <c r="AQ67" s="116" t="e">
        <f ca="1">IFS(AL66=1, $AZ$4, AL66=2, $BH$4, AL66=3, $BP$4, AL66=4, $AZ$11, AL66=5, $BH$11, AL66=6, $BP$11, AL66=7, $AZ$18, AL66=8, $BH$18, AL66=0, )</f>
        <v>#NAME?</v>
      </c>
      <c r="AR67" s="116" t="e">
        <f ca="1">IFS(AL66=1, $BA$4, AL66=2, $BI$4, AL66=3, $BQ$4, AL66=4, $BA$11, AL66=5, $BI$11, AL66=6, $BQ$11, AL66=7, $BA$18, AL66=8, $BI$18, AL66=0, )</f>
        <v>#NAME?</v>
      </c>
      <c r="AS67" s="117" t="e">
        <f ca="1">IFS(AL66=1, $BA$4, AL66=2, $BI$4, AL66=3, $BQ$4, AL66=4, $BA$11, AL66=5, $BI$11, AL66=6, $BQ$11, AL66=7, $BA$18, AL66=8, $BI$18, AL66=0, )</f>
        <v>#NAME?</v>
      </c>
      <c r="AT67" s="139"/>
      <c r="AU67" s="140"/>
      <c r="AV67" s="139"/>
      <c r="AW67" s="139"/>
      <c r="AX67" s="139"/>
      <c r="AY67" s="139"/>
      <c r="AZ67" s="139"/>
      <c r="BA67" s="139"/>
      <c r="BB67" s="139"/>
      <c r="BC67" s="139"/>
      <c r="BD67" s="139"/>
      <c r="BE67" s="139"/>
      <c r="BF67" s="139"/>
      <c r="BG67" s="139"/>
      <c r="BH67" s="139"/>
      <c r="BI67" s="139"/>
      <c r="BJ67" s="139"/>
      <c r="BK67" s="139"/>
      <c r="BL67" s="139"/>
      <c r="BM67" s="139"/>
      <c r="BN67" s="139"/>
      <c r="BO67" s="139"/>
      <c r="BP67" s="139"/>
      <c r="BQ67" s="139"/>
      <c r="BR67" s="139"/>
    </row>
    <row r="68" spans="1:70" ht="18.75" customHeight="1" x14ac:dyDescent="0.25">
      <c r="A68" s="180"/>
      <c r="B68" s="133" t="s">
        <v>14</v>
      </c>
      <c r="C68" s="182"/>
      <c r="D68" s="180"/>
      <c r="E68" s="180"/>
      <c r="F68" s="180"/>
      <c r="G68" s="180"/>
      <c r="H68" s="182"/>
      <c r="I68" s="15">
        <f>I66*$AT$4</f>
        <v>242</v>
      </c>
      <c r="J68" s="180"/>
      <c r="K68" s="15">
        <f>K66*$AU$4</f>
        <v>40</v>
      </c>
      <c r="L68" s="180"/>
      <c r="M68" s="180"/>
      <c r="N68" s="180"/>
      <c r="O68" s="180"/>
      <c r="P68" s="180"/>
      <c r="Q68" s="180"/>
      <c r="R68" s="182"/>
      <c r="S68" s="180"/>
      <c r="T68" s="182"/>
      <c r="U68" s="116"/>
      <c r="V68" s="116" t="e">
        <f ca="1">IFS(T66=1, $AW$5, T66=2, $BE$5, T66=3, $BM$5, T66=4, $AW$12, T66=5, $BE$12, T66=6, $BM$12, T66=7, $AW$19, T66=8, $BE$19, T66=0, )</f>
        <v>#NAME?</v>
      </c>
      <c r="W68" s="116" t="e">
        <f ca="1">IFS(T66=1, $AX$5, T66=2, $BF$5, T66=3, $BN$5, T66=4, $AX$12, T66=5, $BF$12, T66=6, $BN$12, T66=7, $AX$19, T66=8, $BF$19, T66=0, )</f>
        <v>#NAME?</v>
      </c>
      <c r="X68" s="116" t="e">
        <f ca="1">IFS(T66=1, $AY$5, T66=2, $BG$5, T66=3, $BO$5, T66=4, $AY$12, T66=5, $BG$12, T66=6, $BO$12, T66=7, $AY$19, T66=8, $BG$19, T66=0, )</f>
        <v>#NAME?</v>
      </c>
      <c r="Y68" s="116" t="e">
        <f ca="1">IFS(T66=1, $AZ$5, T66=2, $BH$5, T66=3, $BP$5, T66=4, $AZ$12, T66=5, $BH$12, T66=6, $BP$12, T66=7, $AZ$19, T66=8, $BH$19, T66=0, )</f>
        <v>#NAME?</v>
      </c>
      <c r="Z68" s="116" t="e">
        <f ca="1">IFS(T66=1, $BA$5, T66=2, $BI$5, T66=3, $BQ$5, T66=4, $BA$12, T66=5, $BI$12, T66=6, $BQ$12, T66=7, $BA$19, T66=8, $BI$19, T66=0, )</f>
        <v>#NAME?</v>
      </c>
      <c r="AA68" s="117" t="e">
        <f ca="1">IFS(T66=1, $BB$5, T66=2, $BJ$5, T66=3, $BR$5, T66=4, $BB$12, T66=5, $BJ$12, T66=6, $BR$12, T66=7, $BB$19, T66=8, $BJ$19, T66=0, )</f>
        <v>#NAME?</v>
      </c>
      <c r="AB68" s="180"/>
      <c r="AC68" s="182"/>
      <c r="AD68" s="116" t="e">
        <f ca="1">IFS(AC66=1, $AV$5, AC66=2, $BD$5, AC66=3, $BL$5, AC66=4, $AV$12, AC66=5, $BD$12, AC66=6, $BL$12, AC66=7, $AV$19, AC66=8, $BD$19, AC66=0, )</f>
        <v>#NAME?</v>
      </c>
      <c r="AE68" s="116" t="e">
        <f ca="1">IFS(AC66=1, $AW$5, AC66=2, $BE$5, AC66=3, $BM$5, AC66=4, $AW$12, AC66=5, $BE$12, AC66=6, $BM$12, AC66=7, $AW$19, AC66=8, $BE$19, AC66=0, )</f>
        <v>#NAME?</v>
      </c>
      <c r="AF68" s="116" t="e">
        <f ca="1">IFS(AC66=1, $AX$5, AC66=2, $BF$5, AC66=3, $BN$5, AC66=4, $AX$12, AC66=5, $BF$12, AC66=6, $BN$12, AC66=7, $AX$19, AC66=8, $BF$19, AC66=0, )</f>
        <v>#NAME?</v>
      </c>
      <c r="AG68" s="116" t="e">
        <f ca="1">IFS(AC66=1, $AY$5, AC66=2, $BG$5, AC66=3, $BO$5, AC66=4, $AY$12, AC66=5, $BG$12, AC66=6, $BO$12, AC66=7, $AY$19, AC66=8, $BG$19, AC66=0, )</f>
        <v>#NAME?</v>
      </c>
      <c r="AH68" s="116" t="e">
        <f ca="1">IFS(AC66=1, $AZ$5, AC66=2, $BH$5, AC66=3, $BP$5, AC66=4, $AZ$12, AC66=5, $BH$12, AC66=6, $BP$12, AC66=7, $AZ$19, AC66=8, $BH$19, AC66=0, )</f>
        <v>#NAME?</v>
      </c>
      <c r="AI68" s="116" t="e">
        <f ca="1">IFS(AC66=1, $BA$5, AC66=2, $BI$5, AC66=3, $BQ$5, AC66=4, $BA$12, AC66=5, $BI$12, AC66=6, $BQ$12, AC66=7, $BA$19, AC66=8, $BI$19, AC66=0, )</f>
        <v>#NAME?</v>
      </c>
      <c r="AJ68" s="117" t="e">
        <f ca="1">IFS(AC66=1, $BB$5, AC66=2, $BJ$5, AC66=3, $BR$5, AC66=4, $BB$12, AC66=5, $BJ$12, AC66=6, $BR$12, AC66=7, $BB$19, AC66=8, $BJ$19, AC66=0, )</f>
        <v>#NAME?</v>
      </c>
      <c r="AK68" s="180"/>
      <c r="AL68" s="182"/>
      <c r="AM68" s="116" t="e">
        <f ca="1">IFS(AL66=1, $AV$5, AL66=2, $BD$5, AL66=3, $BL$5, AL66=4, $AV$12, AL66=5, $BD$12, AL66=6, $BL$12, AL66=7, $AV$19, AL66=8, $BD$19, AL66=0, )</f>
        <v>#NAME?</v>
      </c>
      <c r="AN68" s="116" t="e">
        <f ca="1">IFS(AL66=1, $AW$5, AL66=2, $BE$5, AL66=3, $BM$5, AL66=4, $AW$12, AL66=5, $BE$12, AL66=6, $BM$12, AL66=7, $AW$19, AL66=8, $BE$19, AL66=0, )</f>
        <v>#NAME?</v>
      </c>
      <c r="AO68" s="116" t="e">
        <f ca="1">IFS(AL66=1, $AX$5, AL66=2, $BF$5, AL66=3, $BN$5, AL66=4, $AX$12, AL66=5, $BF$12, AL66=6, $BN$12, AL66=7, $AX$19, AL66=8, $BF$19, AL66=0, )</f>
        <v>#NAME?</v>
      </c>
      <c r="AP68" s="116" t="e">
        <f ca="1">IFS(AL66=1, $AY$5, AL66=2, $BG$5, AL66=3, $BO$5, AL66=4, $AY$12, AL66=5, $BG$12, AL66=6, $BO$12, AL66=7, $AY$19, AL66=8, $BG$19, AL66=0, )</f>
        <v>#NAME?</v>
      </c>
      <c r="AQ68" s="116" t="e">
        <f ca="1">IFS(AL66=1, $AZ$5, AL66=2, $BH$5, AL66=3, $BP$5, AL66=4, $AZ$12, AL66=5, $BH$12, AL66=6, $BP$12, AL66=7, $AZ$19, AL66=8, $BH$19, AL66=0, )</f>
        <v>#NAME?</v>
      </c>
      <c r="AR68" s="116" t="e">
        <f ca="1">IFS(AL66=1, $BA$5, AL66=2, $BI$5, AL66=3, $BQ$5, AL66=4, $BA$12, AL66=5, $BI$12, AL66=6, $BQ$12, AL66=7, $BA$19, AL66=8, $BI$19, AL66=0, )</f>
        <v>#NAME?</v>
      </c>
      <c r="AS68" s="117" t="e">
        <f ca="1">IFS(AL66=1, $BB$5, AL66=2, $BJ$5, AL66=3, $BR$5, AL66=4, $BB$12, AL66=5, $BJ$12, AL66=6, $BR$12, AL66=7, $BB$19, AL66=8, $BJ$19, AL66=0, )</f>
        <v>#NAME?</v>
      </c>
      <c r="AT68" s="139"/>
      <c r="AU68" s="140"/>
      <c r="AV68" s="139"/>
      <c r="AW68" s="139"/>
      <c r="AX68" s="139"/>
      <c r="AY68" s="139"/>
      <c r="AZ68" s="139"/>
      <c r="BA68" s="139"/>
      <c r="BB68" s="139"/>
      <c r="BC68" s="139"/>
      <c r="BD68" s="139"/>
      <c r="BE68" s="139"/>
      <c r="BF68" s="139"/>
      <c r="BG68" s="139"/>
      <c r="BH68" s="139"/>
      <c r="BI68" s="139"/>
      <c r="BJ68" s="139"/>
      <c r="BK68" s="139"/>
      <c r="BL68" s="139"/>
      <c r="BM68" s="139"/>
      <c r="BN68" s="139"/>
      <c r="BO68" s="139"/>
      <c r="BP68" s="139"/>
      <c r="BQ68" s="139"/>
      <c r="BR68" s="139"/>
    </row>
    <row r="69" spans="1:70" ht="18.75" customHeight="1" x14ac:dyDescent="0.25">
      <c r="A69" s="180"/>
      <c r="B69" s="134" t="s">
        <v>15</v>
      </c>
      <c r="C69" s="182"/>
      <c r="D69" s="180"/>
      <c r="E69" s="180"/>
      <c r="F69" s="180"/>
      <c r="G69" s="180"/>
      <c r="H69" s="182"/>
      <c r="I69" s="15">
        <f>I66*$AT$5</f>
        <v>532.4</v>
      </c>
      <c r="J69" s="180"/>
      <c r="K69" s="15">
        <f>K66*$AU$5</f>
        <v>80</v>
      </c>
      <c r="L69" s="180"/>
      <c r="M69" s="180"/>
      <c r="N69" s="180"/>
      <c r="O69" s="180"/>
      <c r="P69" s="180"/>
      <c r="Q69" s="180"/>
      <c r="R69" s="182"/>
      <c r="S69" s="180"/>
      <c r="T69" s="182"/>
      <c r="U69" s="116"/>
      <c r="V69" s="116" t="e">
        <f ca="1">IFS(T66=1, $AW$6, T66=2, $BE$6, T66=3, $BM$6, T66=4, $AW$13, T66=5, $BE$13, T66=6, $BM$13, T66=7, $AW$20, T66=8, $BE$20, T66=0, )</f>
        <v>#NAME?</v>
      </c>
      <c r="W69" s="116" t="e">
        <f ca="1">IFS(T66=1, $AX$6, T66=2, $BF$6, T66=3, $BN$6, T66=4, $AX$13, T66=5, $BF$13, T66=6, $BN$13, T66=7, $AX$20, T66=8, $BF$20, T66=0, )</f>
        <v>#NAME?</v>
      </c>
      <c r="X69" s="116" t="e">
        <f ca="1">IFS(T66=1, $AY$6, T66=2, $BG$6, T66=3, $BO$6, T66=4, $AY$13, T66=5, $BG$13, T66=6, $BO$13, T66=7, $AY$20, T66=8, $BG$20, T66=0, )</f>
        <v>#NAME?</v>
      </c>
      <c r="Y69" s="116" t="e">
        <f ca="1">IFS(T66=1, $AZ$6, T66=2, $BH$6, T66=3, $BP$6, T66=4, $AZ$13, T66=5, $BH$13, T66=6, $BP$13, T66=7, $AZ$20, T66=8, $BH$20, T66=0, )</f>
        <v>#NAME?</v>
      </c>
      <c r="Z69" s="116" t="e">
        <f ca="1">IFS(T66=1, $BA$6, T66=2, $BI$6, T66=3, $BQ$6, T66=4, $BA$13, T66=5, $BI$13, T66=6, $BQ$13, T66=7, $BA$20, T66=8, $BI$20, T66=0, )</f>
        <v>#NAME?</v>
      </c>
      <c r="AA69" s="117" t="e">
        <f ca="1">IFS(T66=1, $BB$6, T66=2, $BJ$6, T66=3, $BR$6, T66=4, $BB$13, T66=5, $BJ$13, T66=6, $BR$13, T66=7, $BB$20, T66=8, $BJ$20, T66=0, )</f>
        <v>#NAME?</v>
      </c>
      <c r="AB69" s="180"/>
      <c r="AC69" s="182"/>
      <c r="AD69" s="116" t="e">
        <f ca="1">IFS(AC66=1, $AV$6, AC66=2, $BD$6, AC66=3, $BL$6, AC66=4, $AV$13, AC66=5, $BD$13, AC66=6, $BL$13, AC66=7, $AV$20, AC66=8, $BD$20, AC66=0, )</f>
        <v>#NAME?</v>
      </c>
      <c r="AE69" s="116" t="e">
        <f ca="1">IFS(AC66=1, $AW$6, AC66=2, $BE$6, AC66=3, $BM$6, AC66=4, $AW$13, AC66=5, $BE$13, AC66=6, $BM$13, AC66=7, $AW$20, AC66=8, $BE$20, AC66=0, )</f>
        <v>#NAME?</v>
      </c>
      <c r="AF69" s="116" t="e">
        <f ca="1">IFS(AC66=1, $AX$6, AC66=2, $BF$6, AC66=3, $BN$6, AC66=4, $AX$13, AC66=5, $BF$13, AC66=6, $BN$13, AC66=7, $AX$20, AC66=8, $BF$20, AC66=0, )</f>
        <v>#NAME?</v>
      </c>
      <c r="AG69" s="116" t="e">
        <f ca="1">IFS(AC66=1, $AY$6, AC66=2, $BG$6, AC66=3, $BO$6, AC66=4, $AY$13, AC66=5, $BG$13, AC66=6, $BO$13, AC66=7, $AY$20, AC66=8, $BG$20, AC66=0, )</f>
        <v>#NAME?</v>
      </c>
      <c r="AH69" s="116" t="e">
        <f ca="1">IFS(AC66=1, $AZ$6, AC66=2, $BH$6, AC66=3, $BP$6, AC66=4, $AZ$13, AC66=5, $BH$13, AC66=6, $BP$13, AC66=7, $AZ$20, AC66=8, $BH$20, AC66=0, )</f>
        <v>#NAME?</v>
      </c>
      <c r="AI69" s="116" t="e">
        <f ca="1">IFS(AC66=1, $BA$6, AC66=2, $BI$6, AC66=3, $BQ$6, AC66=4, $BA$13, AC66=5, $BI$13, AC66=6, $BQ$13, AC66=7, $BA$20, AC66=8, $BI$20, AC66=0, )</f>
        <v>#NAME?</v>
      </c>
      <c r="AJ69" s="117" t="e">
        <f ca="1">IFS(AC66=1, $BB$6, AC66=2, $BJ$6, AC66=3, $BR$6, AC66=4, $BB$13, AC66=5, $BJ$13, AC66=6, $BR$13, AC66=7, $BB$20, AC66=8, $BJ$20, AC66=0, )</f>
        <v>#NAME?</v>
      </c>
      <c r="AK69" s="180"/>
      <c r="AL69" s="182"/>
      <c r="AM69" s="116" t="e">
        <f ca="1">IFS(AL66=1, $AV$6, AL66=2, $BD$6, AL66=3, $BL$6, AL66=4, $AV$13, AL66=5, $BD$13, AL66=6, $BL$13, AL66=7, $AV$20, AL66=8, $BD$20, AL66=0, )</f>
        <v>#NAME?</v>
      </c>
      <c r="AN69" s="116" t="e">
        <f ca="1">IFS(AL66=1, $AW$6, AL66=2, $BE$6, AL66=3, $BM$6, AL66=4, $AW$13, AL66=5, $BE$13, AL66=6, $BM$13, AL66=7, $AW$20, AL66=8, $BE$20, AL66=0, )</f>
        <v>#NAME?</v>
      </c>
      <c r="AO69" s="116" t="e">
        <f ca="1">IFS(AL66=1, $AX$6, AL66=2, $BF$6, AL66=3, $BN$6, AL66=4, $AX$13, AL66=5, $BF$13, AL66=6, $BN$13, AL66=7, $AX$20, AL66=8, $BF$20, AL66=0, )</f>
        <v>#NAME?</v>
      </c>
      <c r="AP69" s="116" t="e">
        <f ca="1">IFS(AL66=1, $AY$6, AL66=2, $BG$6, AL66=3, $BO$6, AL66=4, $AY$13, AL66=5, $BG$13, AL66=6, $BO$13, AL66=7, $AY$20, AL66=8, $BG$20, AL66=0, )</f>
        <v>#NAME?</v>
      </c>
      <c r="AQ69" s="116" t="e">
        <f ca="1">IFS(AL66=1, $AZ$6, AL66=2, $BH$6, AL66=3, $BP$6, AL66=4, $AZ$13, AL66=5, $BH$13, AL66=6, $BP$13, AL66=7, $AZ$20, AL66=8, $BH$20, AL66=0, )</f>
        <v>#NAME?</v>
      </c>
      <c r="AR69" s="116" t="e">
        <f ca="1">IFS(AL66=1, $BA$6, AL66=2, $BI$6, AL66=3, $BQ$6, AL66=4, $BA$13, AL66=5, $BI$13, AL66=6, $BQ$13, AL66=7, $BA$20, AL66=8, $BI$20, AL66=0, )</f>
        <v>#NAME?</v>
      </c>
      <c r="AS69" s="117" t="e">
        <f ca="1">IFS(AL66=1, $BB$6, AL66=2, $BJ$6, AL66=3, $BR$6, AL66=4, $BB$13, AL66=5, $BJ$13, AL66=6, $BR$13, AL66=7, $BB$20, AL66=8, $BJ$20, AL66=0, )</f>
        <v>#NAME?</v>
      </c>
      <c r="AT69" s="139"/>
      <c r="AU69" s="140"/>
      <c r="AV69" s="139"/>
      <c r="AW69" s="139"/>
      <c r="AX69" s="139"/>
      <c r="AY69" s="139"/>
      <c r="AZ69" s="139"/>
      <c r="BA69" s="139"/>
      <c r="BB69" s="139"/>
      <c r="BC69" s="139"/>
      <c r="BD69" s="139"/>
      <c r="BE69" s="139"/>
      <c r="BF69" s="139"/>
      <c r="BG69" s="139"/>
      <c r="BH69" s="139"/>
      <c r="BI69" s="139"/>
      <c r="BJ69" s="139"/>
      <c r="BK69" s="139"/>
      <c r="BL69" s="139"/>
      <c r="BM69" s="139"/>
      <c r="BN69" s="139"/>
      <c r="BO69" s="139"/>
      <c r="BP69" s="139"/>
      <c r="BQ69" s="139"/>
      <c r="BR69" s="139"/>
    </row>
    <row r="70" spans="1:70" ht="18.75" customHeight="1" x14ac:dyDescent="0.25">
      <c r="A70" s="180"/>
      <c r="B70" s="135" t="s">
        <v>16</v>
      </c>
      <c r="C70" s="182"/>
      <c r="D70" s="180"/>
      <c r="E70" s="180"/>
      <c r="F70" s="180"/>
      <c r="G70" s="180"/>
      <c r="H70" s="182"/>
      <c r="I70" s="15">
        <f>I66*$AT$6</f>
        <v>2575</v>
      </c>
      <c r="J70" s="180"/>
      <c r="K70" s="15">
        <f>K66*$AU$6</f>
        <v>160</v>
      </c>
      <c r="L70" s="180"/>
      <c r="M70" s="180"/>
      <c r="N70" s="180"/>
      <c r="O70" s="180"/>
      <c r="P70" s="180"/>
      <c r="Q70" s="180"/>
      <c r="R70" s="182"/>
      <c r="S70" s="180"/>
      <c r="T70" s="182"/>
      <c r="U70" s="116"/>
      <c r="V70" s="116" t="e">
        <f ca="1">IFS(T66=1, $AW$7, T66=2, $BE$7, T66=3, $BM$7, T66=4, $AW$14, T66=5, $BE$14, T66=6, $BM$14, T66=7, $AW$21, T66=8, $BE$21, T66=0, )</f>
        <v>#NAME?</v>
      </c>
      <c r="W70" s="116" t="e">
        <f ca="1">IFS(T66=1, $AX$7, T66=2, $BF$7, T66=3, $BN$7, T66=4, $AX$14, T66=5, $BF$14, T66=6, $BN$14, T66=7, $AX$21, T66=8, $BF$21, T66=0, )</f>
        <v>#NAME?</v>
      </c>
      <c r="X70" s="116" t="e">
        <f ca="1">IFS(T66=1, $AY$7, T66=2, $BG$7, T66=3, $BO$7, T66=4, $AY$14, T66=5, $BG$14, T66=6, $BO$14, T66=7, $AY$21, T66=8, $BG$21, T66=0, )</f>
        <v>#NAME?</v>
      </c>
      <c r="Y70" s="116" t="e">
        <f ca="1">IFS(T66=1, $AZ$7, T66=2, $BH$7, T66=3, $BP$7, T66=4, $AZ$14, T66=5, $BH$14, T66=6, $BP$14, T66=7, $AZ$21, T66=8, $BH$21, T66=0, )</f>
        <v>#NAME?</v>
      </c>
      <c r="Z70" s="116" t="e">
        <f ca="1">IFS(T66=1, $BA$7, T66=2, $BI$7, T66=3, $BQ$7, T66=4, $BA$14, T66=5, $BI$14, T66=6, $BQ$14, T66=7, $BA$21, T66=8, $BI$21, T66=0, )</f>
        <v>#NAME?</v>
      </c>
      <c r="AA70" s="117" t="e">
        <f ca="1">IFS(T66=1, $BB$7, T66=2, $BJ$7, T66=3, $BR$7, T66=4, $BB$14, T66=5, $BJ$14, T66=6, $BR$14, T66=7, $BB$21, T66=8, $BJ$21, T66=0, )</f>
        <v>#NAME?</v>
      </c>
      <c r="AB70" s="180"/>
      <c r="AC70" s="182"/>
      <c r="AD70" s="116" t="e">
        <f ca="1">IFS(AC66=1, $AV$7, AC66=2, $BD$7, AC66=3, $BL$7, AC66=4, $AV$14, AC66=5, $BD$14, AC66=6, $BL$14, AC66=7, $AV$21, AC66=8, $BD$21, AC66=0, )</f>
        <v>#NAME?</v>
      </c>
      <c r="AE70" s="116" t="e">
        <f ca="1">IFS(AC66=1, $AW$7, AC66=2, $BE$7, AC66=3, $BM$7, AC66=4, $AW$14, AC66=5, $BE$14, AC66=6, $BM$14, AC66=7, $AW$21, AC66=8, $BE$21, AC66=0, )</f>
        <v>#NAME?</v>
      </c>
      <c r="AF70" s="116" t="e">
        <f ca="1">IFS(AC66=1, $AX$7, AC66=2, $BF$7, AC66=3, $BN$7, AC66=4, $AX$14, AC66=5, $BF$14, AC66=6, $BN$14, AC66=7, $AX$21, AC66=8, $BF$21, AC66=0, )</f>
        <v>#NAME?</v>
      </c>
      <c r="AG70" s="116" t="e">
        <f ca="1">IFS(AC66=1, $AY$7, AC66=2, $BG$7, AC66=3, $BO$7, AC66=4, $AY$14, AC66=5, $BG$14, AC66=6, $BO$14, AC66=7, $AY$21, AC66=8, $BG$21, AC66=0, )</f>
        <v>#NAME?</v>
      </c>
      <c r="AH70" s="116" t="e">
        <f ca="1">IFS(AC66=1, $AZ$7, AC66=2, $BH$7, AC66=3, $BP$7, AC66=4, $AZ$14, AC66=5, $BH$14, AC66=6, $BP$14, AC66=7, $AZ$21, AC66=8, $BH$21, AC66=0, )</f>
        <v>#NAME?</v>
      </c>
      <c r="AI70" s="116" t="e">
        <f ca="1">IFS(AC66=1, $BA$7, AC66=2, $BI$7, AC66=3, $BQ$7, AC66=4, $BA$14, AC66=5, $BI$14, AC66=6, $BQ$14, AC66=7, $BA$21, AC66=8, $BI$21, AC66=0, )</f>
        <v>#NAME?</v>
      </c>
      <c r="AJ70" s="117" t="e">
        <f ca="1">IFS(AC66=1, $BB$7, AC66=2, $BJ$7, AC66=3, $BR$7, AC66=4, $BB$14, AC66=5, $BJ$14, AC66=6, $BR$14, AC66=7, $BB$21, AC66=8, $BJ$21, AC66=0, )</f>
        <v>#NAME?</v>
      </c>
      <c r="AK70" s="180"/>
      <c r="AL70" s="182"/>
      <c r="AM70" s="116" t="e">
        <f ca="1">IFS(AL66=1, $AV$7, AL66=2, $BD$7, AL66=3, $BL$7, AL66=4, $AV$14, AL66=5, $BD$14, AL66=6, $BL$14, AL66=7, $AV$21, AL66=8, $BD$21, AL66=0, )</f>
        <v>#NAME?</v>
      </c>
      <c r="AN70" s="116" t="e">
        <f ca="1">IFS(AL66=1, $AW$7, AL66=2, $BE$7, AL66=3, $BM$7, AL66=4, $AW$14, AL66=5, $BE$14, AL66=6, $BM$14, AL66=7, $AW$21, AL66=8, $BE$21, AL66=0, )</f>
        <v>#NAME?</v>
      </c>
      <c r="AO70" s="116" t="e">
        <f ca="1">IFS(AL66=1, $AX$7, AL66=2, $BF$7, AL66=3, $BN$7, AL66=4, $AX$14, AL66=5, $BF$14, AL66=6, $BN$14, AL66=7, $AX$21, AL66=8, $BF$21, AL66=0, )</f>
        <v>#NAME?</v>
      </c>
      <c r="AP70" s="116" t="e">
        <f ca="1">IFS(AL66=1, $AY$7, AL66=2, $BG$7, AL66=3, $BO$7, AL66=4, $AY$14, AL66=5, $BG$14, AL66=6, $BO$14, AL66=7, $AY$21, AL66=8, $BG$21, AL66=0, )</f>
        <v>#NAME?</v>
      </c>
      <c r="AQ70" s="116" t="e">
        <f ca="1">IFS(AL66=1, $AZ$7, AL66=2, $BH$7, AL66=3, $BP$7, AL66=4, $AZ$14, AL66=5, $BH$14, AL66=6, $BP$14, AL66=7, $AZ$21, AL66=8, $BH$21, AL66=0, )</f>
        <v>#NAME?</v>
      </c>
      <c r="AR70" s="116" t="e">
        <f ca="1">IFS(AL66=1, $BA$7, AL66=2, $BI$7, AL66=3, $BQ$7, AL66=4, $BA$14, AL66=5, $BI$14, AL66=6, $BQ$14, AL66=7, $BA$21, AL66=8, $BI$21, AL66=0, )</f>
        <v>#NAME?</v>
      </c>
      <c r="AS70" s="117" t="e">
        <f ca="1">IFS(AL66=1, $BB$7, AL66=2, $BJ$7, AL66=3, $BR$7, AL66=4, $BB$14, AL66=5, $BJ$14, AL66=6, $BR$14, AL66=7, $BB$21, AL66=8, $BJ$21, AL66=0, )</f>
        <v>#NAME?</v>
      </c>
      <c r="AT70" s="139"/>
      <c r="AU70" s="140"/>
      <c r="AV70" s="139"/>
      <c r="AW70" s="139"/>
      <c r="AX70" s="139"/>
      <c r="AY70" s="139"/>
      <c r="AZ70" s="139"/>
      <c r="BA70" s="139"/>
      <c r="BB70" s="139"/>
      <c r="BC70" s="139"/>
      <c r="BD70" s="139"/>
      <c r="BE70" s="139"/>
      <c r="BF70" s="139"/>
      <c r="BG70" s="139"/>
      <c r="BH70" s="139"/>
      <c r="BI70" s="139"/>
      <c r="BJ70" s="139"/>
      <c r="BK70" s="139"/>
      <c r="BL70" s="139"/>
      <c r="BM70" s="139"/>
      <c r="BN70" s="139"/>
      <c r="BO70" s="139"/>
      <c r="BP70" s="139"/>
      <c r="BQ70" s="139"/>
      <c r="BR70" s="139"/>
    </row>
    <row r="71" spans="1:70" ht="18.75" customHeight="1" x14ac:dyDescent="0.25">
      <c r="A71" s="180"/>
      <c r="B71" s="136" t="s">
        <v>17</v>
      </c>
      <c r="C71" s="182"/>
      <c r="D71" s="180"/>
      <c r="E71" s="180"/>
      <c r="F71" s="180"/>
      <c r="G71" s="180"/>
      <c r="H71" s="182"/>
      <c r="I71" s="15">
        <f>I66*$AT$7</f>
        <v>12466.5</v>
      </c>
      <c r="J71" s="180"/>
      <c r="K71" s="15">
        <f>K66*$AU$7</f>
        <v>320</v>
      </c>
      <c r="L71" s="180"/>
      <c r="M71" s="180"/>
      <c r="N71" s="180"/>
      <c r="O71" s="180"/>
      <c r="P71" s="180"/>
      <c r="Q71" s="180"/>
      <c r="R71" s="182"/>
      <c r="S71" s="180"/>
      <c r="T71" s="182"/>
      <c r="U71" s="116"/>
      <c r="V71" s="116" t="e">
        <f ca="1">IFS(T66=1, $AW$8, T66=2, $BE$8, T66=3, $BM$8, T66=4, $AW$15, T66=5, $BE$15, T66=6, $BM$15, T66=7, $AW$22, T66=8, $BE$22, T66=0, )</f>
        <v>#NAME?</v>
      </c>
      <c r="W71" s="116" t="e">
        <f ca="1">IFS(T66=1, $AX$8, T66=2, $BF$8, T66=3, $BN$8, T66=4, $AX$15, T66=5, $BF$15, T66=6, $BN$15, T66=7, $AX$22, T66=8, $BF$22, T66=0, )</f>
        <v>#NAME?</v>
      </c>
      <c r="X71" s="116" t="e">
        <f ca="1">IFS(T66=1, $AY$8, T66=2, $BG$8, T66=3, $BO$8, T66=4, $AY$15, T66=5, $BG$15, T66=6, $BO$15, T66=7, $AY$22, T66=8, $BG$22, T66=0, )</f>
        <v>#NAME?</v>
      </c>
      <c r="Y71" s="116" t="e">
        <f ca="1">IFS(T66=1, $AZ$8, T66=2, $BH$8, T66=3, $BP$8, T66=4, $AZ$15, T66=5, $BH$15, T66=6, $BP$15, T66=7, $AZ$22, T66=8, $BH$22, T66=0, )</f>
        <v>#NAME?</v>
      </c>
      <c r="Z71" s="116" t="e">
        <f ca="1">IFS(T66=1, $BA$8, T66=2, $BI$8, T66=3, $BQ$8, T66=4, $BA$15, T66=5, $BI$15, T66=6, $BQ$15, T66=7, $BA$22, T66=8, $BI$22, T66=0, )</f>
        <v>#NAME?</v>
      </c>
      <c r="AA71" s="117" t="e">
        <f ca="1">IFS(T66=1, $BB$8, T66=2, $BJ$8, T66=3, $BR$8, T66=4, $BB$15, T66=5, $BJ$15, T66=6, $BR$15, T66=7, $BB$22, T66=8, $BJ$22, T66=0, )</f>
        <v>#NAME?</v>
      </c>
      <c r="AB71" s="180"/>
      <c r="AC71" s="182"/>
      <c r="AD71" s="116" t="e">
        <f ca="1">IFS(AC66=1, $AV$8, AC66=2, $BD$8, AC66=3, $BL$8, AC66=4, $AV$15, AC66=5, $BD$15, AC66=6, $BL$15, AC66=7, $AV$22, AC66=8, $BD$22, AC66=0, )</f>
        <v>#NAME?</v>
      </c>
      <c r="AE71" s="116" t="e">
        <f ca="1">IFS(AC66=1, $AW$8, AC66=2, $BE$8, AC66=3, $BM$8, AC66=4, $AW$15, AC66=5, $BE$15, AC66=6, $BM$15, AC66=7, $AW$22, AC66=8, $BE$22, AC66=0, )</f>
        <v>#NAME?</v>
      </c>
      <c r="AF71" s="116" t="e">
        <f ca="1">IFS(AC66=1, $AX$8, AC66=2, $BF$8, AC66=3, $BN$8, AC66=4, $AX$15, AC66=5, $BF$15, AC66=6, $BN$15, AC66=7, $AX$22, AC66=8, $BF$22, AC66=0, )</f>
        <v>#NAME?</v>
      </c>
      <c r="AG71" s="116" t="e">
        <f ca="1">IFS(AC66=1, $AY$8, AC66=2, $BG$8, AC66=3, $BO$8, AC66=4, $AY$15, AC66=5, $BG$15, AC66=6, $BO$15, AC66=7, $AY$22, AC66=8, $BG$22, AC66=0, )</f>
        <v>#NAME?</v>
      </c>
      <c r="AH71" s="116" t="e">
        <f ca="1">IFS(AC66=1, $AZ$8, AC66=2, $BH$8, AC66=3, $BP$8, AC66=4, $AZ$15, AC66=5, $BH$15, AC66=6, $BP$15, AC66=7, $AZ$22, AC66=8, $BH$22, AC66=0, )</f>
        <v>#NAME?</v>
      </c>
      <c r="AI71" s="116" t="e">
        <f ca="1">IFS(AC66=1, $BA$8, AC66=2, $BI$8, AC66=3, $BQ$8, AC66=4, $BA$15, AC66=5, $BI$15, AC66=6, $BQ$15, AC66=7, $BA$22, AC66=8, $BI$22, AC66=0, )</f>
        <v>#NAME?</v>
      </c>
      <c r="AJ71" s="117" t="e">
        <f ca="1">IFS(AC66=1, $BB$8, AC66=2, $BJ$8, AC66=3, $BR$8, AC66=4, $BB$15, AC66=5, $BJ$15, AC66=6, $BR$15, AC66=7, $BB$22, AC66=8, $BJ$22, AC66=0, )</f>
        <v>#NAME?</v>
      </c>
      <c r="AK71" s="180"/>
      <c r="AL71" s="182"/>
      <c r="AM71" s="116" t="e">
        <f ca="1">IFS(AL66=1, $AV$8, AL66=2, $BD$8, AL66=3, $BL$8, AL66=4, $AV$15, AL66=5, $BD$15, AL66=6, $BL$15, AL66=7, $AV$22, AL66=8, $BD$22, AL66=0, )</f>
        <v>#NAME?</v>
      </c>
      <c r="AN71" s="116" t="e">
        <f ca="1">IFS(AL66=1, $AW$8, AL66=2, $BE$8, AL66=3, $BM$8, AL66=4, $AW$15, AL66=5, $BE$15, AL66=6, $BM$15, AL66=7, $AW$22, AL66=8, $BE$22, AL66=0, )</f>
        <v>#NAME?</v>
      </c>
      <c r="AO71" s="116" t="e">
        <f ca="1">IFS(AL66=1, $AX$8, AL66=2, $BF$8, AL66=3, $BN$8, AL66=4, $AX$15, AL66=5, $BF$15, AL66=6, $BN$15, AL66=7, $AX$22, AL66=8, $BF$22, AL66=0, )</f>
        <v>#NAME?</v>
      </c>
      <c r="AP71" s="116" t="e">
        <f ca="1">IFS(AL66=1, $AY$8, AL66=2, $BG$8, AL66=3, $BO$8, AL66=4, $AY$15, AL66=5, $BG$15, AL66=6, $BO$15, AL66=7, $AY$22, AL66=8, $BG$22, AL66=0, )</f>
        <v>#NAME?</v>
      </c>
      <c r="AQ71" s="116" t="e">
        <f ca="1">IFS(AL66=1, $AZ$8, AL66=2, $BH$8, AL66=3, $BP$8, AL66=4, $AZ$15, AL66=5, $BH$15, AL66=6, $BP$15, AL66=7, $AZ$22, AL66=8, $BH$22, AL66=0, )</f>
        <v>#NAME?</v>
      </c>
      <c r="AR71" s="116" t="e">
        <f ca="1">IFS(AL66=1, $BA$8, AL66=2, $BI$8, AL66=3, $BQ$8, AL66=4, $BA$15, AL66=5, $BI$15, AL66=6, $BQ$15, AL66=7, $BA$22, AL66=8, $BI$22, AL66=0, )</f>
        <v>#NAME?</v>
      </c>
      <c r="AS71" s="117" t="e">
        <f ca="1">IFS(AL66=1, $BB$8, AL66=2, $BJ$8, AL66=3, $BR$8, AL66=4, $BB$15, AL66=5, $BJ$15, AL66=6, $BR$15, AL66=7, $BB$22, AL66=8, $BJ$22, AL66=0, )</f>
        <v>#NAME?</v>
      </c>
      <c r="AT71" s="139"/>
      <c r="AU71" s="140"/>
      <c r="AV71" s="139"/>
      <c r="AW71" s="139"/>
      <c r="AX71" s="139"/>
      <c r="AY71" s="139"/>
      <c r="AZ71" s="139"/>
      <c r="BA71" s="139"/>
      <c r="BB71" s="139"/>
      <c r="BC71" s="139"/>
      <c r="BD71" s="139"/>
      <c r="BE71" s="139"/>
      <c r="BF71" s="139"/>
      <c r="BG71" s="139"/>
      <c r="BH71" s="139"/>
      <c r="BI71" s="139"/>
      <c r="BJ71" s="139"/>
      <c r="BK71" s="139"/>
      <c r="BL71" s="139"/>
      <c r="BM71" s="139"/>
      <c r="BN71" s="139"/>
      <c r="BO71" s="139"/>
      <c r="BP71" s="139"/>
      <c r="BQ71" s="139"/>
      <c r="BR71" s="139"/>
    </row>
    <row r="72" spans="1:70" ht="18.75" customHeight="1" x14ac:dyDescent="0.25">
      <c r="A72" s="191"/>
      <c r="B72" s="141" t="s">
        <v>18</v>
      </c>
      <c r="C72" s="195"/>
      <c r="D72" s="191"/>
      <c r="E72" s="191"/>
      <c r="F72" s="191"/>
      <c r="G72" s="191"/>
      <c r="H72" s="195"/>
      <c r="I72" s="76">
        <f>I66*$AT$8</f>
        <v>132750</v>
      </c>
      <c r="J72" s="191"/>
      <c r="K72" s="76">
        <f>K66*$AU$8</f>
        <v>640</v>
      </c>
      <c r="L72" s="191"/>
      <c r="M72" s="191"/>
      <c r="N72" s="191"/>
      <c r="O72" s="191"/>
      <c r="P72" s="191"/>
      <c r="Q72" s="191"/>
      <c r="R72" s="195"/>
      <c r="S72" s="191"/>
      <c r="T72" s="195"/>
      <c r="U72" s="124"/>
      <c r="V72" s="124" t="e">
        <f ca="1">IFS(T66=1, $AW$9, T66=2, $BE$9, T66=3, $BM$9, T66=4, $AW$16, T66=5, $BE$16, T66=6, $BM$16, T66=7, $AW$23, T66=8, $BE$23, T66=0, )</f>
        <v>#NAME?</v>
      </c>
      <c r="W72" s="124" t="e">
        <f ca="1">IFS(T66=1, $AX$9, T66=2, $BF$9, T66=3, $BN$9, T66=4, $AX$16, T66=5, $BF$16, T66=6, $BN$16, T66=7, $AX$23, T66=8, $BF$23, T66=0, )</f>
        <v>#NAME?</v>
      </c>
      <c r="X72" s="124" t="e">
        <f ca="1">IFS(T66=1, $AY$9, T66=2, $BG$9, T66=3, $BO$9, T66=4, $AY$16, T66=5, $BG$16, T66=6, $BO$16, T66=7, $AY$23, T66=8, $BG$23, T66=0, )</f>
        <v>#NAME?</v>
      </c>
      <c r="Y72" s="124" t="e">
        <f ca="1">IFS(T66=1, $AZ$9, T66=2, $BH$9, T66=3, $BP$9, T66=4, $AZ$16, T66=5, $BH$16, T66=6, $BP$16, T66=7, $AZ$23, T66=8, $BH$23, T66=0, )</f>
        <v>#NAME?</v>
      </c>
      <c r="Z72" s="124" t="e">
        <f ca="1">IFS(T66=1, $BA$9, T66=2, $BI$9, T66=3, $BQ$9, T66=4, $BA$16, T66=5, $BI$16, T66=6, $BQ$16, T66=7, $BA$23, T66=8, $BI$23, T66=0, )</f>
        <v>#NAME?</v>
      </c>
      <c r="AA72" s="125" t="e">
        <f ca="1">IFS(T66=1, $BB$9, T66=2, $BJ$9, T66=3, $BR$9, T66=4, $BB$16, T66=5, $BJ$16, T66=6, $BR$16, T66=7, $BB$23, T66=8, $BJ$23, T66=0, )</f>
        <v>#NAME?</v>
      </c>
      <c r="AB72" s="191"/>
      <c r="AC72" s="195"/>
      <c r="AD72" s="124" t="e">
        <f ca="1">IFS(AC66=1, $AV$9, AC66=2, $BD$9, AC66=3, $BL$9, AC66=4, $AV$16, AC66=5, $BD$16, AC66=6, $BL$16, AC66=7, $AV$23, AC66=8, $BD$23, AC66=0, )</f>
        <v>#NAME?</v>
      </c>
      <c r="AE72" s="124" t="e">
        <f ca="1">IFS(AC66=1, $AW$9, AC66=2, $BE$9, AC66=3, $BM$9, AC66=4, $AW$16, AC66=5, $BE$16, AC66=6, $BM$16, AC66=7, $AW$23, AC66=8, $BE$23, AC66=0, )</f>
        <v>#NAME?</v>
      </c>
      <c r="AF72" s="124" t="e">
        <f ca="1">IFS(AC66=1, $AX$9, AC66=2, $BF$9, AC66=3, $BN$9, AC66=4, $AX$16, AC66=5, $BF$16, AC66=6, $BN$16, AC66=7, $AX$23, AC66=8, $BF$23, AC66=0, )</f>
        <v>#NAME?</v>
      </c>
      <c r="AG72" s="124" t="e">
        <f ca="1">IFS(AC66=1, $AY$9, AC66=2, $BG$9, AC66=3, $BO$9, AC66=4, $AY$16, AC66=5, $BG$16, AC66=6, $BO$16, AC66=7, $AY$23, AC66=8, $BG$23, AC66=0, )</f>
        <v>#NAME?</v>
      </c>
      <c r="AH72" s="124" t="e">
        <f ca="1">IFS(AC66=1, $AZ$9, AC66=2, $BH$9, AC66=3, $BP$9, AC66=4, $AZ$16, AC66=5, $BH$16, AC66=6, $BP$16, AC66=7, $AZ$23, AC66=8, $BH$23, AC66=0, )</f>
        <v>#NAME?</v>
      </c>
      <c r="AI72" s="124" t="e">
        <f ca="1">IFS(AC66=1, $BA$9, AC66=2, $BI$9, AC66=3, $BQ$9, AC66=4, $BA$16, AC66=5, $BI$16, AC66=6, $BQ$16, AC66=7, $BA$23, AC66=8, $BI$23, AC66=0, )</f>
        <v>#NAME?</v>
      </c>
      <c r="AJ72" s="125" t="e">
        <f ca="1">IFS(AC66=1, $BB$9, AC66=2, $BJ$9, AC66=3, $BR$9, AC66=4, $BB$16, AC66=5, $BJ$16, AC66=6, $BR$16, AC66=7, $BB$23, AC66=8, $BJ$23, AC66=0, )</f>
        <v>#NAME?</v>
      </c>
      <c r="AK72" s="191"/>
      <c r="AL72" s="195"/>
      <c r="AM72" s="124" t="e">
        <f ca="1">IFS(AL66=1, $AV$9, AL66=2, $BD$9, AL66=3, $BL$9, AL66=4, $AV$16, AL66=5, $BD$16, AL66=6, $BL$16, AL66=7, $AV$23, AL66=8, $BD$23, AL66=0, )</f>
        <v>#NAME?</v>
      </c>
      <c r="AN72" s="124" t="e">
        <f ca="1">IFS(AL66=1, $AW$9, AL66=2, $BE$9, AL66=3, $BM$9, AL66=4, $AW$16, AL66=5, $BE$16, AL66=6, $BM$16, AL66=7, $AW$23, AL66=8, $BE$23, AL66=0, )</f>
        <v>#NAME?</v>
      </c>
      <c r="AO72" s="124" t="e">
        <f ca="1">IFS(AL66=1, $AX$9, AL66=2, $BF$9, AL66=3, $BN$9, AL66=4, $AX$16, AL66=5, $BF$16, AL66=6, $BN$16, AL66=7, $AX$23, AL66=8, $BF$23, AL66=0, )</f>
        <v>#NAME?</v>
      </c>
      <c r="AP72" s="124" t="e">
        <f ca="1">IFS(AL66=1, $AY$9, AL66=2, $BG$9, AL66=3, $BO$9, AL66=4, $AY$16, AL66=5, $BG$16, AL66=6, $BO$16, AL66=7, $AY$23, AL66=8, $BG$23, AL66=0, )</f>
        <v>#NAME?</v>
      </c>
      <c r="AQ72" s="124" t="e">
        <f ca="1">IFS(AL66=1, $AZ$9, AL66=2, $BH$9, AL66=3, $BP$9, AL66=4, $AZ$16, AL66=5, $BH$16, AL66=6, $BP$16, AL66=7, $AZ$23, AL66=8, $BH$23, AL66=0, )</f>
        <v>#NAME?</v>
      </c>
      <c r="AR72" s="124" t="e">
        <f ca="1">IFS(AL66=1, $BA$9, AL66=2, $BI$9, AL66=3, $BQ$9, AL66=4, $BA$16, AL66=5, $BI$16, AL66=6, $BQ$16, AL66=7, $BA$23, AL66=8, $BI$23, AL66=0, )</f>
        <v>#NAME?</v>
      </c>
      <c r="AS72" s="125" t="e">
        <f ca="1">IFS(AL66=1, $BB$9, AL66=2, $BJ$9, AL66=3, $BR$9, AL66=4, $BB$16, AL66=5, $BJ$16, AL66=6, $BR$16, AL66=7, $BB$23, AL66=8, $BJ$23, AL66=0, )</f>
        <v>#NAME?</v>
      </c>
      <c r="AT72" s="142"/>
      <c r="AU72" s="143"/>
      <c r="AV72" s="144"/>
      <c r="AW72" s="144"/>
      <c r="AX72" s="144"/>
      <c r="AY72" s="144"/>
      <c r="AZ72" s="144"/>
      <c r="BA72" s="144"/>
      <c r="BB72" s="144"/>
      <c r="BC72" s="144"/>
      <c r="BD72" s="144"/>
      <c r="BE72" s="144"/>
      <c r="BF72" s="144"/>
      <c r="BG72" s="144"/>
      <c r="BH72" s="144"/>
      <c r="BI72" s="144"/>
      <c r="BJ72" s="144"/>
      <c r="BK72" s="144"/>
      <c r="BL72" s="144"/>
      <c r="BM72" s="144"/>
      <c r="BN72" s="144"/>
      <c r="BO72" s="144"/>
      <c r="BP72" s="144"/>
      <c r="BQ72" s="144"/>
      <c r="BR72" s="144"/>
    </row>
    <row r="73" spans="1:70" ht="18.75" customHeight="1" x14ac:dyDescent="0.25">
      <c r="A73" s="197" t="s">
        <v>265</v>
      </c>
      <c r="B73" s="145" t="s">
        <v>23</v>
      </c>
      <c r="C73" s="194" t="s">
        <v>374</v>
      </c>
      <c r="D73" s="189"/>
      <c r="E73" s="189" t="s">
        <v>144</v>
      </c>
      <c r="F73" s="189" t="s">
        <v>115</v>
      </c>
      <c r="G73" s="189" t="s">
        <v>115</v>
      </c>
      <c r="H73" s="194" t="s">
        <v>115</v>
      </c>
      <c r="I73" s="15">
        <v>50</v>
      </c>
      <c r="J73" s="189" t="s">
        <v>115</v>
      </c>
      <c r="K73" s="15">
        <v>10</v>
      </c>
      <c r="L73" s="189"/>
      <c r="M73" s="189" t="s">
        <v>115</v>
      </c>
      <c r="N73" s="180"/>
      <c r="O73" s="180"/>
      <c r="P73" s="201" t="s">
        <v>375</v>
      </c>
      <c r="Q73" s="189" t="s">
        <v>369</v>
      </c>
      <c r="R73" s="200" t="s">
        <v>376</v>
      </c>
      <c r="S73" s="189" t="s">
        <v>274</v>
      </c>
      <c r="T73" s="194">
        <v>2</v>
      </c>
      <c r="U73" s="116"/>
      <c r="V73" s="116" t="e">
        <f ca="1">IFS(T73=1, $AW$3, T73=2, $BE$3, T73=3, $BM$3, T73=4, $AW$10, T73=5, $BE$10, T73=6, $BM$10, T73=7, $AW$17, T73=8, $BE$17, T73=0, )</f>
        <v>#NAME?</v>
      </c>
      <c r="W73" s="116" t="e">
        <f ca="1">IFS(T73=1, $AX$3, T73=2, $BF$3, T73=3, $BN$3, T73=4, $AX$10, T73=5, $BF$10, T73=6, $BN$10, T73=7, $AX$17, T73=8, $BET80, T73=0, )</f>
        <v>#NAME?</v>
      </c>
      <c r="X73" s="116" t="e">
        <f ca="1">IFS(T73=1, $AY$3, T73=2, $BG$3, T73=3, $BO$3, T73=4, $AY$10, T73=5, $BG$10, T73=6, $BO$10, T73=7, $AY$17, T73=8, $BFT80, T73=0, )</f>
        <v>#NAME?</v>
      </c>
      <c r="Y73" s="116" t="e">
        <f ca="1">IFS(T73=1, $AZ$3, T73=2, $BH$3, T73=3, $BP$3, T73=4, $AZ$10, T73=5, $BH$10, T73=6, $BP$10, T73=7, $AZ$17, T73=8, $BGT80, T73=0, )</f>
        <v>#NAME?</v>
      </c>
      <c r="Z73" s="116" t="e">
        <f ca="1">IFS(T73=1, $BA$3, T73=2, $BI$3, T73=3, $BQ$3, T73=4, $BA$10, T73=5, $BI$10, T73=6, $BQ$10, T73=7, $BA$17, T73=8, $BHT80, T73=0, )</f>
        <v>#NAME?</v>
      </c>
      <c r="AA73" s="117" t="e">
        <f ca="1">IFS(T73=1, $BB$3, T73=2, $BJ$3, T73=3, $BR$3, T73=4, $BB$10, T73=5, $BJ$10, T73=6, $BR$10, T73=7, $BB$17, T73=8, $BIT80, T73=0, )</f>
        <v>#NAME?</v>
      </c>
      <c r="AB73" s="189" t="s">
        <v>262</v>
      </c>
      <c r="AC73" s="194">
        <v>5</v>
      </c>
      <c r="AD73" s="116" t="e">
        <f ca="1">IFS(AC73=1, $AV$3, AC73=2, $BD$3, AC73=3, $BL$3, AC73=4, $AV$10, AC73=5, $BD$10, AC73=6, $BL$10, AC73=7, $AV$17, AC73=8, $BD$17, AC73=0, )</f>
        <v>#NAME?</v>
      </c>
      <c r="AE73" s="116" t="e">
        <f ca="1">IFS(AC73=1, $AW$3, AC73=2, $BE$3, AC73=3, $BM$3, AC73=4, $AW$10, AC73=5, $BE$10, AC73=6, $BM$10, AC73=7, $AW$17, AC73=8, $BE$17, AC73=0, )</f>
        <v>#NAME?</v>
      </c>
      <c r="AF73" s="116" t="e">
        <f ca="1">IFS(AC73=1, $AX$3, AC73=2, $BF$3, AC73=3, $BN$3, AC73=4, $AX$10, AC73=5, $BF$10, AC73=6, $BN$10, AC73=7, $AX$17, AC73=8, $BET80, AC73=0, )</f>
        <v>#NAME?</v>
      </c>
      <c r="AG73" s="116" t="e">
        <f ca="1">IFS(AC73=1, $AY$3, AC73=2, $BG$3, AC73=3, $BO$3, AC73=4, $AY$10, AC73=5, $BG$10, AC73=6, $BO$10, AC73=7, $AY$17, AC73=8, $BFT80, AC73=0, )</f>
        <v>#NAME?</v>
      </c>
      <c r="AH73" s="116" t="e">
        <f ca="1">IFS(AC73=1, $AZ$3, AC73=2, $BH$3, AC73=3, $BP$3, AC73=4, $AZ$10, AC73=5, $BH$10, AC73=6, $BP$10, AC73=7, $AZ$17, AC73=8, $BGT80, AC73=0, )</f>
        <v>#NAME?</v>
      </c>
      <c r="AI73" s="116" t="e">
        <f ca="1">IFS(AC73=1, $BA$3, AC73=2, $BI$3, AC73=3, $BQ$3, AC73=4, $BA$10, AC73=5, $BI$10, AC73=6, $BQ$10, AC73=7, $BA$17, AC73=8, $BHT80, AC73=0, )</f>
        <v>#NAME?</v>
      </c>
      <c r="AJ73" s="117" t="e">
        <f ca="1">IFS(AC73=1, $BB$3, AC73=2, $BJ$3, AC73=3, $BR$3, AC73=4, $BB$10, AC73=5, $BJ$10, AC73=6, $BR$10, AC73=7, $BB$17, AC73=8, $BIT80, AC73=0, )</f>
        <v>#NAME?</v>
      </c>
      <c r="AK73" s="189" t="s">
        <v>115</v>
      </c>
      <c r="AL73" s="194"/>
      <c r="AM73" s="116" t="e">
        <f ca="1">IFS(AL73=1, $AV$3, AL73=2, $BD$3, AL73=3, $BL$3, AL73=4, $AV$10, AL73=5, $BD$10, AL73=6, $BL$10, AL73=7, $AV$17, AL73=8, $BD$17, AL73=0, )</f>
        <v>#NAME?</v>
      </c>
      <c r="AN73" s="116" t="e">
        <f ca="1">IFS(AL73=1, $AW$3, AL73=2, $BE$3, AL73=3, $BM$3, AL73=4, $AW$10, AL73=5, $BE$10, AL73=6, $BM$10, AL73=7, $AW$17, AL73=8, $BE$17, AL73=0, )</f>
        <v>#NAME?</v>
      </c>
      <c r="AO73" s="116" t="e">
        <f ca="1">IFS(AL73=1, $AX$3, AL73=2, $BF$3, AL73=3, $BN$3, AL73=4, $AX$10, AL73=5, $BF$10, AL73=6, $BN$10, AL73=7, $AX$17, AL73=8, $BET80, AL73=0, )</f>
        <v>#NAME?</v>
      </c>
      <c r="AP73" s="116" t="e">
        <f ca="1">IFS(AL73=1, $AY$3, AL73=2, $BG$3, AL73=3, $BO$3, AL73=4, $AY$10, AL73=5, $BG$10, AL73=6, $BO$10, AL73=7, $AY$17, AL73=8, $BFT80, AL73=0, )</f>
        <v>#NAME?</v>
      </c>
      <c r="AQ73" s="116" t="e">
        <f ca="1">IFS(AL73=1, $AZ$3, AL73=2, $BH$3, AL73=3, $BP$3, AL73=4, $AZ$10, AL73=5, $BH$10, AL73=6, $BP$10, AL73=7, $AZ$17, AL73=8, $BGT80, AL73=0, )</f>
        <v>#NAME?</v>
      </c>
      <c r="AR73" s="116" t="e">
        <f ca="1">IFS(AL73=1, $BA$3, AL73=2, $BI$3, AL73=3, $BQ$3, AL73=4, $BA$10, AL73=5, $BI$10, AL73=6, $BQ$10, AL73=7, $BA$17, AL73=8, $BHT80, AL73=0, )</f>
        <v>#NAME?</v>
      </c>
      <c r="AS73" s="117" t="e">
        <f ca="1">IFS(AL73=1, $BB$3, AL73=2, $BJ$3, AL73=3, $BR$3, AL73=4, $BB$10, AL73=5, $BJ$10, AL73=6, $BR$10, AL73=7, $BB$17, AL73=8, $BIT80, AL73=0, )</f>
        <v>#NAME?</v>
      </c>
      <c r="AT73" s="139"/>
      <c r="AU73" s="140"/>
      <c r="AV73" s="139"/>
      <c r="AW73" s="139"/>
      <c r="AX73" s="139"/>
      <c r="AY73" s="139"/>
      <c r="AZ73" s="139"/>
      <c r="BA73" s="139"/>
      <c r="BB73" s="139"/>
      <c r="BC73" s="139"/>
      <c r="BD73" s="139"/>
      <c r="BE73" s="139"/>
      <c r="BF73" s="139"/>
      <c r="BG73" s="139"/>
      <c r="BH73" s="139"/>
      <c r="BI73" s="139"/>
      <c r="BJ73" s="139"/>
      <c r="BK73" s="139"/>
      <c r="BL73" s="139"/>
      <c r="BM73" s="139"/>
      <c r="BN73" s="139"/>
      <c r="BO73" s="139"/>
      <c r="BP73" s="139"/>
      <c r="BQ73" s="139"/>
      <c r="BR73" s="139"/>
    </row>
    <row r="74" spans="1:70" ht="18.75" customHeight="1" x14ac:dyDescent="0.25">
      <c r="A74" s="180"/>
      <c r="B74" s="132" t="s">
        <v>13</v>
      </c>
      <c r="C74" s="182"/>
      <c r="D74" s="180"/>
      <c r="E74" s="180"/>
      <c r="F74" s="180"/>
      <c r="G74" s="180"/>
      <c r="H74" s="182"/>
      <c r="I74" s="15">
        <f>I73*$AT$3</f>
        <v>110.00000000000001</v>
      </c>
      <c r="J74" s="180"/>
      <c r="K74" s="15">
        <f>K73*$AU$3</f>
        <v>20</v>
      </c>
      <c r="L74" s="180"/>
      <c r="M74" s="180"/>
      <c r="N74" s="180"/>
      <c r="O74" s="180"/>
      <c r="P74" s="180"/>
      <c r="Q74" s="180"/>
      <c r="R74" s="182"/>
      <c r="S74" s="180"/>
      <c r="T74" s="182"/>
      <c r="U74" s="116"/>
      <c r="V74" s="116" t="e">
        <f ca="1">IFS(T73=1, $AW$4, T73=2, $BE$4, T73=3, $BM$4, T73=4, $AW$11, T73=5, $BE$11, T73=6, $BM$11, T73=7, $AW$18, T73=8, $BE$18, T73=0, )</f>
        <v>#NAME?</v>
      </c>
      <c r="W74" s="116" t="e">
        <f ca="1">IFS(T73=1, $AX$4, T73=2, $BF$4, T73=3, $BN$4, T73=4, $AX$11, T73=5, $BF$11, T73=6, $BN$11, T73=7, $AX$18, T73=8, $BF$18, T73=0, )</f>
        <v>#NAME?</v>
      </c>
      <c r="X74" s="116" t="e">
        <f ca="1">IFS(T73=1, $AY$4, T73=2, $BG$4, T73=3, $BO$4, T73=4, $AY$11, T73=5, $BG$11, T73=6, $BO$11, T73=7, $AY$18, T73=8, $BG$18, T73=0, )</f>
        <v>#NAME?</v>
      </c>
      <c r="Y74" s="116" t="e">
        <f ca="1">IFS(T73=1, $AZ$4, T73=2, $BH$4, T73=3, $BP$4, T73=4, $AZ$11, T73=5, $BH$11, T73=6, $BP$11, T73=7, $AZ$18, T73=8, $BH$18, T73=0, )</f>
        <v>#NAME?</v>
      </c>
      <c r="Z74" s="116" t="e">
        <f ca="1">IFS(T73=1, $BA$4, T73=2, $BI$4, T73=3, $BQ$4, T73=4, $BA$11, T73=5, $BI$11, T73=6, $BQ$11, T73=7, $BA$18, T73=8, $BI$18, T73=0, )</f>
        <v>#NAME?</v>
      </c>
      <c r="AA74" s="117" t="e">
        <f ca="1">IFS(T73=1, $BA$4, T73=2, $BI$4, T73=3, $BQ$4, T73=4, $BA$11, T73=5, $BI$11, T73=6, $BQ$11, T73=7, $BA$18, T73=8, $BI$18, T73=0, )</f>
        <v>#NAME?</v>
      </c>
      <c r="AB74" s="180"/>
      <c r="AC74" s="182"/>
      <c r="AD74" s="116" t="e">
        <f ca="1">IFS(AC73=1, $AV$4, AC73=2, $BD$4, AC73=3, $BL$4, AC73=4, $AV$11, AC73=5, $BD$11, AC73=6, $BL$11, AC73=7, $AV$18, AC73=8, $BD$18, AC73=0, )</f>
        <v>#NAME?</v>
      </c>
      <c r="AE74" s="116" t="e">
        <f ca="1">IFS(AC73=1, $AW$4, AC73=2, $BE$4, AC73=3, $BM$4, AC73=4, $AW$11, AC73=5, $BE$11, AC73=6, $BM$11, AC73=7, $AW$18, AC73=8, $BE$18, AC73=0, )</f>
        <v>#NAME?</v>
      </c>
      <c r="AF74" s="116" t="e">
        <f ca="1">IFS(AC73=1, $AX$4, AC73=2, $BF$4, AC73=3, $BN$4, AC73=4, $AX$11, AC73=5, $BF$11, AC73=6, $BN$11, AC73=7, $AX$18, AC73=8, $BF$18, AC73=0, )</f>
        <v>#NAME?</v>
      </c>
      <c r="AG74" s="116" t="e">
        <f ca="1">IFS(AC73=1, $AY$4, AC73=2, $BG$4, AC73=3, $BO$4, AC73=4, $AY$11, AC73=5, $BG$11, AC73=6, $BO$11, AC73=7, $AY$18, AC73=8, $BG$18, AC73=0, )</f>
        <v>#NAME?</v>
      </c>
      <c r="AH74" s="116" t="e">
        <f ca="1">IFS(AC73=1, $AZ$4, AC73=2, $BH$4, AC73=3, $BP$4, AC73=4, $AZ$11, AC73=5, $BH$11, AC73=6, $BP$11, AC73=7, $AZ$18, AC73=8, $BH$18, AC73=0, )</f>
        <v>#NAME?</v>
      </c>
      <c r="AI74" s="116" t="e">
        <f ca="1">IFS(AC73=1, $BA$4, AC73=2, $BI$4, AC73=3, $BQ$4, AC73=4, $BA$11, AC73=5, $BI$11, AC73=6, $BQ$11, AC73=7, $BA$18, AC73=8, $BI$18, AC73=0, )</f>
        <v>#NAME?</v>
      </c>
      <c r="AJ74" s="117" t="e">
        <f ca="1">IFS(AC73=1, $BA$4, AC73=2, $BI$4, AC73=3, $BQ$4, AC73=4, $BA$11, AC73=5, $BI$11, AC73=6, $BQ$11, AC73=7, $BA$18, AC73=8, $BI$18, AC73=0, )</f>
        <v>#NAME?</v>
      </c>
      <c r="AK74" s="180"/>
      <c r="AL74" s="182"/>
      <c r="AM74" s="116" t="e">
        <f ca="1">IFS(AL73=1, $AV$4, AL73=2, $BD$4, AL73=3, $BL$4, AL73=4, $AV$11, AL73=5, $BD$11, AL73=6, $BL$11, AL73=7, $AV$18, AL73=8, $BD$18, AL73=0, )</f>
        <v>#NAME?</v>
      </c>
      <c r="AN74" s="116" t="e">
        <f ca="1">IFS(AL73=1, $AW$4, AL73=2, $BE$4, AL73=3, $BM$4, AL73=4, $AW$11, AL73=5, $BE$11, AL73=6, $BM$11, AL73=7, $AW$18, AL73=8, $BE$18, AL73=0, )</f>
        <v>#NAME?</v>
      </c>
      <c r="AO74" s="116" t="e">
        <f ca="1">IFS(AL73=1, $AX$4, AL73=2, $BF$4, AL73=3, $BN$4, AL73=4, $AX$11, AL73=5, $BF$11, AL73=6, $BN$11, AL73=7, $AX$18, AL73=8, $BF$18, AL73=0, )</f>
        <v>#NAME?</v>
      </c>
      <c r="AP74" s="116" t="e">
        <f ca="1">IFS(AL73=1, $AY$4, AL73=2, $BG$4, AL73=3, $BO$4, AL73=4, $AY$11, AL73=5, $BG$11, AL73=6, $BO$11, AL73=7, $AY$18, AL73=8, $BG$18, AL73=0, )</f>
        <v>#NAME?</v>
      </c>
      <c r="AQ74" s="116" t="e">
        <f ca="1">IFS(AL73=1, $AZ$4, AL73=2, $BH$4, AL73=3, $BP$4, AL73=4, $AZ$11, AL73=5, $BH$11, AL73=6, $BP$11, AL73=7, $AZ$18, AL73=8, $BH$18, AL73=0, )</f>
        <v>#NAME?</v>
      </c>
      <c r="AR74" s="116" t="e">
        <f ca="1">IFS(AL73=1, $BA$4, AL73=2, $BI$4, AL73=3, $BQ$4, AL73=4, $BA$11, AL73=5, $BI$11, AL73=6, $BQ$11, AL73=7, $BA$18, AL73=8, $BI$18, AL73=0, )</f>
        <v>#NAME?</v>
      </c>
      <c r="AS74" s="117" t="e">
        <f ca="1">IFS(AL73=1, $BA$4, AL73=2, $BI$4, AL73=3, $BQ$4, AL73=4, $BA$11, AL73=5, $BI$11, AL73=6, $BQ$11, AL73=7, $BA$18, AL73=8, $BI$18, AL73=0, )</f>
        <v>#NAME?</v>
      </c>
      <c r="AT74" s="139"/>
      <c r="AU74" s="140"/>
      <c r="AV74" s="139"/>
      <c r="AW74" s="139"/>
      <c r="AX74" s="139"/>
      <c r="AY74" s="139"/>
      <c r="AZ74" s="139"/>
      <c r="BA74" s="139"/>
      <c r="BB74" s="139"/>
      <c r="BC74" s="139"/>
      <c r="BD74" s="139"/>
      <c r="BE74" s="139"/>
      <c r="BF74" s="139"/>
      <c r="BG74" s="139"/>
      <c r="BH74" s="139"/>
      <c r="BI74" s="139"/>
      <c r="BJ74" s="139"/>
      <c r="BK74" s="139"/>
      <c r="BL74" s="139"/>
      <c r="BM74" s="139"/>
      <c r="BN74" s="139"/>
      <c r="BO74" s="139"/>
      <c r="BP74" s="139"/>
      <c r="BQ74" s="139"/>
      <c r="BR74" s="139"/>
    </row>
    <row r="75" spans="1:70" ht="18.75" customHeight="1" x14ac:dyDescent="0.25">
      <c r="A75" s="180"/>
      <c r="B75" s="133" t="s">
        <v>14</v>
      </c>
      <c r="C75" s="182"/>
      <c r="D75" s="180"/>
      <c r="E75" s="180"/>
      <c r="F75" s="180"/>
      <c r="G75" s="180"/>
      <c r="H75" s="182"/>
      <c r="I75" s="15">
        <f>I73*$AT$4</f>
        <v>242</v>
      </c>
      <c r="J75" s="180"/>
      <c r="K75" s="15">
        <f>K73*$AU$4</f>
        <v>40</v>
      </c>
      <c r="L75" s="180"/>
      <c r="M75" s="180"/>
      <c r="N75" s="180"/>
      <c r="O75" s="180"/>
      <c r="P75" s="180"/>
      <c r="Q75" s="180"/>
      <c r="R75" s="182"/>
      <c r="S75" s="180"/>
      <c r="T75" s="182"/>
      <c r="U75" s="116"/>
      <c r="V75" s="116" t="e">
        <f ca="1">IFS(T73=1, $AW$5, T73=2, $BE$5, T73=3, $BM$5, T73=4, $AW$12, T73=5, $BE$12, T73=6, $BM$12, T73=7, $AW$19, T73=8, $BE$19, T73=0, )</f>
        <v>#NAME?</v>
      </c>
      <c r="W75" s="116" t="e">
        <f ca="1">IFS(T73=1, $AX$5, T73=2, $BF$5, T73=3, $BN$5, T73=4, $AX$12, T73=5, $BF$12, T73=6, $BN$12, T73=7, $AX$19, T73=8, $BF$19, T73=0, )</f>
        <v>#NAME?</v>
      </c>
      <c r="X75" s="116" t="e">
        <f ca="1">IFS(T73=1, $AY$5, T73=2, $BG$5, T73=3, $BO$5, T73=4, $AY$12, T73=5, $BG$12, T73=6, $BO$12, T73=7, $AY$19, T73=8, $BG$19, T73=0, )</f>
        <v>#NAME?</v>
      </c>
      <c r="Y75" s="116" t="e">
        <f ca="1">IFS(T73=1, $AZ$5, T73=2, $BH$5, T73=3, $BP$5, T73=4, $AZ$12, T73=5, $BH$12, T73=6, $BP$12, T73=7, $AZ$19, T73=8, $BH$19, T73=0, )</f>
        <v>#NAME?</v>
      </c>
      <c r="Z75" s="116" t="e">
        <f ca="1">IFS(T73=1, $BA$5, T73=2, $BI$5, T73=3, $BQ$5, T73=4, $BA$12, T73=5, $BI$12, T73=6, $BQ$12, T73=7, $BA$19, T73=8, $BI$19, T73=0, )</f>
        <v>#NAME?</v>
      </c>
      <c r="AA75" s="117" t="e">
        <f ca="1">IFS(T73=1, $BB$5, T73=2, $BJ$5, T73=3, $BR$5, T73=4, $BB$12, T73=5, $BJ$12, T73=6, $BR$12, T73=7, $BB$19, T73=8, $BJ$19, T73=0, )</f>
        <v>#NAME?</v>
      </c>
      <c r="AB75" s="180"/>
      <c r="AC75" s="182"/>
      <c r="AD75" s="116" t="e">
        <f ca="1">IFS(AC73=1, $AV$5, AC73=2, $BD$5, AC73=3, $BL$5, AC73=4, $AV$12, AC73=5, $BD$12, AC73=6, $BL$12, AC73=7, $AV$19, AC73=8, $BD$19, AC73=0, )</f>
        <v>#NAME?</v>
      </c>
      <c r="AE75" s="116" t="e">
        <f ca="1">IFS(AC73=1, $AW$5, AC73=2, $BE$5, AC73=3, $BM$5, AC73=4, $AW$12, AC73=5, $BE$12, AC73=6, $BM$12, AC73=7, $AW$19, AC73=8, $BE$19, AC73=0, )</f>
        <v>#NAME?</v>
      </c>
      <c r="AF75" s="116" t="e">
        <f ca="1">IFS(AC73=1, $AX$5, AC73=2, $BF$5, AC73=3, $BN$5, AC73=4, $AX$12, AC73=5, $BF$12, AC73=6, $BN$12, AC73=7, $AX$19, AC73=8, $BF$19, AC73=0, )</f>
        <v>#NAME?</v>
      </c>
      <c r="AG75" s="116" t="e">
        <f ca="1">IFS(AC73=1, $AY$5, AC73=2, $BG$5, AC73=3, $BO$5, AC73=4, $AY$12, AC73=5, $BG$12, AC73=6, $BO$12, AC73=7, $AY$19, AC73=8, $BG$19, AC73=0, )</f>
        <v>#NAME?</v>
      </c>
      <c r="AH75" s="116" t="e">
        <f ca="1">IFS(AC73=1, $AZ$5, AC73=2, $BH$5, AC73=3, $BP$5, AC73=4, $AZ$12, AC73=5, $BH$12, AC73=6, $BP$12, AC73=7, $AZ$19, AC73=8, $BH$19, AC73=0, )</f>
        <v>#NAME?</v>
      </c>
      <c r="AI75" s="116" t="e">
        <f ca="1">IFS(AC73=1, $BA$5, AC73=2, $BI$5, AC73=3, $BQ$5, AC73=4, $BA$12, AC73=5, $BI$12, AC73=6, $BQ$12, AC73=7, $BA$19, AC73=8, $BI$19, AC73=0, )</f>
        <v>#NAME?</v>
      </c>
      <c r="AJ75" s="117" t="e">
        <f ca="1">IFS(AC73=1, $BB$5, AC73=2, $BJ$5, AC73=3, $BR$5, AC73=4, $BB$12, AC73=5, $BJ$12, AC73=6, $BR$12, AC73=7, $BB$19, AC73=8, $BJ$19, AC73=0, )</f>
        <v>#NAME?</v>
      </c>
      <c r="AK75" s="180"/>
      <c r="AL75" s="182"/>
      <c r="AM75" s="116" t="e">
        <f ca="1">IFS(AL73=1, $AV$5, AL73=2, $BD$5, AL73=3, $BL$5, AL73=4, $AV$12, AL73=5, $BD$12, AL73=6, $BL$12, AL73=7, $AV$19, AL73=8, $BD$19, AL73=0, )</f>
        <v>#NAME?</v>
      </c>
      <c r="AN75" s="116" t="e">
        <f ca="1">IFS(AL73=1, $AW$5, AL73=2, $BE$5, AL73=3, $BM$5, AL73=4, $AW$12, AL73=5, $BE$12, AL73=6, $BM$12, AL73=7, $AW$19, AL73=8, $BE$19, AL73=0, )</f>
        <v>#NAME?</v>
      </c>
      <c r="AO75" s="116" t="e">
        <f ca="1">IFS(AL73=1, $AX$5, AL73=2, $BF$5, AL73=3, $BN$5, AL73=4, $AX$12, AL73=5, $BF$12, AL73=6, $BN$12, AL73=7, $AX$19, AL73=8, $BF$19, AL73=0, )</f>
        <v>#NAME?</v>
      </c>
      <c r="AP75" s="116" t="e">
        <f ca="1">IFS(AL73=1, $AY$5, AL73=2, $BG$5, AL73=3, $BO$5, AL73=4, $AY$12, AL73=5, $BG$12, AL73=6, $BO$12, AL73=7, $AY$19, AL73=8, $BG$19, AL73=0, )</f>
        <v>#NAME?</v>
      </c>
      <c r="AQ75" s="116" t="e">
        <f ca="1">IFS(AL73=1, $AZ$5, AL73=2, $BH$5, AL73=3, $BP$5, AL73=4, $AZ$12, AL73=5, $BH$12, AL73=6, $BP$12, AL73=7, $AZ$19, AL73=8, $BH$19, AL73=0, )</f>
        <v>#NAME?</v>
      </c>
      <c r="AR75" s="116" t="e">
        <f ca="1">IFS(AL73=1, $BA$5, AL73=2, $BI$5, AL73=3, $BQ$5, AL73=4, $BA$12, AL73=5, $BI$12, AL73=6, $BQ$12, AL73=7, $BA$19, AL73=8, $BI$19, AL73=0, )</f>
        <v>#NAME?</v>
      </c>
      <c r="AS75" s="117" t="e">
        <f ca="1">IFS(AL73=1, $BB$5, AL73=2, $BJ$5, AL73=3, $BR$5, AL73=4, $BB$12, AL73=5, $BJ$12, AL73=6, $BR$12, AL73=7, $BB$19, AL73=8, $BJ$19, AL73=0, )</f>
        <v>#NAME?</v>
      </c>
      <c r="AT75" s="139"/>
      <c r="AU75" s="140"/>
      <c r="AV75" s="139"/>
      <c r="AW75" s="139"/>
      <c r="AX75" s="139"/>
      <c r="AY75" s="139"/>
      <c r="AZ75" s="139"/>
      <c r="BA75" s="139"/>
      <c r="BB75" s="139"/>
      <c r="BC75" s="139"/>
      <c r="BD75" s="139"/>
      <c r="BE75" s="139"/>
      <c r="BF75" s="139"/>
      <c r="BG75" s="139"/>
      <c r="BH75" s="139"/>
      <c r="BI75" s="139"/>
      <c r="BJ75" s="139"/>
      <c r="BK75" s="139"/>
      <c r="BL75" s="139"/>
      <c r="BM75" s="139"/>
      <c r="BN75" s="139"/>
      <c r="BO75" s="139"/>
      <c r="BP75" s="139"/>
      <c r="BQ75" s="139"/>
      <c r="BR75" s="139"/>
    </row>
    <row r="76" spans="1:70" ht="18.75" customHeight="1" x14ac:dyDescent="0.25">
      <c r="A76" s="180"/>
      <c r="B76" s="134" t="s">
        <v>15</v>
      </c>
      <c r="C76" s="182"/>
      <c r="D76" s="180"/>
      <c r="E76" s="180"/>
      <c r="F76" s="180"/>
      <c r="G76" s="180"/>
      <c r="H76" s="182"/>
      <c r="I76" s="15">
        <f>I73*$AT$5</f>
        <v>532.4</v>
      </c>
      <c r="J76" s="180"/>
      <c r="K76" s="15">
        <f>K73*$AU$5</f>
        <v>80</v>
      </c>
      <c r="L76" s="180"/>
      <c r="M76" s="180"/>
      <c r="N76" s="180"/>
      <c r="O76" s="180"/>
      <c r="P76" s="180"/>
      <c r="Q76" s="180"/>
      <c r="R76" s="182"/>
      <c r="S76" s="180"/>
      <c r="T76" s="182"/>
      <c r="U76" s="116"/>
      <c r="V76" s="116" t="e">
        <f ca="1">IFS(T73=1, $AW$6, T73=2, $BE$6, T73=3, $BM$6, T73=4, $AW$13, T73=5, $BE$13, T73=6, $BM$13, T73=7, $AW$20, T73=8, $BE$20, T73=0, )</f>
        <v>#NAME?</v>
      </c>
      <c r="W76" s="116" t="e">
        <f ca="1">IFS(T73=1, $AX$6, T73=2, $BF$6, T73=3, $BN$6, T73=4, $AX$13, T73=5, $BF$13, T73=6, $BN$13, T73=7, $AX$20, T73=8, $BF$20, T73=0, )</f>
        <v>#NAME?</v>
      </c>
      <c r="X76" s="116" t="e">
        <f ca="1">IFS(T73=1, $AY$6, T73=2, $BG$6, T73=3, $BO$6, T73=4, $AY$13, T73=5, $BG$13, T73=6, $BO$13, T73=7, $AY$20, T73=8, $BG$20, T73=0, )</f>
        <v>#NAME?</v>
      </c>
      <c r="Y76" s="116" t="e">
        <f ca="1">IFS(T73=1, $AZ$6, T73=2, $BH$6, T73=3, $BP$6, T73=4, $AZ$13, T73=5, $BH$13, T73=6, $BP$13, T73=7, $AZ$20, T73=8, $BH$20, T73=0, )</f>
        <v>#NAME?</v>
      </c>
      <c r="Z76" s="116" t="e">
        <f ca="1">IFS(T73=1, $BA$6, T73=2, $BI$6, T73=3, $BQ$6, T73=4, $BA$13, T73=5, $BI$13, T73=6, $BQ$13, T73=7, $BA$20, T73=8, $BI$20, T73=0, )</f>
        <v>#NAME?</v>
      </c>
      <c r="AA76" s="117" t="e">
        <f ca="1">IFS(T73=1, $BB$6, T73=2, $BJ$6, T73=3, $BR$6, T73=4, $BB$13, T73=5, $BJ$13, T73=6, $BR$13, T73=7, $BB$20, T73=8, $BJ$20, T73=0, )</f>
        <v>#NAME?</v>
      </c>
      <c r="AB76" s="180"/>
      <c r="AC76" s="182"/>
      <c r="AD76" s="116" t="e">
        <f ca="1">IFS(AC73=1, $AV$6, AC73=2, $BD$6, AC73=3, $BL$6, AC73=4, $AV$13, AC73=5, $BD$13, AC73=6, $BL$13, AC73=7, $AV$20, AC73=8, $BD$20, AC73=0, )</f>
        <v>#NAME?</v>
      </c>
      <c r="AE76" s="116" t="e">
        <f ca="1">IFS(AC73=1, $AW$6, AC73=2, $BE$6, AC73=3, $BM$6, AC73=4, $AW$13, AC73=5, $BE$13, AC73=6, $BM$13, AC73=7, $AW$20, AC73=8, $BE$20, AC73=0, )</f>
        <v>#NAME?</v>
      </c>
      <c r="AF76" s="116" t="e">
        <f ca="1">IFS(AC73=1, $AX$6, AC73=2, $BF$6, AC73=3, $BN$6, AC73=4, $AX$13, AC73=5, $BF$13, AC73=6, $BN$13, AC73=7, $AX$20, AC73=8, $BF$20, AC73=0, )</f>
        <v>#NAME?</v>
      </c>
      <c r="AG76" s="116" t="e">
        <f ca="1">IFS(AC73=1, $AY$6, AC73=2, $BG$6, AC73=3, $BO$6, AC73=4, $AY$13, AC73=5, $BG$13, AC73=6, $BO$13, AC73=7, $AY$20, AC73=8, $BG$20, AC73=0, )</f>
        <v>#NAME?</v>
      </c>
      <c r="AH76" s="116" t="e">
        <f ca="1">IFS(AC73=1, $AZ$6, AC73=2, $BH$6, AC73=3, $BP$6, AC73=4, $AZ$13, AC73=5, $BH$13, AC73=6, $BP$13, AC73=7, $AZ$20, AC73=8, $BH$20, AC73=0, )</f>
        <v>#NAME?</v>
      </c>
      <c r="AI76" s="116" t="e">
        <f ca="1">IFS(AC73=1, $BA$6, AC73=2, $BI$6, AC73=3, $BQ$6, AC73=4, $BA$13, AC73=5, $BI$13, AC73=6, $BQ$13, AC73=7, $BA$20, AC73=8, $BI$20, AC73=0, )</f>
        <v>#NAME?</v>
      </c>
      <c r="AJ76" s="117" t="e">
        <f ca="1">IFS(AC73=1, $BB$6, AC73=2, $BJ$6, AC73=3, $BR$6, AC73=4, $BB$13, AC73=5, $BJ$13, AC73=6, $BR$13, AC73=7, $BB$20, AC73=8, $BJ$20, AC73=0, )</f>
        <v>#NAME?</v>
      </c>
      <c r="AK76" s="180"/>
      <c r="AL76" s="182"/>
      <c r="AM76" s="116" t="e">
        <f ca="1">IFS(AL73=1, $AV$6, AL73=2, $BD$6, AL73=3, $BL$6, AL73=4, $AV$13, AL73=5, $BD$13, AL73=6, $BL$13, AL73=7, $AV$20, AL73=8, $BD$20, AL73=0, )</f>
        <v>#NAME?</v>
      </c>
      <c r="AN76" s="116" t="e">
        <f ca="1">IFS(AL73=1, $AW$6, AL73=2, $BE$6, AL73=3, $BM$6, AL73=4, $AW$13, AL73=5, $BE$13, AL73=6, $BM$13, AL73=7, $AW$20, AL73=8, $BE$20, AL73=0, )</f>
        <v>#NAME?</v>
      </c>
      <c r="AO76" s="116" t="e">
        <f ca="1">IFS(AL73=1, $AX$6, AL73=2, $BF$6, AL73=3, $BN$6, AL73=4, $AX$13, AL73=5, $BF$13, AL73=6, $BN$13, AL73=7, $AX$20, AL73=8, $BF$20, AL73=0, )</f>
        <v>#NAME?</v>
      </c>
      <c r="AP76" s="116" t="e">
        <f ca="1">IFS(AL73=1, $AY$6, AL73=2, $BG$6, AL73=3, $BO$6, AL73=4, $AY$13, AL73=5, $BG$13, AL73=6, $BO$13, AL73=7, $AY$20, AL73=8, $BG$20, AL73=0, )</f>
        <v>#NAME?</v>
      </c>
      <c r="AQ76" s="116" t="e">
        <f ca="1">IFS(AL73=1, $AZ$6, AL73=2, $BH$6, AL73=3, $BP$6, AL73=4, $AZ$13, AL73=5, $BH$13, AL73=6, $BP$13, AL73=7, $AZ$20, AL73=8, $BH$20, AL73=0, )</f>
        <v>#NAME?</v>
      </c>
      <c r="AR76" s="116" t="e">
        <f ca="1">IFS(AL73=1, $BA$6, AL73=2, $BI$6, AL73=3, $BQ$6, AL73=4, $BA$13, AL73=5, $BI$13, AL73=6, $BQ$13, AL73=7, $BA$20, AL73=8, $BI$20, AL73=0, )</f>
        <v>#NAME?</v>
      </c>
      <c r="AS76" s="117" t="e">
        <f ca="1">IFS(AL73=1, $BB$6, AL73=2, $BJ$6, AL73=3, $BR$6, AL73=4, $BB$13, AL73=5, $BJ$13, AL73=6, $BR$13, AL73=7, $BB$20, AL73=8, $BJ$20, AL73=0, )</f>
        <v>#NAME?</v>
      </c>
      <c r="AT76" s="139"/>
      <c r="AU76" s="140"/>
      <c r="AV76" s="139"/>
      <c r="AW76" s="139"/>
      <c r="AX76" s="139"/>
      <c r="AY76" s="139"/>
      <c r="AZ76" s="139"/>
      <c r="BA76" s="139"/>
      <c r="BB76" s="139"/>
      <c r="BC76" s="139"/>
      <c r="BD76" s="139"/>
      <c r="BE76" s="139"/>
      <c r="BF76" s="139"/>
      <c r="BG76" s="139"/>
      <c r="BH76" s="139"/>
      <c r="BI76" s="139"/>
      <c r="BJ76" s="139"/>
      <c r="BK76" s="139"/>
      <c r="BL76" s="139"/>
      <c r="BM76" s="139"/>
      <c r="BN76" s="139"/>
      <c r="BO76" s="139"/>
      <c r="BP76" s="139"/>
      <c r="BQ76" s="139"/>
      <c r="BR76" s="139"/>
    </row>
    <row r="77" spans="1:70" ht="18.75" customHeight="1" x14ac:dyDescent="0.25">
      <c r="A77" s="180"/>
      <c r="B77" s="135" t="s">
        <v>16</v>
      </c>
      <c r="C77" s="182"/>
      <c r="D77" s="180"/>
      <c r="E77" s="180"/>
      <c r="F77" s="180"/>
      <c r="G77" s="180"/>
      <c r="H77" s="182"/>
      <c r="I77" s="15">
        <f>I73*$AT$6</f>
        <v>2575</v>
      </c>
      <c r="J77" s="180"/>
      <c r="K77" s="15">
        <f>K73*$AU$6</f>
        <v>160</v>
      </c>
      <c r="L77" s="180"/>
      <c r="M77" s="180"/>
      <c r="N77" s="180"/>
      <c r="O77" s="180"/>
      <c r="P77" s="180"/>
      <c r="Q77" s="180"/>
      <c r="R77" s="182"/>
      <c r="S77" s="180"/>
      <c r="T77" s="182"/>
      <c r="U77" s="116"/>
      <c r="V77" s="116" t="e">
        <f ca="1">IFS(T73=1, $AW$7, T73=2, $BE$7, T73=3, $BM$7, T73=4, $AW$14, T73=5, $BE$14, T73=6, $BM$14, T73=7, $AW$21, T73=8, $BE$21, T73=0, )</f>
        <v>#NAME?</v>
      </c>
      <c r="W77" s="116" t="e">
        <f ca="1">IFS(T73=1, $AX$7, T73=2, $BF$7, T73=3, $BN$7, T73=4, $AX$14, T73=5, $BF$14, T73=6, $BN$14, T73=7, $AX$21, T73=8, $BF$21, T73=0, )</f>
        <v>#NAME?</v>
      </c>
      <c r="X77" s="116" t="e">
        <f ca="1">IFS(T73=1, $AY$7, T73=2, $BG$7, T73=3, $BO$7, T73=4, $AY$14, T73=5, $BG$14, T73=6, $BO$14, T73=7, $AY$21, T73=8, $BG$21, T73=0, )</f>
        <v>#NAME?</v>
      </c>
      <c r="Y77" s="116" t="e">
        <f ca="1">IFS(T73=1, $AZ$7, T73=2, $BH$7, T73=3, $BP$7, T73=4, $AZ$14, T73=5, $BH$14, T73=6, $BP$14, T73=7, $AZ$21, T73=8, $BH$21, T73=0, )</f>
        <v>#NAME?</v>
      </c>
      <c r="Z77" s="116" t="e">
        <f ca="1">IFS(T73=1, $BA$7, T73=2, $BI$7, T73=3, $BQ$7, T73=4, $BA$14, T73=5, $BI$14, T73=6, $BQ$14, T73=7, $BA$21, T73=8, $BI$21, T73=0, )</f>
        <v>#NAME?</v>
      </c>
      <c r="AA77" s="117" t="e">
        <f ca="1">IFS(T73=1, $BB$7, T73=2, $BJ$7, T73=3, $BR$7, T73=4, $BB$14, T73=5, $BJ$14, T73=6, $BR$14, T73=7, $BB$21, T73=8, $BJ$21, T73=0, )</f>
        <v>#NAME?</v>
      </c>
      <c r="AB77" s="180"/>
      <c r="AC77" s="182"/>
      <c r="AD77" s="116" t="e">
        <f ca="1">IFS(AC73=1, $AV$7, AC73=2, $BD$7, AC73=3, $BL$7, AC73=4, $AV$14, AC73=5, $BD$14, AC73=6, $BL$14, AC73=7, $AV$21, AC73=8, $BD$21, AC73=0, )</f>
        <v>#NAME?</v>
      </c>
      <c r="AE77" s="116" t="e">
        <f ca="1">IFS(AC73=1, $AW$7, AC73=2, $BE$7, AC73=3, $BM$7, AC73=4, $AW$14, AC73=5, $BE$14, AC73=6, $BM$14, AC73=7, $AW$21, AC73=8, $BE$21, AC73=0, )</f>
        <v>#NAME?</v>
      </c>
      <c r="AF77" s="116" t="e">
        <f ca="1">IFS(AC73=1, $AX$7, AC73=2, $BF$7, AC73=3, $BN$7, AC73=4, $AX$14, AC73=5, $BF$14, AC73=6, $BN$14, AC73=7, $AX$21, AC73=8, $BF$21, AC73=0, )</f>
        <v>#NAME?</v>
      </c>
      <c r="AG77" s="116" t="e">
        <f ca="1">IFS(AC73=1, $AY$7, AC73=2, $BG$7, AC73=3, $BO$7, AC73=4, $AY$14, AC73=5, $BG$14, AC73=6, $BO$14, AC73=7, $AY$21, AC73=8, $BG$21, AC73=0, )</f>
        <v>#NAME?</v>
      </c>
      <c r="AH77" s="116" t="e">
        <f ca="1">IFS(AC73=1, $AZ$7, AC73=2, $BH$7, AC73=3, $BP$7, AC73=4, $AZ$14, AC73=5, $BH$14, AC73=6, $BP$14, AC73=7, $AZ$21, AC73=8, $BH$21, AC73=0, )</f>
        <v>#NAME?</v>
      </c>
      <c r="AI77" s="116" t="e">
        <f ca="1">IFS(AC73=1, $BA$7, AC73=2, $BI$7, AC73=3, $BQ$7, AC73=4, $BA$14, AC73=5, $BI$14, AC73=6, $BQ$14, AC73=7, $BA$21, AC73=8, $BI$21, AC73=0, )</f>
        <v>#NAME?</v>
      </c>
      <c r="AJ77" s="117" t="e">
        <f ca="1">IFS(AC73=1, $BB$7, AC73=2, $BJ$7, AC73=3, $BR$7, AC73=4, $BB$14, AC73=5, $BJ$14, AC73=6, $BR$14, AC73=7, $BB$21, AC73=8, $BJ$21, AC73=0, )</f>
        <v>#NAME?</v>
      </c>
      <c r="AK77" s="180"/>
      <c r="AL77" s="182"/>
      <c r="AM77" s="116" t="e">
        <f ca="1">IFS(AL73=1, $AV$7, AL73=2, $BD$7, AL73=3, $BL$7, AL73=4, $AV$14, AL73=5, $BD$14, AL73=6, $BL$14, AL73=7, $AV$21, AL73=8, $BD$21, AL73=0, )</f>
        <v>#NAME?</v>
      </c>
      <c r="AN77" s="116" t="e">
        <f ca="1">IFS(AL73=1, $AW$7, AL73=2, $BE$7, AL73=3, $BM$7, AL73=4, $AW$14, AL73=5, $BE$14, AL73=6, $BM$14, AL73=7, $AW$21, AL73=8, $BE$21, AL73=0, )</f>
        <v>#NAME?</v>
      </c>
      <c r="AO77" s="116" t="e">
        <f ca="1">IFS(AL73=1, $AX$7, AL73=2, $BF$7, AL73=3, $BN$7, AL73=4, $AX$14, AL73=5, $BF$14, AL73=6, $BN$14, AL73=7, $AX$21, AL73=8, $BF$21, AL73=0, )</f>
        <v>#NAME?</v>
      </c>
      <c r="AP77" s="116" t="e">
        <f ca="1">IFS(AL73=1, $AY$7, AL73=2, $BG$7, AL73=3, $BO$7, AL73=4, $AY$14, AL73=5, $BG$14, AL73=6, $BO$14, AL73=7, $AY$21, AL73=8, $BG$21, AL73=0, )</f>
        <v>#NAME?</v>
      </c>
      <c r="AQ77" s="116" t="e">
        <f ca="1">IFS(AL73=1, $AZ$7, AL73=2, $BH$7, AL73=3, $BP$7, AL73=4, $AZ$14, AL73=5, $BH$14, AL73=6, $BP$14, AL73=7, $AZ$21, AL73=8, $BH$21, AL73=0, )</f>
        <v>#NAME?</v>
      </c>
      <c r="AR77" s="116" t="e">
        <f ca="1">IFS(AL73=1, $BA$7, AL73=2, $BI$7, AL73=3, $BQ$7, AL73=4, $BA$14, AL73=5, $BI$14, AL73=6, $BQ$14, AL73=7, $BA$21, AL73=8, $BI$21, AL73=0, )</f>
        <v>#NAME?</v>
      </c>
      <c r="AS77" s="117" t="e">
        <f ca="1">IFS(AL73=1, $BB$7, AL73=2, $BJ$7, AL73=3, $BR$7, AL73=4, $BB$14, AL73=5, $BJ$14, AL73=6, $BR$14, AL73=7, $BB$21, AL73=8, $BJ$21, AL73=0, )</f>
        <v>#NAME?</v>
      </c>
      <c r="AT77" s="139"/>
      <c r="AU77" s="140"/>
      <c r="AV77" s="139"/>
      <c r="AW77" s="139"/>
      <c r="AX77" s="139"/>
      <c r="AY77" s="139"/>
      <c r="AZ77" s="139"/>
      <c r="BA77" s="139"/>
      <c r="BB77" s="139"/>
      <c r="BC77" s="139"/>
      <c r="BD77" s="139"/>
      <c r="BE77" s="139"/>
      <c r="BF77" s="139"/>
      <c r="BG77" s="139"/>
      <c r="BH77" s="139"/>
      <c r="BI77" s="139"/>
      <c r="BJ77" s="139"/>
      <c r="BK77" s="139"/>
      <c r="BL77" s="139"/>
      <c r="BM77" s="139"/>
      <c r="BN77" s="139"/>
      <c r="BO77" s="139"/>
      <c r="BP77" s="139"/>
      <c r="BQ77" s="139"/>
      <c r="BR77" s="139"/>
    </row>
    <row r="78" spans="1:70" ht="18.75" customHeight="1" x14ac:dyDescent="0.25">
      <c r="A78" s="180"/>
      <c r="B78" s="136" t="s">
        <v>17</v>
      </c>
      <c r="C78" s="182"/>
      <c r="D78" s="180"/>
      <c r="E78" s="180"/>
      <c r="F78" s="180"/>
      <c r="G78" s="180"/>
      <c r="H78" s="182"/>
      <c r="I78" s="15">
        <f>I73*$AT$7</f>
        <v>12466.5</v>
      </c>
      <c r="J78" s="180"/>
      <c r="K78" s="15">
        <f>K73*$AU$7</f>
        <v>320</v>
      </c>
      <c r="L78" s="180"/>
      <c r="M78" s="180"/>
      <c r="N78" s="180"/>
      <c r="O78" s="180"/>
      <c r="P78" s="180"/>
      <c r="Q78" s="180"/>
      <c r="R78" s="182"/>
      <c r="S78" s="180"/>
      <c r="T78" s="182"/>
      <c r="U78" s="116"/>
      <c r="V78" s="116" t="e">
        <f ca="1">IFS(T73=1, $AW$8, T73=2, $BE$8, T73=3, $BM$8, T73=4, $AW$15, T73=5, $BE$15, T73=6, $BM$15, T73=7, $AW$22, T73=8, $BE$22, T73=0, )</f>
        <v>#NAME?</v>
      </c>
      <c r="W78" s="116" t="e">
        <f ca="1">IFS(T73=1, $AX$8, T73=2, $BF$8, T73=3, $BN$8, T73=4, $AX$15, T73=5, $BF$15, T73=6, $BN$15, T73=7, $AX$22, T73=8, $BF$22, T73=0, )</f>
        <v>#NAME?</v>
      </c>
      <c r="X78" s="116" t="e">
        <f ca="1">IFS(T73=1, $AY$8, T73=2, $BG$8, T73=3, $BO$8, T73=4, $AY$15, T73=5, $BG$15, T73=6, $BO$15, T73=7, $AY$22, T73=8, $BG$22, T73=0, )</f>
        <v>#NAME?</v>
      </c>
      <c r="Y78" s="116" t="e">
        <f ca="1">IFS(T73=1, $AZ$8, T73=2, $BH$8, T73=3, $BP$8, T73=4, $AZ$15, T73=5, $BH$15, T73=6, $BP$15, T73=7, $AZ$22, T73=8, $BH$22, T73=0, )</f>
        <v>#NAME?</v>
      </c>
      <c r="Z78" s="116" t="e">
        <f ca="1">IFS(T73=1, $BA$8, T73=2, $BI$8, T73=3, $BQ$8, T73=4, $BA$15, T73=5, $BI$15, T73=6, $BQ$15, T73=7, $BA$22, T73=8, $BI$22, T73=0, )</f>
        <v>#NAME?</v>
      </c>
      <c r="AA78" s="117" t="e">
        <f ca="1">IFS(T73=1, $BB$8, T73=2, $BJ$8, T73=3, $BR$8, T73=4, $BB$15, T73=5, $BJ$15, T73=6, $BR$15, T73=7, $BB$22, T73=8, $BJ$22, T73=0, )</f>
        <v>#NAME?</v>
      </c>
      <c r="AB78" s="180"/>
      <c r="AC78" s="182"/>
      <c r="AD78" s="116" t="e">
        <f ca="1">IFS(AC73=1, $AV$8, AC73=2, $BD$8, AC73=3, $BL$8, AC73=4, $AV$15, AC73=5, $BD$15, AC73=6, $BL$15, AC73=7, $AV$22, AC73=8, $BD$22, AC73=0, )</f>
        <v>#NAME?</v>
      </c>
      <c r="AE78" s="116" t="e">
        <f ca="1">IFS(AC73=1, $AW$8, AC73=2, $BE$8, AC73=3, $BM$8, AC73=4, $AW$15, AC73=5, $BE$15, AC73=6, $BM$15, AC73=7, $AW$22, AC73=8, $BE$22, AC73=0, )</f>
        <v>#NAME?</v>
      </c>
      <c r="AF78" s="116" t="e">
        <f ca="1">IFS(AC73=1, $AX$8, AC73=2, $BF$8, AC73=3, $BN$8, AC73=4, $AX$15, AC73=5, $BF$15, AC73=6, $BN$15, AC73=7, $AX$22, AC73=8, $BF$22, AC73=0, )</f>
        <v>#NAME?</v>
      </c>
      <c r="AG78" s="116" t="e">
        <f ca="1">IFS(AC73=1, $AY$8, AC73=2, $BG$8, AC73=3, $BO$8, AC73=4, $AY$15, AC73=5, $BG$15, AC73=6, $BO$15, AC73=7, $AY$22, AC73=8, $BG$22, AC73=0, )</f>
        <v>#NAME?</v>
      </c>
      <c r="AH78" s="116" t="e">
        <f ca="1">IFS(AC73=1, $AZ$8, AC73=2, $BH$8, AC73=3, $BP$8, AC73=4, $AZ$15, AC73=5, $BH$15, AC73=6, $BP$15, AC73=7, $AZ$22, AC73=8, $BH$22, AC73=0, )</f>
        <v>#NAME?</v>
      </c>
      <c r="AI78" s="116" t="e">
        <f ca="1">IFS(AC73=1, $BA$8, AC73=2, $BI$8, AC73=3, $BQ$8, AC73=4, $BA$15, AC73=5, $BI$15, AC73=6, $BQ$15, AC73=7, $BA$22, AC73=8, $BI$22, AC73=0, )</f>
        <v>#NAME?</v>
      </c>
      <c r="AJ78" s="117" t="e">
        <f ca="1">IFS(AC73=1, $BB$8, AC73=2, $BJ$8, AC73=3, $BR$8, AC73=4, $BB$15, AC73=5, $BJ$15, AC73=6, $BR$15, AC73=7, $BB$22, AC73=8, $BJ$22, AC73=0, )</f>
        <v>#NAME?</v>
      </c>
      <c r="AK78" s="180"/>
      <c r="AL78" s="182"/>
      <c r="AM78" s="116" t="e">
        <f ca="1">IFS(AL73=1, $AV$8, AL73=2, $BD$8, AL73=3, $BL$8, AL73=4, $AV$15, AL73=5, $BD$15, AL73=6, $BL$15, AL73=7, $AV$22, AL73=8, $BD$22, AL73=0, )</f>
        <v>#NAME?</v>
      </c>
      <c r="AN78" s="116" t="e">
        <f ca="1">IFS(AL73=1, $AW$8, AL73=2, $BE$8, AL73=3, $BM$8, AL73=4, $AW$15, AL73=5, $BE$15, AL73=6, $BM$15, AL73=7, $AW$22, AL73=8, $BE$22, AL73=0, )</f>
        <v>#NAME?</v>
      </c>
      <c r="AO78" s="116" t="e">
        <f ca="1">IFS(AL73=1, $AX$8, AL73=2, $BF$8, AL73=3, $BN$8, AL73=4, $AX$15, AL73=5, $BF$15, AL73=6, $BN$15, AL73=7, $AX$22, AL73=8, $BF$22, AL73=0, )</f>
        <v>#NAME?</v>
      </c>
      <c r="AP78" s="116" t="e">
        <f ca="1">IFS(AL73=1, $AY$8, AL73=2, $BG$8, AL73=3, $BO$8, AL73=4, $AY$15, AL73=5, $BG$15, AL73=6, $BO$15, AL73=7, $AY$22, AL73=8, $BG$22, AL73=0, )</f>
        <v>#NAME?</v>
      </c>
      <c r="AQ78" s="116" t="e">
        <f ca="1">IFS(AL73=1, $AZ$8, AL73=2, $BH$8, AL73=3, $BP$8, AL73=4, $AZ$15, AL73=5, $BH$15, AL73=6, $BP$15, AL73=7, $AZ$22, AL73=8, $BH$22, AL73=0, )</f>
        <v>#NAME?</v>
      </c>
      <c r="AR78" s="116" t="e">
        <f ca="1">IFS(AL73=1, $BA$8, AL73=2, $BI$8, AL73=3, $BQ$8, AL73=4, $BA$15, AL73=5, $BI$15, AL73=6, $BQ$15, AL73=7, $BA$22, AL73=8, $BI$22, AL73=0, )</f>
        <v>#NAME?</v>
      </c>
      <c r="AS78" s="117" t="e">
        <f ca="1">IFS(AL73=1, $BB$8, AL73=2, $BJ$8, AL73=3, $BR$8, AL73=4, $BB$15, AL73=5, $BJ$15, AL73=6, $BR$15, AL73=7, $BB$22, AL73=8, $BJ$22, AL73=0, )</f>
        <v>#NAME?</v>
      </c>
      <c r="AT78" s="139"/>
      <c r="AU78" s="140"/>
      <c r="AV78" s="139"/>
      <c r="AW78" s="139"/>
      <c r="AX78" s="139"/>
      <c r="AY78" s="139"/>
      <c r="AZ78" s="139"/>
      <c r="BA78" s="139"/>
      <c r="BB78" s="139"/>
      <c r="BC78" s="139"/>
      <c r="BD78" s="139"/>
      <c r="BE78" s="139"/>
      <c r="BF78" s="139"/>
      <c r="BG78" s="139"/>
      <c r="BH78" s="139"/>
      <c r="BI78" s="139"/>
      <c r="BJ78" s="139"/>
      <c r="BK78" s="139"/>
      <c r="BL78" s="139"/>
      <c r="BM78" s="139"/>
      <c r="BN78" s="139"/>
      <c r="BO78" s="139"/>
      <c r="BP78" s="139"/>
      <c r="BQ78" s="139"/>
      <c r="BR78" s="139"/>
    </row>
    <row r="79" spans="1:70" ht="18.75" customHeight="1" x14ac:dyDescent="0.25">
      <c r="A79" s="191"/>
      <c r="B79" s="141" t="s">
        <v>18</v>
      </c>
      <c r="C79" s="195"/>
      <c r="D79" s="191"/>
      <c r="E79" s="191"/>
      <c r="F79" s="191"/>
      <c r="G79" s="191"/>
      <c r="H79" s="195"/>
      <c r="I79" s="76">
        <f>I73*$AT$8</f>
        <v>132750</v>
      </c>
      <c r="J79" s="191"/>
      <c r="K79" s="76">
        <f>K73*$AU$8</f>
        <v>640</v>
      </c>
      <c r="L79" s="191"/>
      <c r="M79" s="191"/>
      <c r="N79" s="191"/>
      <c r="O79" s="191"/>
      <c r="P79" s="191"/>
      <c r="Q79" s="191"/>
      <c r="R79" s="195"/>
      <c r="S79" s="191"/>
      <c r="T79" s="195"/>
      <c r="U79" s="124"/>
      <c r="V79" s="124" t="e">
        <f ca="1">IFS(T73=1, $AW$9, T73=2, $BE$9, T73=3, $BM$9, T73=4, $AW$16, T73=5, $BE$16, T73=6, $BM$16, T73=7, $AW$23, T73=8, $BE$23, T73=0, )</f>
        <v>#NAME?</v>
      </c>
      <c r="W79" s="124" t="e">
        <f ca="1">IFS(T73=1, $AX$9, T73=2, $BF$9, T73=3, $BN$9, T73=4, $AX$16, T73=5, $BF$16, T73=6, $BN$16, T73=7, $AX$23, T73=8, $BF$23, T73=0, )</f>
        <v>#NAME?</v>
      </c>
      <c r="X79" s="124" t="e">
        <f ca="1">IFS(T73=1, $AY$9, T73=2, $BG$9, T73=3, $BO$9, T73=4, $AY$16, T73=5, $BG$16, T73=6, $BO$16, T73=7, $AY$23, T73=8, $BG$23, T73=0, )</f>
        <v>#NAME?</v>
      </c>
      <c r="Y79" s="124" t="e">
        <f ca="1">IFS(T73=1, $AZ$9, T73=2, $BH$9, T73=3, $BP$9, T73=4, $AZ$16, T73=5, $BH$16, T73=6, $BP$16, T73=7, $AZ$23, T73=8, $BH$23, T73=0, )</f>
        <v>#NAME?</v>
      </c>
      <c r="Z79" s="124" t="e">
        <f ca="1">IFS(T73=1, $BA$9, T73=2, $BI$9, T73=3, $BQ$9, T73=4, $BA$16, T73=5, $BI$16, T73=6, $BQ$16, T73=7, $BA$23, T73=8, $BI$23, T73=0, )</f>
        <v>#NAME?</v>
      </c>
      <c r="AA79" s="125" t="e">
        <f ca="1">IFS(T73=1, $BB$9, T73=2, $BJ$9, T73=3, $BR$9, T73=4, $BB$16, T73=5, $BJ$16, T73=6, $BR$16, T73=7, $BB$23, T73=8, $BJ$23, T73=0, )</f>
        <v>#NAME?</v>
      </c>
      <c r="AB79" s="191"/>
      <c r="AC79" s="195"/>
      <c r="AD79" s="124" t="e">
        <f ca="1">IFS(AC73=1, $AV$9, AC73=2, $BD$9, AC73=3, $BL$9, AC73=4, $AV$16, AC73=5, $BD$16, AC73=6, $BL$16, AC73=7, $AV$23, AC73=8, $BD$23, AC73=0, )</f>
        <v>#NAME?</v>
      </c>
      <c r="AE79" s="124" t="e">
        <f ca="1">IFS(AC73=1, $AW$9, AC73=2, $BE$9, AC73=3, $BM$9, AC73=4, $AW$16, AC73=5, $BE$16, AC73=6, $BM$16, AC73=7, $AW$23, AC73=8, $BE$23, AC73=0, )</f>
        <v>#NAME?</v>
      </c>
      <c r="AF79" s="124" t="e">
        <f ca="1">IFS(AC73=1, $AX$9, AC73=2, $BF$9, AC73=3, $BN$9, AC73=4, $AX$16, AC73=5, $BF$16, AC73=6, $BN$16, AC73=7, $AX$23, AC73=8, $BF$23, AC73=0, )</f>
        <v>#NAME?</v>
      </c>
      <c r="AG79" s="124" t="e">
        <f ca="1">IFS(AC73=1, $AY$9, AC73=2, $BG$9, AC73=3, $BO$9, AC73=4, $AY$16, AC73=5, $BG$16, AC73=6, $BO$16, AC73=7, $AY$23, AC73=8, $BG$23, AC73=0, )</f>
        <v>#NAME?</v>
      </c>
      <c r="AH79" s="124" t="e">
        <f ca="1">IFS(AC73=1, $AZ$9, AC73=2, $BH$9, AC73=3, $BP$9, AC73=4, $AZ$16, AC73=5, $BH$16, AC73=6, $BP$16, AC73=7, $AZ$23, AC73=8, $BH$23, AC73=0, )</f>
        <v>#NAME?</v>
      </c>
      <c r="AI79" s="124" t="e">
        <f ca="1">IFS(AC73=1, $BA$9, AC73=2, $BI$9, AC73=3, $BQ$9, AC73=4, $BA$16, AC73=5, $BI$16, AC73=6, $BQ$16, AC73=7, $BA$23, AC73=8, $BI$23, AC73=0, )</f>
        <v>#NAME?</v>
      </c>
      <c r="AJ79" s="125" t="e">
        <f ca="1">IFS(AC73=1, $BB$9, AC73=2, $BJ$9, AC73=3, $BR$9, AC73=4, $BB$16, AC73=5, $BJ$16, AC73=6, $BR$16, AC73=7, $BB$23, AC73=8, $BJ$23, AC73=0, )</f>
        <v>#NAME?</v>
      </c>
      <c r="AK79" s="191"/>
      <c r="AL79" s="195"/>
      <c r="AM79" s="124" t="e">
        <f ca="1">IFS(AL73=1, $AV$9, AL73=2, $BD$9, AL73=3, $BL$9, AL73=4, $AV$16, AL73=5, $BD$16, AL73=6, $BL$16, AL73=7, $AV$23, AL73=8, $BD$23, AL73=0, )</f>
        <v>#NAME?</v>
      </c>
      <c r="AN79" s="124" t="e">
        <f ca="1">IFS(AL73=1, $AW$9, AL73=2, $BE$9, AL73=3, $BM$9, AL73=4, $AW$16, AL73=5, $BE$16, AL73=6, $BM$16, AL73=7, $AW$23, AL73=8, $BE$23, AL73=0, )</f>
        <v>#NAME?</v>
      </c>
      <c r="AO79" s="124" t="e">
        <f ca="1">IFS(AL73=1, $AX$9, AL73=2, $BF$9, AL73=3, $BN$9, AL73=4, $AX$16, AL73=5, $BF$16, AL73=6, $BN$16, AL73=7, $AX$23, AL73=8, $BF$23, AL73=0, )</f>
        <v>#NAME?</v>
      </c>
      <c r="AP79" s="124" t="e">
        <f ca="1">IFS(AL73=1, $AY$9, AL73=2, $BG$9, AL73=3, $BO$9, AL73=4, $AY$16, AL73=5, $BG$16, AL73=6, $BO$16, AL73=7, $AY$23, AL73=8, $BG$23, AL73=0, )</f>
        <v>#NAME?</v>
      </c>
      <c r="AQ79" s="124" t="e">
        <f ca="1">IFS(AL73=1, $AZ$9, AL73=2, $BH$9, AL73=3, $BP$9, AL73=4, $AZ$16, AL73=5, $BH$16, AL73=6, $BP$16, AL73=7, $AZ$23, AL73=8, $BH$23, AL73=0, )</f>
        <v>#NAME?</v>
      </c>
      <c r="AR79" s="124" t="e">
        <f ca="1">IFS(AL73=1, $BA$9, AL73=2, $BI$9, AL73=3, $BQ$9, AL73=4, $BA$16, AL73=5, $BI$16, AL73=6, $BQ$16, AL73=7, $BA$23, AL73=8, $BI$23, AL73=0, )</f>
        <v>#NAME?</v>
      </c>
      <c r="AS79" s="125" t="e">
        <f ca="1">IFS(AL73=1, $BB$9, AL73=2, $BJ$9, AL73=3, $BR$9, AL73=4, $BB$16, AL73=5, $BJ$16, AL73=6, $BR$16, AL73=7, $BB$23, AL73=8, $BJ$23, AL73=0, )</f>
        <v>#NAME?</v>
      </c>
      <c r="AT79" s="142"/>
      <c r="AU79" s="143"/>
      <c r="AV79" s="144"/>
      <c r="AW79" s="144"/>
      <c r="AX79" s="144"/>
      <c r="AY79" s="144"/>
      <c r="AZ79" s="144"/>
      <c r="BA79" s="144"/>
      <c r="BB79" s="144"/>
      <c r="BC79" s="144"/>
      <c r="BD79" s="144"/>
      <c r="BE79" s="144"/>
      <c r="BF79" s="144"/>
      <c r="BG79" s="144"/>
      <c r="BH79" s="144"/>
      <c r="BI79" s="144"/>
      <c r="BJ79" s="144"/>
      <c r="BK79" s="144"/>
      <c r="BL79" s="144"/>
      <c r="BM79" s="144"/>
      <c r="BN79" s="144"/>
      <c r="BO79" s="144"/>
      <c r="BP79" s="144"/>
      <c r="BQ79" s="144"/>
      <c r="BR79" s="144"/>
    </row>
    <row r="80" spans="1:70" ht="23.25" customHeight="1" x14ac:dyDescent="0.25">
      <c r="A80" s="189" t="s">
        <v>158</v>
      </c>
      <c r="B80" s="115" t="s">
        <v>23</v>
      </c>
      <c r="C80" s="194">
        <v>32</v>
      </c>
      <c r="D80" s="189"/>
      <c r="E80" s="204" t="s">
        <v>352</v>
      </c>
      <c r="F80" s="180"/>
      <c r="G80" s="180"/>
      <c r="H80" s="182"/>
      <c r="I80" s="85">
        <v>1500</v>
      </c>
      <c r="J80" s="189" t="s">
        <v>115</v>
      </c>
      <c r="K80" s="85">
        <v>30</v>
      </c>
      <c r="L80" s="189"/>
      <c r="M80" s="189" t="s">
        <v>115</v>
      </c>
      <c r="N80" s="180"/>
      <c r="O80" s="180"/>
      <c r="P80" s="205" t="s">
        <v>377</v>
      </c>
      <c r="Q80" s="189" t="s">
        <v>378</v>
      </c>
      <c r="R80" s="194" t="s">
        <v>379</v>
      </c>
      <c r="S80" s="189" t="s">
        <v>155</v>
      </c>
      <c r="T80" s="194">
        <v>2</v>
      </c>
      <c r="U80" s="116"/>
      <c r="V80" s="116"/>
      <c r="W80" s="116"/>
      <c r="X80" s="116"/>
      <c r="Y80" s="116"/>
      <c r="Z80" s="116"/>
      <c r="AA80" s="117"/>
      <c r="AB80" s="189" t="s">
        <v>314</v>
      </c>
      <c r="AC80" s="194">
        <v>2</v>
      </c>
      <c r="AD80" s="116"/>
      <c r="AE80" s="116"/>
      <c r="AF80" s="116"/>
      <c r="AG80" s="116"/>
      <c r="AH80" s="116"/>
      <c r="AI80" s="116"/>
      <c r="AJ80" s="117"/>
      <c r="AK80" s="189" t="s">
        <v>115</v>
      </c>
      <c r="AL80" s="194"/>
      <c r="AM80" s="116" t="e">
        <f ca="1">IFS(AL80=1, $AV$3, AL80=2, $BD$3, AL80=3, $BL$3, AL80=4, $AV$10, AL80=5, $BD$10, AL80=6, $BL$10, AL80=7, $AV$17, AL80=8, $BD$17, AL80=0, )</f>
        <v>#NAME?</v>
      </c>
      <c r="AN80" s="116" t="e">
        <f ca="1">IFS(AL80=1, $AW$3, AL80=2, $BE$3, AL80=3, $BM$3, AL80=4, $AW$10, AL80=5, $BE$10, AL80=6, $BM$10, AL80=7, $AW$17, AL80=8, $BE$17, AL80=0, )</f>
        <v>#NAME?</v>
      </c>
      <c r="AO80" s="116" t="e">
        <f ca="1">IFS(AL80=1, $AX$3, AL80=2, $BF$3, AL80=3, $BN$3, AL80=4, $AX$10, AL80=5, $BF$10, AL80=6, $BN$10, AL80=7, $AX$17, AL80=8, $BET87, AL80=0, )</f>
        <v>#NAME?</v>
      </c>
      <c r="AP80" s="116" t="e">
        <f ca="1">IFS(AL80=1, $AY$3, AL80=2, $BG$3, AL80=3, $BO$3, AL80=4, $AY$10, AL80=5, $BG$10, AL80=6, $BO$10, AL80=7, $AY$17, AL80=8, $BFT87, AL80=0, )</f>
        <v>#NAME?</v>
      </c>
      <c r="AQ80" s="116" t="e">
        <f ca="1">IFS(AL80=1, $AZ$3, AL80=2, $BH$3, AL80=3, $BP$3, AL80=4, $AZ$10, AL80=5, $BH$10, AL80=6, $BP$10, AL80=7, $AZ$17, AL80=8, $BGT87, AL80=0, )</f>
        <v>#NAME?</v>
      </c>
      <c r="AR80" s="116" t="e">
        <f ca="1">IFS(AL80=1, $BA$3, AL80=2, $BI$3, AL80=3, $BQ$3, AL80=4, $BA$10, AL80=5, $BI$10, AL80=6, $BQ$10, AL80=7, $BA$17, AL80=8, $BHT87, AL80=0, )</f>
        <v>#NAME?</v>
      </c>
      <c r="AS80" s="117" t="e">
        <f ca="1">IFS(AL80=1, $BB$3, AL80=2, $BJ$3, AL80=3, $BR$3, AL80=4, $BB$10, AL80=5, $BJ$10, AL80=6, $BR$10, AL80=7, $BB$17, AL80=8, $BIT87, AL80=0, )</f>
        <v>#NAME?</v>
      </c>
      <c r="AT80" s="15"/>
      <c r="AU80" s="59"/>
      <c r="AV80" s="15"/>
      <c r="AW80" s="15"/>
      <c r="AX80" s="15"/>
      <c r="AY80" s="15"/>
      <c r="AZ80" s="15"/>
      <c r="BA80" s="15"/>
      <c r="BB80" s="15"/>
      <c r="BC80" s="15"/>
      <c r="BD80" s="15"/>
      <c r="BE80" s="15"/>
      <c r="BF80" s="15"/>
      <c r="BG80" s="15"/>
      <c r="BH80" s="15"/>
      <c r="BI80" s="15"/>
      <c r="BJ80" s="15"/>
      <c r="BK80" s="15"/>
      <c r="BL80" s="15"/>
      <c r="BM80" s="15"/>
      <c r="BN80" s="15"/>
      <c r="BO80" s="15"/>
      <c r="BP80" s="15"/>
      <c r="BQ80" s="15"/>
      <c r="BR80" s="15"/>
    </row>
    <row r="81" spans="1:70" ht="23.25" customHeight="1" x14ac:dyDescent="0.25">
      <c r="A81" s="180"/>
      <c r="B81" s="115" t="s">
        <v>13</v>
      </c>
      <c r="C81" s="182"/>
      <c r="D81" s="180"/>
      <c r="E81" s="180"/>
      <c r="F81" s="180"/>
      <c r="G81" s="180"/>
      <c r="H81" s="182"/>
      <c r="I81" s="85">
        <f>I80*$AT$3</f>
        <v>3300.0000000000005</v>
      </c>
      <c r="J81" s="180"/>
      <c r="K81" s="85">
        <f>K80*$AU$3</f>
        <v>60</v>
      </c>
      <c r="L81" s="180"/>
      <c r="M81" s="180"/>
      <c r="N81" s="180"/>
      <c r="O81" s="180"/>
      <c r="P81" s="180"/>
      <c r="Q81" s="180"/>
      <c r="R81" s="182"/>
      <c r="S81" s="180"/>
      <c r="T81" s="182"/>
      <c r="U81" s="116"/>
      <c r="V81" s="116"/>
      <c r="W81" s="116"/>
      <c r="X81" s="116"/>
      <c r="Y81" s="116"/>
      <c r="Z81" s="116"/>
      <c r="AA81" s="117"/>
      <c r="AB81" s="180"/>
      <c r="AC81" s="182"/>
      <c r="AD81" s="116"/>
      <c r="AE81" s="116"/>
      <c r="AF81" s="116"/>
      <c r="AG81" s="116"/>
      <c r="AH81" s="116"/>
      <c r="AI81" s="116"/>
      <c r="AJ81" s="117"/>
      <c r="AK81" s="180"/>
      <c r="AL81" s="182"/>
      <c r="AM81" s="116" t="e">
        <f ca="1">IFS(AL80=1, $AV$4, AL80=2, $BD$4, AL80=3, $BL$4, AL80=4, $AV$11, AL80=5, $BD$11, AL80=6, $BL$11, AL80=7, $AV$18, AL80=8, $BD$18, AL80=0, )</f>
        <v>#NAME?</v>
      </c>
      <c r="AN81" s="116" t="e">
        <f ca="1">IFS(AL80=1, $AW$4, AL80=2, $BE$4, AL80=3, $BM$4, AL80=4, $AW$11, AL80=5, $BE$11, AL80=6, $BM$11, AL80=7, $AW$18, AL80=8, $BE$18, AL80=0, )</f>
        <v>#NAME?</v>
      </c>
      <c r="AO81" s="116" t="e">
        <f ca="1">IFS(AL80=1, $AX$4, AL80=2, $BF$4, AL80=3, $BN$4, AL80=4, $AX$11, AL80=5, $BF$11, AL80=6, $BN$11, AL80=7, $AX$18, AL80=8, $BF$18, AL80=0, )</f>
        <v>#NAME?</v>
      </c>
      <c r="AP81" s="116" t="e">
        <f ca="1">IFS(AL80=1, $AY$4, AL80=2, $BG$4, AL80=3, $BO$4, AL80=4, $AY$11, AL80=5, $BG$11, AL80=6, $BO$11, AL80=7, $AY$18, AL80=8, $BG$18, AL80=0, )</f>
        <v>#NAME?</v>
      </c>
      <c r="AQ81" s="116" t="e">
        <f ca="1">IFS(AL80=1, $AZ$4, AL80=2, $BH$4, AL80=3, $BP$4, AL80=4, $AZ$11, AL80=5, $BH$11, AL80=6, $BP$11, AL80=7, $AZ$18, AL80=8, $BH$18, AL80=0, )</f>
        <v>#NAME?</v>
      </c>
      <c r="AR81" s="116" t="e">
        <f ca="1">IFS(AL80=1, $BA$4, AL80=2, $BI$4, AL80=3, $BQ$4, AL80=4, $BA$11, AL80=5, $BI$11, AL80=6, $BQ$11, AL80=7, $BA$18, AL80=8, $BI$18, AL80=0, )</f>
        <v>#NAME?</v>
      </c>
      <c r="AS81" s="117" t="e">
        <f ca="1">IFS(AL80=1, $BA$4, AL80=2, $BI$4, AL80=3, $BQ$4, AL80=4, $BA$11, AL80=5, $BI$11, AL80=6, $BQ$11, AL80=7, $BA$18, AL80=8, $BI$18, AL80=0, )</f>
        <v>#NAME?</v>
      </c>
      <c r="AT81" s="15"/>
      <c r="AU81" s="59"/>
      <c r="AV81" s="15"/>
      <c r="AW81" s="15"/>
      <c r="AX81" s="15"/>
      <c r="AY81" s="15"/>
      <c r="AZ81" s="15"/>
      <c r="BA81" s="15"/>
      <c r="BB81" s="15"/>
      <c r="BC81" s="15"/>
      <c r="BD81" s="15"/>
      <c r="BE81" s="15"/>
      <c r="BF81" s="15"/>
      <c r="BG81" s="15"/>
      <c r="BH81" s="15"/>
      <c r="BI81" s="15"/>
      <c r="BJ81" s="15"/>
      <c r="BK81" s="15"/>
      <c r="BL81" s="15"/>
      <c r="BM81" s="15"/>
      <c r="BN81" s="15"/>
      <c r="BO81" s="15"/>
      <c r="BP81" s="15"/>
      <c r="BQ81" s="15"/>
      <c r="BR81" s="15"/>
    </row>
    <row r="82" spans="1:70" ht="23.25" customHeight="1" x14ac:dyDescent="0.25">
      <c r="A82" s="180"/>
      <c r="B82" s="136" t="s">
        <v>14</v>
      </c>
      <c r="C82" s="182"/>
      <c r="D82" s="180"/>
      <c r="E82" s="189" t="s">
        <v>380</v>
      </c>
      <c r="F82" s="189" t="s">
        <v>115</v>
      </c>
      <c r="G82" s="189" t="s">
        <v>115</v>
      </c>
      <c r="H82" s="194" t="s">
        <v>115</v>
      </c>
      <c r="I82" s="15">
        <f>I80*$AT$4</f>
        <v>7260</v>
      </c>
      <c r="J82" s="180"/>
      <c r="K82" s="15">
        <f>K80*$AU$4</f>
        <v>120</v>
      </c>
      <c r="L82" s="180"/>
      <c r="M82" s="180"/>
      <c r="N82" s="180"/>
      <c r="O82" s="180"/>
      <c r="P82" s="180"/>
      <c r="Q82" s="180"/>
      <c r="R82" s="182"/>
      <c r="S82" s="180"/>
      <c r="T82" s="182"/>
      <c r="U82" s="116" t="e">
        <f ca="1">IFS(T80=1, $AV$5, T80=2, $BD$5, T80=3, $BL$5, T80=4, $AV$12, T80=5, $BD$12, T80=6, $BL$12, T80=7, $AV$19, T80=8, $BD$19, T80=0, )</f>
        <v>#NAME?</v>
      </c>
      <c r="V82" s="116" t="e">
        <f ca="1">IFS(T80=1, $AW$5, T80=2, $BE$5, T80=3, $BM$5, T80=4, $AW$12, T80=5, $BE$12, T80=6, $BM$12, T80=7, $AW$19, T80=8, $BE$19, T80=0, )</f>
        <v>#NAME?</v>
      </c>
      <c r="W82" s="116" t="e">
        <f ca="1">IFS(T80=1, $AX$5, T80=2, $BF$5, T80=3, $BN$5, T80=4, $AX$12, T80=5, $BF$12, T80=6, $BN$12, T80=7, $AX$19, T80=8, $BF$19, T80=0, )</f>
        <v>#NAME?</v>
      </c>
      <c r="X82" s="116" t="e">
        <f ca="1">IFS(T80=1, $AY$5, T80=2, $BG$5, T80=3, $BO$5, T80=4, $AY$12, T80=5, $BG$12, T80=6, $BO$12, T80=7, $AY$19, T80=8, $BG$19, T80=0, )</f>
        <v>#NAME?</v>
      </c>
      <c r="Y82" s="116" t="e">
        <f ca="1">IFS(T80=1, $AZ$5, T80=2, $BH$5, T80=3, $BP$5, T80=4, $AZ$12, T80=5, $BH$12, T80=6, $BP$12, T80=7, $AZ$19, T80=8, $BH$19, T80=0, )</f>
        <v>#NAME?</v>
      </c>
      <c r="Z82" s="116" t="e">
        <f ca="1">IFS(T80=1, $BA$5, T80=2, $BI$5, T80=3, $BQ$5, T80=4, $BA$12, T80=5, $BI$12, T80=6, $BQ$12, T80=7, $BA$19, T80=8, $BI$19, T80=0, )</f>
        <v>#NAME?</v>
      </c>
      <c r="AA82" s="117" t="e">
        <f ca="1">IFS(T80=1, $BB$5, T80=2, $BJ$5, T80=3, $BR$5, T80=4, $BB$12, T80=5, $BJ$12, T80=6, $BR$12, T80=7, $BB$19, T80=8, $BJ$19, T80=0, )</f>
        <v>#NAME?</v>
      </c>
      <c r="AB82" s="180"/>
      <c r="AC82" s="182"/>
      <c r="AD82" s="116"/>
      <c r="AE82" s="116"/>
      <c r="AF82" s="116" t="e">
        <f ca="1">IFS(AC80=1, $AX$5, AC80=2, $BF$5, AC80=3, $BN$5, AC80=4, $AX$12, AC80=5, $BF$12, AC80=6, $BN$12, AC80=7, $AX$19, AC80=8, $BF$19, AC80=0, )</f>
        <v>#NAME?</v>
      </c>
      <c r="AG82" s="116" t="e">
        <f ca="1">IFS(AC80=1, $AY$5, AC80=2, $BG$5, AC80=3, $BO$5, AC80=4, $AY$12, AC80=5, $BG$12, AC80=6, $BO$12, AC80=7, $AY$19, AC80=8, $BG$19, AC80=0, )</f>
        <v>#NAME?</v>
      </c>
      <c r="AH82" s="116" t="e">
        <f ca="1">IFS(AC80=1, $AZ$5, AC80=2, $BH$5, AC80=3, $BP$5, AC80=4, $AZ$12, AC80=5, $BH$12, AC80=6, $BP$12, AC80=7, $AZ$19, AC80=8, $BH$19, AC80=0, )</f>
        <v>#NAME?</v>
      </c>
      <c r="AI82" s="116" t="e">
        <f ca="1">IFS(AC80=1, $BA$5, AC80=2, $BI$5, AC80=3, $BQ$5, AC80=4, $BA$12, AC80=5, $BI$12, AC80=6, $BQ$12, AC80=7, $BA$19, AC80=8, $BI$19, AC80=0, )</f>
        <v>#NAME?</v>
      </c>
      <c r="AJ82" s="117" t="e">
        <f ca="1">IFS(AC80=1, $BB$5, AC80=2, $BJ$5, AC80=3, $BR$5, AC80=4, $BB$12, AC80=5, $BJ$12, AC80=6, $BR$12, AC80=7, $BB$19, AC80=8, $BJ$19, AC80=0, )</f>
        <v>#NAME?</v>
      </c>
      <c r="AK82" s="180"/>
      <c r="AL82" s="182"/>
      <c r="AM82" s="116" t="e">
        <f ca="1">IFS(AL80=1, $AV$5, AL80=2, $BD$5, AL80=3, $BL$5, AL80=4, $AV$12, AL80=5, $BD$12, AL80=6, $BL$12, AL80=7, $AV$19, AL80=8, $BD$19, AL80=0, )</f>
        <v>#NAME?</v>
      </c>
      <c r="AN82" s="116" t="e">
        <f ca="1">IFS(AL80=1, $AW$5, AL80=2, $BE$5, AL80=3, $BM$5, AL80=4, $AW$12, AL80=5, $BE$12, AL80=6, $BM$12, AL80=7, $AW$19, AL80=8, $BE$19, AL80=0, )</f>
        <v>#NAME?</v>
      </c>
      <c r="AO82" s="116" t="e">
        <f ca="1">IFS(AL80=1, $AX$5, AL80=2, $BF$5, AL80=3, $BN$5, AL80=4, $AX$12, AL80=5, $BF$12, AL80=6, $BN$12, AL80=7, $AX$19, AL80=8, $BF$19, AL80=0, )</f>
        <v>#NAME?</v>
      </c>
      <c r="AP82" s="116" t="e">
        <f ca="1">IFS(AL80=1, $AY$5, AL80=2, $BG$5, AL80=3, $BO$5, AL80=4, $AY$12, AL80=5, $BG$12, AL80=6, $BO$12, AL80=7, $AY$19, AL80=8, $BG$19, AL80=0, )</f>
        <v>#NAME?</v>
      </c>
      <c r="AQ82" s="116" t="e">
        <f ca="1">IFS(AL80=1, $AZ$5, AL80=2, $BH$5, AL80=3, $BP$5, AL80=4, $AZ$12, AL80=5, $BH$12, AL80=6, $BP$12, AL80=7, $AZ$19, AL80=8, $BH$19, AL80=0, )</f>
        <v>#NAME?</v>
      </c>
      <c r="AR82" s="116" t="e">
        <f ca="1">IFS(AL80=1, $BA$5, AL80=2, $BI$5, AL80=3, $BQ$5, AL80=4, $BA$12, AL80=5, $BI$12, AL80=6, $BQ$12, AL80=7, $BA$19, AL80=8, $BI$19, AL80=0, )</f>
        <v>#NAME?</v>
      </c>
      <c r="AS82" s="117" t="e">
        <f ca="1">IFS(AL80=1, $BB$5, AL80=2, $BJ$5, AL80=3, $BR$5, AL80=4, $BB$12, AL80=5, $BJ$12, AL80=6, $BR$12, AL80=7, $BB$19, AL80=8, $BJ$19, AL80=0, )</f>
        <v>#NAME?</v>
      </c>
      <c r="AT82" s="15"/>
      <c r="AU82" s="59"/>
      <c r="AV82" s="15"/>
      <c r="AW82" s="15"/>
      <c r="AX82" s="15"/>
      <c r="AY82" s="15"/>
      <c r="AZ82" s="15"/>
      <c r="BA82" s="15"/>
      <c r="BB82" s="15"/>
      <c r="BC82" s="15"/>
      <c r="BD82" s="15"/>
      <c r="BE82" s="15"/>
      <c r="BF82" s="15"/>
      <c r="BG82" s="15"/>
      <c r="BH82" s="15"/>
      <c r="BI82" s="15"/>
      <c r="BJ82" s="15"/>
      <c r="BK82" s="15"/>
      <c r="BL82" s="15"/>
      <c r="BM82" s="15"/>
      <c r="BN82" s="15"/>
      <c r="BO82" s="15"/>
      <c r="BP82" s="15"/>
      <c r="BQ82" s="15"/>
      <c r="BR82" s="15"/>
    </row>
    <row r="83" spans="1:70" ht="23.25" customHeight="1" x14ac:dyDescent="0.25">
      <c r="A83" s="180"/>
      <c r="B83" s="136" t="s">
        <v>15</v>
      </c>
      <c r="C83" s="182"/>
      <c r="D83" s="180"/>
      <c r="E83" s="180"/>
      <c r="F83" s="180"/>
      <c r="G83" s="180"/>
      <c r="H83" s="182"/>
      <c r="I83" s="15">
        <f>I80*$AT$5</f>
        <v>15972</v>
      </c>
      <c r="J83" s="180"/>
      <c r="K83" s="15">
        <f>K80*$AU$5</f>
        <v>240</v>
      </c>
      <c r="L83" s="180"/>
      <c r="M83" s="180"/>
      <c r="N83" s="180"/>
      <c r="O83" s="180"/>
      <c r="P83" s="180"/>
      <c r="Q83" s="180"/>
      <c r="R83" s="182"/>
      <c r="S83" s="180"/>
      <c r="T83" s="182"/>
      <c r="U83" s="116" t="e">
        <f ca="1">IFS(T80=1, $AV$6, T80=2, $BD$6, T80=3, $BL$6, T80=4, $AV$13, T80=5, $BD$13, T80=6, $BL$13, T80=7, $AV$20, T80=8, $BD$20, T80=0, )</f>
        <v>#NAME?</v>
      </c>
      <c r="V83" s="116" t="e">
        <f ca="1">IFS(T80=1, $AW$6, T80=2, $BE$6, T80=3, $BM$6, T80=4, $AW$13, T80=5, $BE$13, T80=6, $BM$13, T80=7, $AW$20, T80=8, $BE$20, T80=0, )</f>
        <v>#NAME?</v>
      </c>
      <c r="W83" s="116" t="e">
        <f ca="1">IFS(T80=1, $AX$6, T80=2, $BF$6, T80=3, $BN$6, T80=4, $AX$13, T80=5, $BF$13, T80=6, $BN$13, T80=7, $AX$20, T80=8, $BF$20, T80=0, )</f>
        <v>#NAME?</v>
      </c>
      <c r="X83" s="116" t="e">
        <f ca="1">IFS(T80=1, $AY$6, T80=2, $BG$6, T80=3, $BO$6, T80=4, $AY$13, T80=5, $BG$13, T80=6, $BO$13, T80=7, $AY$20, T80=8, $BG$20, T80=0, )</f>
        <v>#NAME?</v>
      </c>
      <c r="Y83" s="116" t="e">
        <f ca="1">IFS(T80=1, $AZ$6, T80=2, $BH$6, T80=3, $BP$6, T80=4, $AZ$13, T80=5, $BH$13, T80=6, $BP$13, T80=7, $AZ$20, T80=8, $BH$20, T80=0, )</f>
        <v>#NAME?</v>
      </c>
      <c r="Z83" s="116" t="e">
        <f ca="1">IFS(T80=1, $BA$6, T80=2, $BI$6, T80=3, $BQ$6, T80=4, $BA$13, T80=5, $BI$13, T80=6, $BQ$13, T80=7, $BA$20, T80=8, $BI$20, T80=0, )</f>
        <v>#NAME?</v>
      </c>
      <c r="AA83" s="117" t="e">
        <f ca="1">IFS(T80=1, $BB$6, T80=2, $BJ$6, T80=3, $BR$6, T80=4, $BB$13, T80=5, $BJ$13, T80=6, $BR$13, T80=7, $BB$20, T80=8, $BJ$20, T80=0, )</f>
        <v>#NAME?</v>
      </c>
      <c r="AB83" s="180"/>
      <c r="AC83" s="182"/>
      <c r="AD83" s="116"/>
      <c r="AE83" s="116"/>
      <c r="AF83" s="116" t="e">
        <f ca="1">IFS(AC80=1, $AX$6, AC80=2, $BF$6, AC80=3, $BN$6, AC80=4, $AX$13, AC80=5, $BF$13, AC80=6, $BN$13, AC80=7, $AX$20, AC80=8, $BF$20, AC80=0, )</f>
        <v>#NAME?</v>
      </c>
      <c r="AG83" s="116" t="e">
        <f ca="1">IFS(AC80=1, $AY$6, AC80=2, $BG$6, AC80=3, $BO$6, AC80=4, $AY$13, AC80=5, $BG$13, AC80=6, $BO$13, AC80=7, $AY$20, AC80=8, $BG$20, AC80=0, )</f>
        <v>#NAME?</v>
      </c>
      <c r="AH83" s="116" t="e">
        <f ca="1">IFS(AC80=1, $AZ$6, AC80=2, $BH$6, AC80=3, $BP$6, AC80=4, $AZ$13, AC80=5, $BH$13, AC80=6, $BP$13, AC80=7, $AZ$20, AC80=8, $BH$20, AC80=0, )</f>
        <v>#NAME?</v>
      </c>
      <c r="AI83" s="116" t="e">
        <f ca="1">IFS(AC80=1, $BA$6, AC80=2, $BI$6, AC80=3, $BQ$6, AC80=4, $BA$13, AC80=5, $BI$13, AC80=6, $BQ$13, AC80=7, $BA$20, AC80=8, $BI$20, AC80=0, )</f>
        <v>#NAME?</v>
      </c>
      <c r="AJ83" s="117" t="e">
        <f ca="1">IFS(AC80=1, $BB$6, AC80=2, $BJ$6, AC80=3, $BR$6, AC80=4, $BB$13, AC80=5, $BJ$13, AC80=6, $BR$13, AC80=7, $BB$20, AC80=8, $BJ$20, AC80=0, )</f>
        <v>#NAME?</v>
      </c>
      <c r="AK83" s="180"/>
      <c r="AL83" s="182"/>
      <c r="AM83" s="116" t="e">
        <f ca="1">IFS(AL80=1, $AV$6, AL80=2, $BD$6, AL80=3, $BL$6, AL80=4, $AV$13, AL80=5, $BD$13, AL80=6, $BL$13, AL80=7, $AV$20, AL80=8, $BD$20, AL80=0, )</f>
        <v>#NAME?</v>
      </c>
      <c r="AN83" s="116" t="e">
        <f ca="1">IFS(AL80=1, $AW$6, AL80=2, $BE$6, AL80=3, $BM$6, AL80=4, $AW$13, AL80=5, $BE$13, AL80=6, $BM$13, AL80=7, $AW$20, AL80=8, $BE$20, AL80=0, )</f>
        <v>#NAME?</v>
      </c>
      <c r="AO83" s="116" t="e">
        <f ca="1">IFS(AL80=1, $AX$6, AL80=2, $BF$6, AL80=3, $BN$6, AL80=4, $AX$13, AL80=5, $BF$13, AL80=6, $BN$13, AL80=7, $AX$20, AL80=8, $BF$20, AL80=0, )</f>
        <v>#NAME?</v>
      </c>
      <c r="AP83" s="116" t="e">
        <f ca="1">IFS(AL80=1, $AY$6, AL80=2, $BG$6, AL80=3, $BO$6, AL80=4, $AY$13, AL80=5, $BG$13, AL80=6, $BO$13, AL80=7, $AY$20, AL80=8, $BG$20, AL80=0, )</f>
        <v>#NAME?</v>
      </c>
      <c r="AQ83" s="116" t="e">
        <f ca="1">IFS(AL80=1, $AZ$6, AL80=2, $BH$6, AL80=3, $BP$6, AL80=4, $AZ$13, AL80=5, $BH$13, AL80=6, $BP$13, AL80=7, $AZ$20, AL80=8, $BH$20, AL80=0, )</f>
        <v>#NAME?</v>
      </c>
      <c r="AR83" s="116" t="e">
        <f ca="1">IFS(AL80=1, $BA$6, AL80=2, $BI$6, AL80=3, $BQ$6, AL80=4, $BA$13, AL80=5, $BI$13, AL80=6, $BQ$13, AL80=7, $BA$20, AL80=8, $BI$20, AL80=0, )</f>
        <v>#NAME?</v>
      </c>
      <c r="AS83" s="117" t="e">
        <f ca="1">IFS(AL80=1, $BB$6, AL80=2, $BJ$6, AL80=3, $BR$6, AL80=4, $BB$13, AL80=5, $BJ$13, AL80=6, $BR$13, AL80=7, $BB$20, AL80=8, $BJ$20, AL80=0, )</f>
        <v>#NAME?</v>
      </c>
      <c r="AT83" s="15"/>
      <c r="AU83" s="59"/>
      <c r="AV83" s="15"/>
      <c r="AW83" s="15"/>
      <c r="AX83" s="15"/>
      <c r="AY83" s="15"/>
      <c r="AZ83" s="15"/>
      <c r="BA83" s="15"/>
      <c r="BB83" s="15"/>
      <c r="BC83" s="15"/>
      <c r="BD83" s="15"/>
      <c r="BE83" s="15"/>
      <c r="BF83" s="15"/>
      <c r="BG83" s="15"/>
      <c r="BH83" s="15"/>
      <c r="BI83" s="15"/>
      <c r="BJ83" s="15"/>
      <c r="BK83" s="15"/>
      <c r="BL83" s="15"/>
      <c r="BM83" s="15"/>
      <c r="BN83" s="15"/>
      <c r="BO83" s="15"/>
      <c r="BP83" s="15"/>
      <c r="BQ83" s="15"/>
      <c r="BR83" s="15"/>
    </row>
    <row r="84" spans="1:70" ht="23.25" customHeight="1" x14ac:dyDescent="0.25">
      <c r="A84" s="180"/>
      <c r="B84" s="136" t="s">
        <v>16</v>
      </c>
      <c r="C84" s="182"/>
      <c r="D84" s="180"/>
      <c r="E84" s="180"/>
      <c r="F84" s="180"/>
      <c r="G84" s="180"/>
      <c r="H84" s="182"/>
      <c r="I84" s="15">
        <f>I80*$AT$6</f>
        <v>77250</v>
      </c>
      <c r="J84" s="180"/>
      <c r="K84" s="15">
        <f>K80*$AU$6</f>
        <v>480</v>
      </c>
      <c r="L84" s="180"/>
      <c r="M84" s="180"/>
      <c r="N84" s="180"/>
      <c r="O84" s="180"/>
      <c r="P84" s="180"/>
      <c r="Q84" s="180"/>
      <c r="R84" s="182"/>
      <c r="S84" s="180"/>
      <c r="T84" s="182"/>
      <c r="U84" s="116" t="e">
        <f ca="1">IFS(T80=1, $AV$7, T80=2, $BD$7, T80=3, $BL$7, T80=4, $AV$14, T80=5, $BD$14, T80=6, $BL$14, T80=7, $AV$21, T80=8, $BD$21, T80=0, )</f>
        <v>#NAME?</v>
      </c>
      <c r="V84" s="116" t="e">
        <f ca="1">IFS(T80=1, $AW$7, T80=2, $BE$7, T80=3, $BM$7, T80=4, $AW$14, T80=5, $BE$14, T80=6, $BM$14, T80=7, $AW$21, T80=8, $BE$21, T80=0, )</f>
        <v>#NAME?</v>
      </c>
      <c r="W84" s="116" t="e">
        <f ca="1">IFS(T80=1, $AX$7, T80=2, $BF$7, T80=3, $BN$7, T80=4, $AX$14, T80=5, $BF$14, T80=6, $BN$14, T80=7, $AX$21, T80=8, $BF$21, T80=0, )</f>
        <v>#NAME?</v>
      </c>
      <c r="X84" s="116" t="e">
        <f ca="1">IFS(T80=1, $AY$7, T80=2, $BG$7, T80=3, $BO$7, T80=4, $AY$14, T80=5, $BG$14, T80=6, $BO$14, T80=7, $AY$21, T80=8, $BG$21, T80=0, )</f>
        <v>#NAME?</v>
      </c>
      <c r="Y84" s="116" t="e">
        <f ca="1">IFS(T80=1, $AZ$7, T80=2, $BH$7, T80=3, $BP$7, T80=4, $AZ$14, T80=5, $BH$14, T80=6, $BP$14, T80=7, $AZ$21, T80=8, $BH$21, T80=0, )</f>
        <v>#NAME?</v>
      </c>
      <c r="Z84" s="116" t="e">
        <f ca="1">IFS(T80=1, $BA$7, T80=2, $BI$7, T80=3, $BQ$7, T80=4, $BA$14, T80=5, $BI$14, T80=6, $BQ$14, T80=7, $BA$21, T80=8, $BI$21, T80=0, )</f>
        <v>#NAME?</v>
      </c>
      <c r="AA84" s="117" t="e">
        <f ca="1">IFS(T80=1, $BB$7, T80=2, $BJ$7, T80=3, $BR$7, T80=4, $BB$14, T80=5, $BJ$14, T80=6, $BR$14, T80=7, $BB$21, T80=8, $BJ$21, T80=0, )</f>
        <v>#NAME?</v>
      </c>
      <c r="AB84" s="180"/>
      <c r="AC84" s="182"/>
      <c r="AD84" s="116"/>
      <c r="AE84" s="116"/>
      <c r="AF84" s="116" t="e">
        <f ca="1">IFS(AC80=1, $AX$7, AC80=2, $BF$7, AC80=3, $BN$7, AC80=4, $AX$14, AC80=5, $BF$14, AC80=6, $BN$14, AC80=7, $AX$21, AC80=8, $BF$21, AC80=0, )</f>
        <v>#NAME?</v>
      </c>
      <c r="AG84" s="116" t="e">
        <f ca="1">IFS(AC80=1, $AY$7, AC80=2, $BG$7, AC80=3, $BO$7, AC80=4, $AY$14, AC80=5, $BG$14, AC80=6, $BO$14, AC80=7, $AY$21, AC80=8, $BG$21, AC80=0, )</f>
        <v>#NAME?</v>
      </c>
      <c r="AH84" s="116" t="e">
        <f ca="1">IFS(AC80=1, $AZ$7, AC80=2, $BH$7, AC80=3, $BP$7, AC80=4, $AZ$14, AC80=5, $BH$14, AC80=6, $BP$14, AC80=7, $AZ$21, AC80=8, $BH$21, AC80=0, )</f>
        <v>#NAME?</v>
      </c>
      <c r="AI84" s="116" t="e">
        <f ca="1">IFS(AC80=1, $BA$7, AC80=2, $BI$7, AC80=3, $BQ$7, AC80=4, $BA$14, AC80=5, $BI$14, AC80=6, $BQ$14, AC80=7, $BA$21, AC80=8, $BI$21, AC80=0, )</f>
        <v>#NAME?</v>
      </c>
      <c r="AJ84" s="117" t="e">
        <f ca="1">IFS(AC80=1, $BB$7, AC80=2, $BJ$7, AC80=3, $BR$7, AC80=4, $BB$14, AC80=5, $BJ$14, AC80=6, $BR$14, AC80=7, $BB$21, AC80=8, $BJ$21, AC80=0, )</f>
        <v>#NAME?</v>
      </c>
      <c r="AK84" s="180"/>
      <c r="AL84" s="182"/>
      <c r="AM84" s="116" t="e">
        <f ca="1">IFS(AL80=1, $AV$7, AL80=2, $BD$7, AL80=3, $BL$7, AL80=4, $AV$14, AL80=5, $BD$14, AL80=6, $BL$14, AL80=7, $AV$21, AL80=8, $BD$21, AL80=0, )</f>
        <v>#NAME?</v>
      </c>
      <c r="AN84" s="116" t="e">
        <f ca="1">IFS(AL80=1, $AW$7, AL80=2, $BE$7, AL80=3, $BM$7, AL80=4, $AW$14, AL80=5, $BE$14, AL80=6, $BM$14, AL80=7, $AW$21, AL80=8, $BE$21, AL80=0, )</f>
        <v>#NAME?</v>
      </c>
      <c r="AO84" s="116" t="e">
        <f ca="1">IFS(AL80=1, $AX$7, AL80=2, $BF$7, AL80=3, $BN$7, AL80=4, $AX$14, AL80=5, $BF$14, AL80=6, $BN$14, AL80=7, $AX$21, AL80=8, $BF$21, AL80=0, )</f>
        <v>#NAME?</v>
      </c>
      <c r="AP84" s="116" t="e">
        <f ca="1">IFS(AL80=1, $AY$7, AL80=2, $BG$7, AL80=3, $BO$7, AL80=4, $AY$14, AL80=5, $BG$14, AL80=6, $BO$14, AL80=7, $AY$21, AL80=8, $BG$21, AL80=0, )</f>
        <v>#NAME?</v>
      </c>
      <c r="AQ84" s="116" t="e">
        <f ca="1">IFS(AL80=1, $AZ$7, AL80=2, $BH$7, AL80=3, $BP$7, AL80=4, $AZ$14, AL80=5, $BH$14, AL80=6, $BP$14, AL80=7, $AZ$21, AL80=8, $BH$21, AL80=0, )</f>
        <v>#NAME?</v>
      </c>
      <c r="AR84" s="116" t="e">
        <f ca="1">IFS(AL80=1, $BA$7, AL80=2, $BI$7, AL80=3, $BQ$7, AL80=4, $BA$14, AL80=5, $BI$14, AL80=6, $BQ$14, AL80=7, $BA$21, AL80=8, $BI$21, AL80=0, )</f>
        <v>#NAME?</v>
      </c>
      <c r="AS84" s="117" t="e">
        <f ca="1">IFS(AL80=1, $BB$7, AL80=2, $BJ$7, AL80=3, $BR$7, AL80=4, $BB$14, AL80=5, $BJ$14, AL80=6, $BR$14, AL80=7, $BB$21, AL80=8, $BJ$21, AL80=0, )</f>
        <v>#NAME?</v>
      </c>
      <c r="AT84" s="15"/>
      <c r="AU84" s="59"/>
      <c r="AV84" s="15"/>
      <c r="AW84" s="15"/>
      <c r="AX84" s="15"/>
      <c r="AY84" s="15"/>
      <c r="AZ84" s="15"/>
      <c r="BA84" s="15"/>
      <c r="BB84" s="15"/>
      <c r="BC84" s="15"/>
      <c r="BD84" s="15"/>
      <c r="BE84" s="15"/>
      <c r="BF84" s="15"/>
      <c r="BG84" s="15"/>
      <c r="BH84" s="15"/>
      <c r="BI84" s="15"/>
      <c r="BJ84" s="15"/>
      <c r="BK84" s="15"/>
      <c r="BL84" s="15"/>
      <c r="BM84" s="15"/>
      <c r="BN84" s="15"/>
      <c r="BO84" s="15"/>
      <c r="BP84" s="15"/>
      <c r="BQ84" s="15"/>
      <c r="BR84" s="15"/>
    </row>
    <row r="85" spans="1:70" ht="23.25" customHeight="1" x14ac:dyDescent="0.25">
      <c r="A85" s="180"/>
      <c r="B85" s="136" t="s">
        <v>17</v>
      </c>
      <c r="C85" s="182"/>
      <c r="D85" s="180"/>
      <c r="E85" s="180"/>
      <c r="F85" s="180"/>
      <c r="G85" s="180"/>
      <c r="H85" s="182"/>
      <c r="I85" s="15">
        <f>I80*$AT$7</f>
        <v>373995</v>
      </c>
      <c r="J85" s="180"/>
      <c r="K85" s="15">
        <f>K80*$AU$7</f>
        <v>960</v>
      </c>
      <c r="L85" s="180"/>
      <c r="M85" s="180"/>
      <c r="N85" s="180"/>
      <c r="O85" s="180"/>
      <c r="P85" s="180"/>
      <c r="Q85" s="180"/>
      <c r="R85" s="182"/>
      <c r="S85" s="180"/>
      <c r="T85" s="182"/>
      <c r="U85" s="116" t="e">
        <f ca="1">IFS(T80=1, $AV$8, T80=2, $BD$8, T80=3, $BL$8, T80=4, $AV$15, T80=5, $BD$15, T80=6, $BL$15, T80=7, $AV$22, T80=8, $BD$22, T80=0, )</f>
        <v>#NAME?</v>
      </c>
      <c r="V85" s="116" t="e">
        <f ca="1">IFS(T80=1, $AW$8, T80=2, $BE$8, T80=3, $BM$8, T80=4, $AW$15, T80=5, $BE$15, T80=6, $BM$15, T80=7, $AW$22, T80=8, $BE$22, T80=0, )</f>
        <v>#NAME?</v>
      </c>
      <c r="W85" s="116" t="e">
        <f ca="1">IFS(T80=1, $AX$8, T80=2, $BF$8, T80=3, $BN$8, T80=4, $AX$15, T80=5, $BF$15, T80=6, $BN$15, T80=7, $AX$22, T80=8, $BF$22, T80=0, )</f>
        <v>#NAME?</v>
      </c>
      <c r="X85" s="116" t="e">
        <f ca="1">IFS(T80=1, $AY$8, T80=2, $BG$8, T80=3, $BO$8, T80=4, $AY$15, T80=5, $BG$15, T80=6, $BO$15, T80=7, $AY$22, T80=8, $BG$22, T80=0, )</f>
        <v>#NAME?</v>
      </c>
      <c r="Y85" s="116" t="e">
        <f ca="1">IFS(T80=1, $AZ$8, T80=2, $BH$8, T80=3, $BP$8, T80=4, $AZ$15, T80=5, $BH$15, T80=6, $BP$15, T80=7, $AZ$22, T80=8, $BH$22, T80=0, )</f>
        <v>#NAME?</v>
      </c>
      <c r="Z85" s="116" t="e">
        <f ca="1">IFS(T80=1, $BA$8, T80=2, $BI$8, T80=3, $BQ$8, T80=4, $BA$15, T80=5, $BI$15, T80=6, $BQ$15, T80=7, $BA$22, T80=8, $BI$22, T80=0, )</f>
        <v>#NAME?</v>
      </c>
      <c r="AA85" s="117" t="e">
        <f ca="1">IFS(T80=1, $BB$8, T80=2, $BJ$8, T80=3, $BR$8, T80=4, $BB$15, T80=5, $BJ$15, T80=6, $BR$15, T80=7, $BB$22, T80=8, $BJ$22, T80=0, )</f>
        <v>#NAME?</v>
      </c>
      <c r="AB85" s="180"/>
      <c r="AC85" s="182"/>
      <c r="AD85" s="116"/>
      <c r="AE85" s="116"/>
      <c r="AF85" s="116" t="e">
        <f ca="1">IFS(AC80=1, $AX$8, AC80=2, $BF$8, AC80=3, $BN$8, AC80=4, $AX$15, AC80=5, $BF$15, AC80=6, $BN$15, AC80=7, $AX$22, AC80=8, $BF$22, AC80=0, )</f>
        <v>#NAME?</v>
      </c>
      <c r="AG85" s="116" t="e">
        <f ca="1">IFS(AC80=1, $AY$8, AC80=2, $BG$8, AC80=3, $BO$8, AC80=4, $AY$15, AC80=5, $BG$15, AC80=6, $BO$15, AC80=7, $AY$22, AC80=8, $BG$22, AC80=0, )</f>
        <v>#NAME?</v>
      </c>
      <c r="AH85" s="116" t="e">
        <f ca="1">IFS(AC80=1, $AZ$8, AC80=2, $BH$8, AC80=3, $BP$8, AC80=4, $AZ$15, AC80=5, $BH$15, AC80=6, $BP$15, AC80=7, $AZ$22, AC80=8, $BH$22, AC80=0, )</f>
        <v>#NAME?</v>
      </c>
      <c r="AI85" s="116" t="e">
        <f ca="1">IFS(AC80=1, $BA$8, AC80=2, $BI$8, AC80=3, $BQ$8, AC80=4, $BA$15, AC80=5, $BI$15, AC80=6, $BQ$15, AC80=7, $BA$22, AC80=8, $BI$22, AC80=0, )</f>
        <v>#NAME?</v>
      </c>
      <c r="AJ85" s="117" t="e">
        <f ca="1">IFS(AC80=1, $BB$8, AC80=2, $BJ$8, AC80=3, $BR$8, AC80=4, $BB$15, AC80=5, $BJ$15, AC80=6, $BR$15, AC80=7, $BB$22, AC80=8, $BJ$22, AC80=0, )</f>
        <v>#NAME?</v>
      </c>
      <c r="AK85" s="180"/>
      <c r="AL85" s="182"/>
      <c r="AM85" s="116" t="e">
        <f ca="1">IFS(AL80=1, $AV$8, AL80=2, $BD$8, AL80=3, $BL$8, AL80=4, $AV$15, AL80=5, $BD$15, AL80=6, $BL$15, AL80=7, $AV$22, AL80=8, $BD$22, AL80=0, )</f>
        <v>#NAME?</v>
      </c>
      <c r="AN85" s="116" t="e">
        <f ca="1">IFS(AL80=1, $AW$8, AL80=2, $BE$8, AL80=3, $BM$8, AL80=4, $AW$15, AL80=5, $BE$15, AL80=6, $BM$15, AL80=7, $AW$22, AL80=8, $BE$22, AL80=0, )</f>
        <v>#NAME?</v>
      </c>
      <c r="AO85" s="116" t="e">
        <f ca="1">IFS(AL80=1, $AX$8, AL80=2, $BF$8, AL80=3, $BN$8, AL80=4, $AX$15, AL80=5, $BF$15, AL80=6, $BN$15, AL80=7, $AX$22, AL80=8, $BF$22, AL80=0, )</f>
        <v>#NAME?</v>
      </c>
      <c r="AP85" s="116" t="e">
        <f ca="1">IFS(AL80=1, $AY$8, AL80=2, $BG$8, AL80=3, $BO$8, AL80=4, $AY$15, AL80=5, $BG$15, AL80=6, $BO$15, AL80=7, $AY$22, AL80=8, $BG$22, AL80=0, )</f>
        <v>#NAME?</v>
      </c>
      <c r="AQ85" s="116" t="e">
        <f ca="1">IFS(AL80=1, $AZ$8, AL80=2, $BH$8, AL80=3, $BP$8, AL80=4, $AZ$15, AL80=5, $BH$15, AL80=6, $BP$15, AL80=7, $AZ$22, AL80=8, $BH$22, AL80=0, )</f>
        <v>#NAME?</v>
      </c>
      <c r="AR85" s="116" t="e">
        <f ca="1">IFS(AL80=1, $BA$8, AL80=2, $BI$8, AL80=3, $BQ$8, AL80=4, $BA$15, AL80=5, $BI$15, AL80=6, $BQ$15, AL80=7, $BA$22, AL80=8, $BI$22, AL80=0, )</f>
        <v>#NAME?</v>
      </c>
      <c r="AS85" s="117" t="e">
        <f ca="1">IFS(AL80=1, $BB$8, AL80=2, $BJ$8, AL80=3, $BR$8, AL80=4, $BB$15, AL80=5, $BJ$15, AL80=6, $BR$15, AL80=7, $BB$22, AL80=8, $BJ$22, AL80=0, )</f>
        <v>#NAME?</v>
      </c>
      <c r="AT85" s="15"/>
      <c r="AU85" s="59"/>
      <c r="AV85" s="15"/>
      <c r="AW85" s="15"/>
      <c r="AX85" s="15"/>
      <c r="AY85" s="15"/>
      <c r="AZ85" s="15"/>
      <c r="BA85" s="15"/>
      <c r="BB85" s="15"/>
      <c r="BC85" s="15"/>
      <c r="BD85" s="15"/>
      <c r="BE85" s="15"/>
      <c r="BF85" s="15"/>
      <c r="BG85" s="15"/>
      <c r="BH85" s="15"/>
      <c r="BI85" s="15"/>
      <c r="BJ85" s="15"/>
      <c r="BK85" s="15"/>
      <c r="BL85" s="15"/>
      <c r="BM85" s="15"/>
      <c r="BN85" s="15"/>
      <c r="BO85" s="15"/>
      <c r="BP85" s="15"/>
      <c r="BQ85" s="15"/>
      <c r="BR85" s="15"/>
    </row>
    <row r="86" spans="1:70" ht="23.25" customHeight="1" x14ac:dyDescent="0.25">
      <c r="A86" s="191"/>
      <c r="B86" s="141" t="s">
        <v>18</v>
      </c>
      <c r="C86" s="195"/>
      <c r="D86" s="191"/>
      <c r="E86" s="191"/>
      <c r="F86" s="191"/>
      <c r="G86" s="191"/>
      <c r="H86" s="195"/>
      <c r="I86" s="76">
        <f>I80*$AT$8</f>
        <v>3982500</v>
      </c>
      <c r="J86" s="191"/>
      <c r="K86" s="76">
        <f>K80*$AU$8</f>
        <v>1920</v>
      </c>
      <c r="L86" s="191"/>
      <c r="M86" s="191"/>
      <c r="N86" s="191"/>
      <c r="O86" s="191"/>
      <c r="P86" s="191"/>
      <c r="Q86" s="191"/>
      <c r="R86" s="195"/>
      <c r="S86" s="191"/>
      <c r="T86" s="195"/>
      <c r="U86" s="124" t="e">
        <f ca="1">IFS(T80=1, $AV$9, T80=2, $BD$9, T80=3, $BL$9, T80=4, $AV$16, T80=5, $BD$16, T80=6, $BL$16, T80=7, $AV$23, T80=8, $BD$23, T80=0, )</f>
        <v>#NAME?</v>
      </c>
      <c r="V86" s="124" t="e">
        <f ca="1">IFS(T80=1, $AW$9, T80=2, $BE$9, T80=3, $BM$9, T80=4, $AW$16, T80=5, $BE$16, T80=6, $BM$16, T80=7, $AW$23, T80=8, $BE$23, T80=0, )</f>
        <v>#NAME?</v>
      </c>
      <c r="W86" s="124" t="e">
        <f ca="1">IFS(T80=1, $AX$9, T80=2, $BF$9, T80=3, $BN$9, T80=4, $AX$16, T80=5, $BF$16, T80=6, $BN$16, T80=7, $AX$23, T80=8, $BF$23, T80=0, )</f>
        <v>#NAME?</v>
      </c>
      <c r="X86" s="124" t="e">
        <f ca="1">IFS(T80=1, $AY$9, T80=2, $BG$9, T80=3, $BO$9, T80=4, $AY$16, T80=5, $BG$16, T80=6, $BO$16, T80=7, $AY$23, T80=8, $BG$23, T80=0, )</f>
        <v>#NAME?</v>
      </c>
      <c r="Y86" s="124" t="e">
        <f ca="1">IFS(T80=1, $AZ$9, T80=2, $BH$9, T80=3, $BP$9, T80=4, $AZ$16, T80=5, $BH$16, T80=6, $BP$16, T80=7, $AZ$23, T80=8, $BH$23, T80=0, )</f>
        <v>#NAME?</v>
      </c>
      <c r="Z86" s="124" t="e">
        <f ca="1">IFS(T80=1, $BA$9, T80=2, $BI$9, T80=3, $BQ$9, T80=4, $BA$16, T80=5, $BI$16, T80=6, $BQ$16, T80=7, $BA$23, T80=8, $BI$23, T80=0, )</f>
        <v>#NAME?</v>
      </c>
      <c r="AA86" s="125" t="e">
        <f ca="1">IFS(T80=1, $BB$9, T80=2, $BJ$9, T80=3, $BR$9, T80=4, $BB$16, T80=5, $BJ$16, T80=6, $BR$16, T80=7, $BB$23, T80=8, $BJ$23, T80=0, )</f>
        <v>#NAME?</v>
      </c>
      <c r="AB86" s="191"/>
      <c r="AC86" s="195"/>
      <c r="AD86" s="124"/>
      <c r="AE86" s="124"/>
      <c r="AF86" s="124" t="e">
        <f ca="1">IFS(AC80=1, $AX$9, AC80=2, $BF$9, AC80=3, $BN$9, AC80=4, $AX$16, AC80=5, $BF$16, AC80=6, $BN$16, AC80=7, $AX$23, AC80=8, $BF$23, AC80=0, )</f>
        <v>#NAME?</v>
      </c>
      <c r="AG86" s="124" t="e">
        <f ca="1">IFS(AC80=1, $AY$9, AC80=2, $BG$9, AC80=3, $BO$9, AC80=4, $AY$16, AC80=5, $BG$16, AC80=6, $BO$16, AC80=7, $AY$23, AC80=8, $BG$23, AC80=0, )</f>
        <v>#NAME?</v>
      </c>
      <c r="AH86" s="124" t="e">
        <f ca="1">IFS(AC80=1, $AZ$9, AC80=2, $BH$9, AC80=3, $BP$9, AC80=4, $AZ$16, AC80=5, $BH$16, AC80=6, $BP$16, AC80=7, $AZ$23, AC80=8, $BH$23, AC80=0, )</f>
        <v>#NAME?</v>
      </c>
      <c r="AI86" s="124" t="e">
        <f ca="1">IFS(AC80=1, $BA$9, AC80=2, $BI$9, AC80=3, $BQ$9, AC80=4, $BA$16, AC80=5, $BI$16, AC80=6, $BQ$16, AC80=7, $BA$23, AC80=8, $BI$23, AC80=0, )</f>
        <v>#NAME?</v>
      </c>
      <c r="AJ86" s="125" t="e">
        <f ca="1">IFS(AC80=1, $BB$9, AC80=2, $BJ$9, AC80=3, $BR$9, AC80=4, $BB$16, AC80=5, $BJ$16, AC80=6, $BR$16, AC80=7, $BB$23, AC80=8, $BJ$23, AC80=0, )</f>
        <v>#NAME?</v>
      </c>
      <c r="AK86" s="191"/>
      <c r="AL86" s="195"/>
      <c r="AM86" s="124" t="e">
        <f ca="1">IFS(AL80=1, $AV$9, AL80=2, $BD$9, AL80=3, $BL$9, AL80=4, $AV$16, AL80=5, $BD$16, AL80=6, $BL$16, AL80=7, $AV$23, AL80=8, $BD$23, AL80=0, )</f>
        <v>#NAME?</v>
      </c>
      <c r="AN86" s="124" t="e">
        <f ca="1">IFS(AL80=1, $AW$9, AL80=2, $BE$9, AL80=3, $BM$9, AL80=4, $AW$16, AL80=5, $BE$16, AL80=6, $BM$16, AL80=7, $AW$23, AL80=8, $BE$23, AL80=0, )</f>
        <v>#NAME?</v>
      </c>
      <c r="AO86" s="124" t="e">
        <f ca="1">IFS(AL80=1, $AX$9, AL80=2, $BF$9, AL80=3, $BN$9, AL80=4, $AX$16, AL80=5, $BF$16, AL80=6, $BN$16, AL80=7, $AX$23, AL80=8, $BF$23, AL80=0, )</f>
        <v>#NAME?</v>
      </c>
      <c r="AP86" s="124" t="e">
        <f ca="1">IFS(AL80=1, $AY$9, AL80=2, $BG$9, AL80=3, $BO$9, AL80=4, $AY$16, AL80=5, $BG$16, AL80=6, $BO$16, AL80=7, $AY$23, AL80=8, $BG$23, AL80=0, )</f>
        <v>#NAME?</v>
      </c>
      <c r="AQ86" s="124" t="e">
        <f ca="1">IFS(AL80=1, $AZ$9, AL80=2, $BH$9, AL80=3, $BP$9, AL80=4, $AZ$16, AL80=5, $BH$16, AL80=6, $BP$16, AL80=7, $AZ$23, AL80=8, $BH$23, AL80=0, )</f>
        <v>#NAME?</v>
      </c>
      <c r="AR86" s="124" t="e">
        <f ca="1">IFS(AL80=1, $BA$9, AL80=2, $BI$9, AL80=3, $BQ$9, AL80=4, $BA$16, AL80=5, $BI$16, AL80=6, $BQ$16, AL80=7, $BA$23, AL80=8, $BI$23, AL80=0, )</f>
        <v>#NAME?</v>
      </c>
      <c r="AS86" s="125" t="e">
        <f ca="1">IFS(AL80=1, $BB$9, AL80=2, $BJ$9, AL80=3, $BR$9, AL80=4, $BB$16, AL80=5, $BJ$16, AL80=6, $BR$16, AL80=7, $BB$23, AL80=8, $BJ$23, AL80=0, )</f>
        <v>#NAME?</v>
      </c>
      <c r="AT86" s="142"/>
      <c r="AU86" s="143"/>
      <c r="AV86" s="144"/>
      <c r="AW86" s="144"/>
      <c r="AX86" s="144"/>
      <c r="AY86" s="144"/>
      <c r="AZ86" s="144"/>
      <c r="BA86" s="144"/>
      <c r="BB86" s="144"/>
      <c r="BC86" s="144"/>
      <c r="BD86" s="144"/>
      <c r="BE86" s="144"/>
      <c r="BF86" s="144"/>
      <c r="BG86" s="144"/>
      <c r="BH86" s="144"/>
      <c r="BI86" s="144"/>
      <c r="BJ86" s="144"/>
      <c r="BK86" s="144"/>
      <c r="BL86" s="144"/>
      <c r="BM86" s="144"/>
      <c r="BN86" s="144"/>
      <c r="BO86" s="144"/>
      <c r="BP86" s="144"/>
      <c r="BQ86" s="144"/>
      <c r="BR86" s="144"/>
    </row>
    <row r="87" spans="1:70" ht="15.75" customHeight="1" x14ac:dyDescent="0.25">
      <c r="A87" s="189" t="s">
        <v>205</v>
      </c>
      <c r="B87" s="131" t="s">
        <v>23</v>
      </c>
      <c r="C87" s="194" t="s">
        <v>381</v>
      </c>
      <c r="D87" s="189"/>
      <c r="E87" s="189" t="s">
        <v>177</v>
      </c>
      <c r="F87" s="189" t="s">
        <v>115</v>
      </c>
      <c r="G87" s="189" t="s">
        <v>115</v>
      </c>
      <c r="H87" s="194" t="s">
        <v>115</v>
      </c>
      <c r="I87" s="15">
        <v>50</v>
      </c>
      <c r="J87" s="189" t="s">
        <v>115</v>
      </c>
      <c r="K87" s="15">
        <v>10</v>
      </c>
      <c r="L87" s="189">
        <v>2.4</v>
      </c>
      <c r="M87" s="189" t="s">
        <v>115</v>
      </c>
      <c r="N87" s="180"/>
      <c r="O87" s="180"/>
      <c r="P87" s="196" t="s">
        <v>382</v>
      </c>
      <c r="Q87" s="189" t="s">
        <v>383</v>
      </c>
      <c r="R87" s="194" t="s">
        <v>384</v>
      </c>
      <c r="S87" s="189" t="s">
        <v>202</v>
      </c>
      <c r="T87" s="194">
        <v>5</v>
      </c>
      <c r="U87" s="116" t="e">
        <f ca="1">IFS(T87=1, $AV$3, T87=2, $BD$3, T87=3, $BL$3, T87=4, $AV$10, T87=5, $BD$10, T87=6, $BL$10, T87=7, $AV$17, T87=8, $BD$17, T87=0, )</f>
        <v>#NAME?</v>
      </c>
      <c r="V87" s="116" t="e">
        <f ca="1">IFS(T87=1, $AW$3, T87=2, $BE$3, T87=3, $BM$3, T87=4, $AW$10, T87=5, $BE$10, T87=6, $BM$10, T87=7, $AW$17, T87=8, $BE$17, T87=0, )</f>
        <v>#NAME?</v>
      </c>
      <c r="W87" s="116" t="e">
        <f ca="1">IFS(T87=1, $AX$3, T87=2, $BF$3, T87=3, $BN$3, T87=4, $AX$10, T87=5, $BF$10, T87=6, $BN$10, T87=7, $AX$17, T87=8, $BET94, T87=0, )</f>
        <v>#NAME?</v>
      </c>
      <c r="X87" s="116" t="e">
        <f ca="1">IFS(T87=1, $AY$3, T87=2, $BG$3, T87=3, $BO$3, T87=4, $AY$10, T87=5, $BG$10, T87=6, $BO$10, T87=7, $AY$17, T87=8, $BFT94, T87=0, )</f>
        <v>#NAME?</v>
      </c>
      <c r="Y87" s="116" t="e">
        <f ca="1">IFS(T87=1, $AZ$3, T87=2, $BH$3, T87=3, $BP$3, T87=4, $AZ$10, T87=5, $BH$10, T87=6, $BP$10, T87=7, $AZ$17, T87=8, $BGT94, T87=0, )</f>
        <v>#NAME?</v>
      </c>
      <c r="Z87" s="116" t="e">
        <f ca="1">IFS(T87=1, $BA$3, T87=2, $BI$3, T87=3, $BQ$3, T87=4, $BA$10, T87=5, $BI$10, T87=6, $BQ$10, T87=7, $BA$17, T87=8, $BHT94, T87=0, )</f>
        <v>#NAME?</v>
      </c>
      <c r="AA87" s="117" t="e">
        <f ca="1">IFS(T87=1, $BB$3, T87=2, $BJ$3, T87=3, $BR$3, T87=4, $BB$10, T87=5, $BJ$10, T87=6, $BR$10, T87=7, $BB$17, T87=8, $BIT94, T87=0, )</f>
        <v>#NAME?</v>
      </c>
      <c r="AB87" s="189" t="s">
        <v>215</v>
      </c>
      <c r="AC87" s="194">
        <v>5</v>
      </c>
      <c r="AD87" s="116"/>
      <c r="AE87" s="116" t="e">
        <f ca="1">IFS(AC87=1, $AW$3, AC87=2, $BE$3, AC87=3, $BM$3, AC87=4, $AW$10, AC87=5, $BE$10, AC87=6, $BM$10, AC87=7, $AW$17, AC87=8, $BE$17, AC87=0, )</f>
        <v>#NAME?</v>
      </c>
      <c r="AF87" s="116" t="e">
        <f ca="1">IFS(AC87=1, $AX$3, AC87=2, $BF$3, AC87=3, $BN$3, AC87=4, $AX$10, AC87=5, $BF$10, AC87=6, $BN$10, AC87=7, $AX$17, AC87=8, $BET94, AC87=0, )</f>
        <v>#NAME?</v>
      </c>
      <c r="AG87" s="116" t="e">
        <f ca="1">IFS(AC87=1, $AY$3, AC87=2, $BG$3, AC87=3, $BO$3, AC87=4, $AY$10, AC87=5, $BG$10, AC87=6, $BO$10, AC87=7, $AY$17, AC87=8, $BFT94, AC87=0, )</f>
        <v>#NAME?</v>
      </c>
      <c r="AH87" s="116" t="e">
        <f ca="1">IFS(AC87=1, $AZ$3, AC87=2, $BH$3, AC87=3, $BP$3, AC87=4, $AZ$10, AC87=5, $BH$10, AC87=6, $BP$10, AC87=7, $AZ$17, AC87=8, $BGT94, AC87=0, )</f>
        <v>#NAME?</v>
      </c>
      <c r="AI87" s="116" t="e">
        <f ca="1">IFS(AC87=1, $BA$3, AC87=2, $BI$3, AC87=3, $BQ$3, AC87=4, $BA$10, AC87=5, $BI$10, AC87=6, $BQ$10, AC87=7, $BA$17, AC87=8, $BHT94, AC87=0, )</f>
        <v>#NAME?</v>
      </c>
      <c r="AJ87" s="117" t="e">
        <f ca="1">IFS(AC87=1, $BB$3, AC87=2, $BJ$3, AC87=3, $BR$3, AC87=4, $BB$10, AC87=5, $BJ$10, AC87=6, $BR$10, AC87=7, $BB$17, AC87=8, $BIT94, AC87=0, )</f>
        <v>#NAME?</v>
      </c>
      <c r="AK87" s="189" t="s">
        <v>115</v>
      </c>
      <c r="AL87" s="194"/>
      <c r="AM87" s="116" t="e">
        <f ca="1">IFS(AL87=1, $AV$3, AL87=2, $BD$3, AL87=3, $BL$3, AL87=4, $AV$10, AL87=5, $BD$10, AL87=6, $BL$10, AL87=7, $AV$17, AL87=8, $BD$17, AL87=0, )</f>
        <v>#NAME?</v>
      </c>
      <c r="AN87" s="116" t="e">
        <f ca="1">IFS(AL87=1, $AW$3, AL87=2, $BE$3, AL87=3, $BM$3, AL87=4, $AW$10, AL87=5, $BE$10, AL87=6, $BM$10, AL87=7, $AW$17, AL87=8, $BE$17, AL87=0, )</f>
        <v>#NAME?</v>
      </c>
      <c r="AO87" s="116" t="e">
        <f ca="1">IFS(AL87=1, $AX$3, AL87=2, $BF$3, AL87=3, $BN$3, AL87=4, $AX$10, AL87=5, $BF$10, AL87=6, $BN$10, AL87=7, $AX$17, AL87=8, $BET94, AL87=0, )</f>
        <v>#NAME?</v>
      </c>
      <c r="AP87" s="116" t="e">
        <f ca="1">IFS(AL87=1, $AY$3, AL87=2, $BG$3, AL87=3, $BO$3, AL87=4, $AY$10, AL87=5, $BG$10, AL87=6, $BO$10, AL87=7, $AY$17, AL87=8, $BFT94, AL87=0, )</f>
        <v>#NAME?</v>
      </c>
      <c r="AQ87" s="116" t="e">
        <f ca="1">IFS(AL87=1, $AZ$3, AL87=2, $BH$3, AL87=3, $BP$3, AL87=4, $AZ$10, AL87=5, $BH$10, AL87=6, $BP$10, AL87=7, $AZ$17, AL87=8, $BGT94, AL87=0, )</f>
        <v>#NAME?</v>
      </c>
      <c r="AR87" s="116" t="e">
        <f ca="1">IFS(AL87=1, $BA$3, AL87=2, $BI$3, AL87=3, $BQ$3, AL87=4, $BA$10, AL87=5, $BI$10, AL87=6, $BQ$10, AL87=7, $BA$17, AL87=8, $BHT94, AL87=0, )</f>
        <v>#NAME?</v>
      </c>
      <c r="AS87" s="117" t="e">
        <f ca="1">IFS(AL87=1, $BB$3, AL87=2, $BJ$3, AL87=3, $BR$3, AL87=4, $BB$10, AL87=5, $BJ$10, AL87=6, $BR$10, AL87=7, $BB$17, AL87=8, $BIT94, AL87=0, )</f>
        <v>#NAME?</v>
      </c>
      <c r="AT87" s="15"/>
      <c r="AU87" s="59"/>
      <c r="AV87" s="15"/>
      <c r="AW87" s="15"/>
      <c r="AX87" s="15"/>
      <c r="AY87" s="15"/>
      <c r="AZ87" s="15"/>
      <c r="BA87" s="15"/>
      <c r="BB87" s="15"/>
      <c r="BC87" s="15"/>
      <c r="BD87" s="15"/>
      <c r="BE87" s="15"/>
      <c r="BF87" s="15"/>
      <c r="BG87" s="15"/>
      <c r="BH87" s="15"/>
      <c r="BI87" s="15"/>
      <c r="BJ87" s="15"/>
      <c r="BK87" s="15"/>
      <c r="BL87" s="15"/>
      <c r="BM87" s="15"/>
      <c r="BN87" s="15"/>
      <c r="BO87" s="15"/>
      <c r="BP87" s="15"/>
      <c r="BQ87" s="15"/>
      <c r="BR87" s="15"/>
    </row>
    <row r="88" spans="1:70" ht="15.75" customHeight="1" x14ac:dyDescent="0.25">
      <c r="A88" s="180"/>
      <c r="B88" s="132" t="s">
        <v>13</v>
      </c>
      <c r="C88" s="182"/>
      <c r="D88" s="180"/>
      <c r="E88" s="180"/>
      <c r="F88" s="180"/>
      <c r="G88" s="180"/>
      <c r="H88" s="182"/>
      <c r="I88" s="15">
        <f>I87*$AT$3</f>
        <v>110.00000000000001</v>
      </c>
      <c r="J88" s="180"/>
      <c r="K88" s="15">
        <f>K87*$AU$3</f>
        <v>20</v>
      </c>
      <c r="L88" s="180"/>
      <c r="M88" s="180"/>
      <c r="N88" s="180"/>
      <c r="O88" s="180"/>
      <c r="P88" s="180"/>
      <c r="Q88" s="180"/>
      <c r="R88" s="182"/>
      <c r="S88" s="180"/>
      <c r="T88" s="182"/>
      <c r="U88" s="116" t="e">
        <f ca="1">IFS(T87=1, $AV$4, T87=2, $BD$4, T87=3, $BL$4, T87=4, $AV$11, T87=5, $BD$11, T87=6, $BL$11, T87=7, $AV$18, T87=8, $BD$18, T87=0, )</f>
        <v>#NAME?</v>
      </c>
      <c r="V88" s="116" t="e">
        <f ca="1">IFS(T87=1, $AW$4, T87=2, $BE$4, T87=3, $BM$4, T87=4, $AW$11, T87=5, $BE$11, T87=6, $BM$11, T87=7, $AW$18, T87=8, $BE$18, T87=0, )</f>
        <v>#NAME?</v>
      </c>
      <c r="W88" s="116" t="e">
        <f ca="1">IFS(T87=1, $AX$4, T87=2, $BF$4, T87=3, $BN$4, T87=4, $AX$11, T87=5, $BF$11, T87=6, $BN$11, T87=7, $AX$18, T87=8, $BF$18, T87=0, )</f>
        <v>#NAME?</v>
      </c>
      <c r="X88" s="116" t="e">
        <f ca="1">IFS(T87=1, $AY$4, T87=2, $BG$4, T87=3, $BO$4, T87=4, $AY$11, T87=5, $BG$11, T87=6, $BO$11, T87=7, $AY$18, T87=8, $BG$18, T87=0, )</f>
        <v>#NAME?</v>
      </c>
      <c r="Y88" s="116" t="e">
        <f ca="1">IFS(T87=1, $AZ$4, T87=2, $BH$4, T87=3, $BP$4, T87=4, $AZ$11, T87=5, $BH$11, T87=6, $BP$11, T87=7, $AZ$18, T87=8, $BH$18, T87=0, )</f>
        <v>#NAME?</v>
      </c>
      <c r="Z88" s="116" t="e">
        <f ca="1">IFS(T87=1, $BA$4, T87=2, $BI$4, T87=3, $BQ$4, T87=4, $BA$11, T87=5, $BI$11, T87=6, $BQ$11, T87=7, $BA$18, T87=8, $BI$18, T87=0, )</f>
        <v>#NAME?</v>
      </c>
      <c r="AA88" s="117" t="e">
        <f ca="1">IFS(T87=1, $BA$4, T87=2, $BI$4, T87=3, $BQ$4, T87=4, $BA$11, T87=5, $BI$11, T87=6, $BQ$11, T87=7, $BA$18, T87=8, $BI$18, T87=0, )</f>
        <v>#NAME?</v>
      </c>
      <c r="AB88" s="180"/>
      <c r="AC88" s="182"/>
      <c r="AD88" s="116"/>
      <c r="AE88" s="116" t="e">
        <f ca="1">IFS(AC87=1, $AW$4, AC87=2, $BE$4, AC87=3, $BM$4, AC87=4, $AW$11, AC87=5, $BE$11, AC87=6, $BM$11, AC87=7, $AW$18, AC87=8, $BE$18, AC87=0, )</f>
        <v>#NAME?</v>
      </c>
      <c r="AF88" s="116" t="e">
        <f ca="1">IFS(AC87=1, $AX$4, AC87=2, $BF$4, AC87=3, $BN$4, AC87=4, $AX$11, AC87=5, $BF$11, AC87=6, $BN$11, AC87=7, $AX$18, AC87=8, $BF$18, AC87=0, )</f>
        <v>#NAME?</v>
      </c>
      <c r="AG88" s="116" t="e">
        <f ca="1">IFS(AC87=1, $AY$4, AC87=2, $BG$4, AC87=3, $BO$4, AC87=4, $AY$11, AC87=5, $BG$11, AC87=6, $BO$11, AC87=7, $AY$18, AC87=8, $BG$18, AC87=0, )</f>
        <v>#NAME?</v>
      </c>
      <c r="AH88" s="116" t="e">
        <f ca="1">IFS(AC87=1, $AZ$4, AC87=2, $BH$4, AC87=3, $BP$4, AC87=4, $AZ$11, AC87=5, $BH$11, AC87=6, $BP$11, AC87=7, $AZ$18, AC87=8, $BH$18, AC87=0, )</f>
        <v>#NAME?</v>
      </c>
      <c r="AI88" s="116" t="e">
        <f ca="1">IFS(AC87=1, $BA$4, AC87=2, $BI$4, AC87=3, $BQ$4, AC87=4, $BA$11, AC87=5, $BI$11, AC87=6, $BQ$11, AC87=7, $BA$18, AC87=8, $BI$18, AC87=0, )</f>
        <v>#NAME?</v>
      </c>
      <c r="AJ88" s="117" t="e">
        <f ca="1">IFS(AC87=1, $BA$4, AC87=2, $BI$4, AC87=3, $BQ$4, AC87=4, $BA$11, AC87=5, $BI$11, AC87=6, $BQ$11, AC87=7, $BA$18, AC87=8, $BI$18, AC87=0, )</f>
        <v>#NAME?</v>
      </c>
      <c r="AK88" s="180"/>
      <c r="AL88" s="182"/>
      <c r="AM88" s="116" t="e">
        <f ca="1">IFS(AL87=1, $AV$4, AL87=2, $BD$4, AL87=3, $BL$4, AL87=4, $AV$11, AL87=5, $BD$11, AL87=6, $BL$11, AL87=7, $AV$18, AL87=8, $BD$18, AL87=0, )</f>
        <v>#NAME?</v>
      </c>
      <c r="AN88" s="116" t="e">
        <f ca="1">IFS(AL87=1, $AW$4, AL87=2, $BE$4, AL87=3, $BM$4, AL87=4, $AW$11, AL87=5, $BE$11, AL87=6, $BM$11, AL87=7, $AW$18, AL87=8, $BE$18, AL87=0, )</f>
        <v>#NAME?</v>
      </c>
      <c r="AO88" s="116" t="e">
        <f ca="1">IFS(AL87=1, $AX$4, AL87=2, $BF$4, AL87=3, $BN$4, AL87=4, $AX$11, AL87=5, $BF$11, AL87=6, $BN$11, AL87=7, $AX$18, AL87=8, $BF$18, AL87=0, )</f>
        <v>#NAME?</v>
      </c>
      <c r="AP88" s="116" t="e">
        <f ca="1">IFS(AL87=1, $AY$4, AL87=2, $BG$4, AL87=3, $BO$4, AL87=4, $AY$11, AL87=5, $BG$11, AL87=6, $BO$11, AL87=7, $AY$18, AL87=8, $BG$18, AL87=0, )</f>
        <v>#NAME?</v>
      </c>
      <c r="AQ88" s="116" t="e">
        <f ca="1">IFS(AL87=1, $AZ$4, AL87=2, $BH$4, AL87=3, $BP$4, AL87=4, $AZ$11, AL87=5, $BH$11, AL87=6, $BP$11, AL87=7, $AZ$18, AL87=8, $BH$18, AL87=0, )</f>
        <v>#NAME?</v>
      </c>
      <c r="AR88" s="116" t="e">
        <f ca="1">IFS(AL87=1, $BA$4, AL87=2, $BI$4, AL87=3, $BQ$4, AL87=4, $BA$11, AL87=5, $BI$11, AL87=6, $BQ$11, AL87=7, $BA$18, AL87=8, $BI$18, AL87=0, )</f>
        <v>#NAME?</v>
      </c>
      <c r="AS88" s="117" t="e">
        <f ca="1">IFS(AL87=1, $BA$4, AL87=2, $BI$4, AL87=3, $BQ$4, AL87=4, $BA$11, AL87=5, $BI$11, AL87=6, $BQ$11, AL87=7, $BA$18, AL87=8, $BI$18, AL87=0, )</f>
        <v>#NAME?</v>
      </c>
      <c r="AT88" s="15"/>
      <c r="AU88" s="59"/>
      <c r="AV88" s="15"/>
      <c r="AW88" s="15"/>
      <c r="AX88" s="15"/>
      <c r="AY88" s="15"/>
      <c r="AZ88" s="15"/>
      <c r="BA88" s="15"/>
      <c r="BB88" s="15"/>
      <c r="BC88" s="15"/>
      <c r="BD88" s="15"/>
      <c r="BE88" s="15"/>
      <c r="BF88" s="15"/>
      <c r="BG88" s="15"/>
      <c r="BH88" s="15"/>
      <c r="BI88" s="15"/>
      <c r="BJ88" s="15"/>
      <c r="BK88" s="15"/>
      <c r="BL88" s="15"/>
      <c r="BM88" s="15"/>
      <c r="BN88" s="15"/>
      <c r="BO88" s="15"/>
      <c r="BP88" s="15"/>
      <c r="BQ88" s="15"/>
      <c r="BR88" s="15"/>
    </row>
    <row r="89" spans="1:70" ht="15.75" customHeight="1" x14ac:dyDescent="0.25">
      <c r="A89" s="180"/>
      <c r="B89" s="133" t="s">
        <v>14</v>
      </c>
      <c r="C89" s="182"/>
      <c r="D89" s="180"/>
      <c r="E89" s="180"/>
      <c r="F89" s="180"/>
      <c r="G89" s="180"/>
      <c r="H89" s="182"/>
      <c r="I89" s="15">
        <f>I87*$AT$4</f>
        <v>242</v>
      </c>
      <c r="J89" s="180"/>
      <c r="K89" s="15">
        <f>K87*$AU$4</f>
        <v>40</v>
      </c>
      <c r="L89" s="180"/>
      <c r="M89" s="180"/>
      <c r="N89" s="180"/>
      <c r="O89" s="180"/>
      <c r="P89" s="180"/>
      <c r="Q89" s="180"/>
      <c r="R89" s="182"/>
      <c r="S89" s="180"/>
      <c r="T89" s="182"/>
      <c r="U89" s="116" t="e">
        <f ca="1">IFS(T87=1, $AV$5, T87=2, $BD$5, T87=3, $BL$5, T87=4, $AV$12, T87=5, $BD$12, T87=6, $BL$12, T87=7, $AV$19, T87=8, $BD$19, T87=0, )</f>
        <v>#NAME?</v>
      </c>
      <c r="V89" s="116" t="e">
        <f ca="1">IFS(T87=1, $AW$5, T87=2, $BE$5, T87=3, $BM$5, T87=4, $AW$12, T87=5, $BE$12, T87=6, $BM$12, T87=7, $AW$19, T87=8, $BE$19, T87=0, )</f>
        <v>#NAME?</v>
      </c>
      <c r="W89" s="116" t="e">
        <f ca="1">IFS(T87=1, $AX$5, T87=2, $BF$5, T87=3, $BN$5, T87=4, $AX$12, T87=5, $BF$12, T87=6, $BN$12, T87=7, $AX$19, T87=8, $BF$19, T87=0, )</f>
        <v>#NAME?</v>
      </c>
      <c r="X89" s="116" t="e">
        <f ca="1">IFS(T87=1, $AY$5, T87=2, $BG$5, T87=3, $BO$5, T87=4, $AY$12, T87=5, $BG$12, T87=6, $BO$12, T87=7, $AY$19, T87=8, $BG$19, T87=0, )</f>
        <v>#NAME?</v>
      </c>
      <c r="Y89" s="116" t="e">
        <f ca="1">IFS(T87=1, $AZ$5, T87=2, $BH$5, T87=3, $BP$5, T87=4, $AZ$12, T87=5, $BH$12, T87=6, $BP$12, T87=7, $AZ$19, T87=8, $BH$19, T87=0, )</f>
        <v>#NAME?</v>
      </c>
      <c r="Z89" s="116" t="e">
        <f ca="1">IFS(T87=1, $BA$5, T87=2, $BI$5, T87=3, $BQ$5, T87=4, $BA$12, T87=5, $BI$12, T87=6, $BQ$12, T87=7, $BA$19, T87=8, $BI$19, T87=0, )</f>
        <v>#NAME?</v>
      </c>
      <c r="AA89" s="117" t="e">
        <f ca="1">IFS(T87=1, $BB$5, T87=2, $BJ$5, T87=3, $BR$5, T87=4, $BB$12, T87=5, $BJ$12, T87=6, $BR$12, T87=7, $BB$19, T87=8, $BJ$19, T87=0, )</f>
        <v>#NAME?</v>
      </c>
      <c r="AB89" s="180"/>
      <c r="AC89" s="182"/>
      <c r="AD89" s="116"/>
      <c r="AE89" s="116" t="e">
        <f ca="1">IFS(AC87=1, $AW$5, AC87=2, $BE$5, AC87=3, $BM$5, AC87=4, $AW$12, AC87=5, $BE$12, AC87=6, $BM$12, AC87=7, $AW$19, AC87=8, $BE$19, AC87=0, )</f>
        <v>#NAME?</v>
      </c>
      <c r="AF89" s="116" t="e">
        <f ca="1">IFS(AC87=1, $AX$5, AC87=2, $BF$5, AC87=3, $BN$5, AC87=4, $AX$12, AC87=5, $BF$12, AC87=6, $BN$12, AC87=7, $AX$19, AC87=8, $BF$19, AC87=0, )</f>
        <v>#NAME?</v>
      </c>
      <c r="AG89" s="116" t="e">
        <f ca="1">IFS(AC87=1, $AY$5, AC87=2, $BG$5, AC87=3, $BO$5, AC87=4, $AY$12, AC87=5, $BG$12, AC87=6, $BO$12, AC87=7, $AY$19, AC87=8, $BG$19, AC87=0, )</f>
        <v>#NAME?</v>
      </c>
      <c r="AH89" s="116" t="e">
        <f ca="1">IFS(AC87=1, $AZ$5, AC87=2, $BH$5, AC87=3, $BP$5, AC87=4, $AZ$12, AC87=5, $BH$12, AC87=6, $BP$12, AC87=7, $AZ$19, AC87=8, $BH$19, AC87=0, )</f>
        <v>#NAME?</v>
      </c>
      <c r="AI89" s="116" t="e">
        <f ca="1">IFS(AC87=1, $BA$5, AC87=2, $BI$5, AC87=3, $BQ$5, AC87=4, $BA$12, AC87=5, $BI$12, AC87=6, $BQ$12, AC87=7, $BA$19, AC87=8, $BI$19, AC87=0, )</f>
        <v>#NAME?</v>
      </c>
      <c r="AJ89" s="117" t="e">
        <f ca="1">IFS(AC87=1, $BB$5, AC87=2, $BJ$5, AC87=3, $BR$5, AC87=4, $BB$12, AC87=5, $BJ$12, AC87=6, $BR$12, AC87=7, $BB$19, AC87=8, $BJ$19, AC87=0, )</f>
        <v>#NAME?</v>
      </c>
      <c r="AK89" s="180"/>
      <c r="AL89" s="182"/>
      <c r="AM89" s="116" t="e">
        <f ca="1">IFS(AL87=1, $AV$5, AL87=2, $BD$5, AL87=3, $BL$5, AL87=4, $AV$12, AL87=5, $BD$12, AL87=6, $BL$12, AL87=7, $AV$19, AL87=8, $BD$19, AL87=0, )</f>
        <v>#NAME?</v>
      </c>
      <c r="AN89" s="116" t="e">
        <f ca="1">IFS(AL87=1, $AW$5, AL87=2, $BE$5, AL87=3, $BM$5, AL87=4, $AW$12, AL87=5, $BE$12, AL87=6, $BM$12, AL87=7, $AW$19, AL87=8, $BE$19, AL87=0, )</f>
        <v>#NAME?</v>
      </c>
      <c r="AO89" s="116" t="e">
        <f ca="1">IFS(AL87=1, $AX$5, AL87=2, $BF$5, AL87=3, $BN$5, AL87=4, $AX$12, AL87=5, $BF$12, AL87=6, $BN$12, AL87=7, $AX$19, AL87=8, $BF$19, AL87=0, )</f>
        <v>#NAME?</v>
      </c>
      <c r="AP89" s="116" t="e">
        <f ca="1">IFS(AL87=1, $AY$5, AL87=2, $BG$5, AL87=3, $BO$5, AL87=4, $AY$12, AL87=5, $BG$12, AL87=6, $BO$12, AL87=7, $AY$19, AL87=8, $BG$19, AL87=0, )</f>
        <v>#NAME?</v>
      </c>
      <c r="AQ89" s="116" t="e">
        <f ca="1">IFS(AL87=1, $AZ$5, AL87=2, $BH$5, AL87=3, $BP$5, AL87=4, $AZ$12, AL87=5, $BH$12, AL87=6, $BP$12, AL87=7, $AZ$19, AL87=8, $BH$19, AL87=0, )</f>
        <v>#NAME?</v>
      </c>
      <c r="AR89" s="116" t="e">
        <f ca="1">IFS(AL87=1, $BA$5, AL87=2, $BI$5, AL87=3, $BQ$5, AL87=4, $BA$12, AL87=5, $BI$12, AL87=6, $BQ$12, AL87=7, $BA$19, AL87=8, $BI$19, AL87=0, )</f>
        <v>#NAME?</v>
      </c>
      <c r="AS89" s="117" t="e">
        <f ca="1">IFS(AL87=1, $BB$5, AL87=2, $BJ$5, AL87=3, $BR$5, AL87=4, $BB$12, AL87=5, $BJ$12, AL87=6, $BR$12, AL87=7, $BB$19, AL87=8, $BJ$19, AL87=0, )</f>
        <v>#NAME?</v>
      </c>
      <c r="AT89" s="15"/>
      <c r="AU89" s="59"/>
      <c r="AV89" s="15"/>
      <c r="AW89" s="15"/>
      <c r="AX89" s="15"/>
      <c r="AY89" s="15"/>
      <c r="AZ89" s="15"/>
      <c r="BA89" s="15"/>
      <c r="BB89" s="15"/>
      <c r="BC89" s="15"/>
      <c r="BD89" s="15"/>
      <c r="BE89" s="15"/>
      <c r="BF89" s="15"/>
      <c r="BG89" s="15"/>
      <c r="BH89" s="15"/>
      <c r="BI89" s="15"/>
      <c r="BJ89" s="15"/>
      <c r="BK89" s="15"/>
      <c r="BL89" s="15"/>
      <c r="BM89" s="15"/>
      <c r="BN89" s="15"/>
      <c r="BO89" s="15"/>
      <c r="BP89" s="15"/>
      <c r="BQ89" s="15"/>
      <c r="BR89" s="15"/>
    </row>
    <row r="90" spans="1:70" ht="15.75" customHeight="1" x14ac:dyDescent="0.25">
      <c r="A90" s="180"/>
      <c r="B90" s="134" t="s">
        <v>15</v>
      </c>
      <c r="C90" s="182"/>
      <c r="D90" s="180"/>
      <c r="E90" s="180"/>
      <c r="F90" s="180"/>
      <c r="G90" s="180"/>
      <c r="H90" s="182"/>
      <c r="I90" s="15">
        <f>I87*$AT$5</f>
        <v>532.4</v>
      </c>
      <c r="J90" s="180"/>
      <c r="K90" s="15">
        <f>K87*$AU$5</f>
        <v>80</v>
      </c>
      <c r="L90" s="180"/>
      <c r="M90" s="180"/>
      <c r="N90" s="180"/>
      <c r="O90" s="180"/>
      <c r="P90" s="180"/>
      <c r="Q90" s="180"/>
      <c r="R90" s="182"/>
      <c r="S90" s="180"/>
      <c r="T90" s="182"/>
      <c r="U90" s="116" t="e">
        <f ca="1">IFS(T87=1, $AV$6, T87=2, $BD$6, T87=3, $BL$6, T87=4, $AV$13, T87=5, $BD$13, T87=6, $BL$13, T87=7, $AV$20, T87=8, $BD$20, T87=0, )</f>
        <v>#NAME?</v>
      </c>
      <c r="V90" s="116" t="e">
        <f ca="1">IFS(T87=1, $AW$6, T87=2, $BE$6, T87=3, $BM$6, T87=4, $AW$13, T87=5, $BE$13, T87=6, $BM$13, T87=7, $AW$20, T87=8, $BE$20, T87=0, )</f>
        <v>#NAME?</v>
      </c>
      <c r="W90" s="116" t="e">
        <f ca="1">IFS(T87=1, $AX$6, T87=2, $BF$6, T87=3, $BN$6, T87=4, $AX$13, T87=5, $BF$13, T87=6, $BN$13, T87=7, $AX$20, T87=8, $BF$20, T87=0, )</f>
        <v>#NAME?</v>
      </c>
      <c r="X90" s="116" t="e">
        <f ca="1">IFS(T87=1, $AY$6, T87=2, $BG$6, T87=3, $BO$6, T87=4, $AY$13, T87=5, $BG$13, T87=6, $BO$13, T87=7, $AY$20, T87=8, $BG$20, T87=0, )</f>
        <v>#NAME?</v>
      </c>
      <c r="Y90" s="116" t="e">
        <f ca="1">IFS(T87=1, $AZ$6, T87=2, $BH$6, T87=3, $BP$6, T87=4, $AZ$13, T87=5, $BH$13, T87=6, $BP$13, T87=7, $AZ$20, T87=8, $BH$20, T87=0, )</f>
        <v>#NAME?</v>
      </c>
      <c r="Z90" s="116" t="e">
        <f ca="1">IFS(T87=1, $BA$6, T87=2, $BI$6, T87=3, $BQ$6, T87=4, $BA$13, T87=5, $BI$13, T87=6, $BQ$13, T87=7, $BA$20, T87=8, $BI$20, T87=0, )</f>
        <v>#NAME?</v>
      </c>
      <c r="AA90" s="117" t="e">
        <f ca="1">IFS(T87=1, $BB$6, T87=2, $BJ$6, T87=3, $BR$6, T87=4, $BB$13, T87=5, $BJ$13, T87=6, $BR$13, T87=7, $BB$20, T87=8, $BJ$20, T87=0, )</f>
        <v>#NAME?</v>
      </c>
      <c r="AB90" s="180"/>
      <c r="AC90" s="182"/>
      <c r="AD90" s="116"/>
      <c r="AE90" s="116" t="e">
        <f ca="1">IFS(AC87=1, $AW$6, AC87=2, $BE$6, AC87=3, $BM$6, AC87=4, $AW$13, AC87=5, $BE$13, AC87=6, $BM$13, AC87=7, $AW$20, AC87=8, $BE$20, AC87=0, )</f>
        <v>#NAME?</v>
      </c>
      <c r="AF90" s="116" t="e">
        <f ca="1">IFS(AC87=1, $AX$6, AC87=2, $BF$6, AC87=3, $BN$6, AC87=4, $AX$13, AC87=5, $BF$13, AC87=6, $BN$13, AC87=7, $AX$20, AC87=8, $BF$20, AC87=0, )</f>
        <v>#NAME?</v>
      </c>
      <c r="AG90" s="116" t="e">
        <f ca="1">IFS(AC87=1, $AY$6, AC87=2, $BG$6, AC87=3, $BO$6, AC87=4, $AY$13, AC87=5, $BG$13, AC87=6, $BO$13, AC87=7, $AY$20, AC87=8, $BG$20, AC87=0, )</f>
        <v>#NAME?</v>
      </c>
      <c r="AH90" s="116" t="e">
        <f ca="1">IFS(AC87=1, $AZ$6, AC87=2, $BH$6, AC87=3, $BP$6, AC87=4, $AZ$13, AC87=5, $BH$13, AC87=6, $BP$13, AC87=7, $AZ$20, AC87=8, $BH$20, AC87=0, )</f>
        <v>#NAME?</v>
      </c>
      <c r="AI90" s="116" t="e">
        <f ca="1">IFS(AC87=1, $BA$6, AC87=2, $BI$6, AC87=3, $BQ$6, AC87=4, $BA$13, AC87=5, $BI$13, AC87=6, $BQ$13, AC87=7, $BA$20, AC87=8, $BI$20, AC87=0, )</f>
        <v>#NAME?</v>
      </c>
      <c r="AJ90" s="117" t="e">
        <f ca="1">IFS(AC87=1, $BB$6, AC87=2, $BJ$6, AC87=3, $BR$6, AC87=4, $BB$13, AC87=5, $BJ$13, AC87=6, $BR$13, AC87=7, $BB$20, AC87=8, $BJ$20, AC87=0, )</f>
        <v>#NAME?</v>
      </c>
      <c r="AK90" s="180"/>
      <c r="AL90" s="182"/>
      <c r="AM90" s="116" t="e">
        <f ca="1">IFS(AL87=1, $AV$6, AL87=2, $BD$6, AL87=3, $BL$6, AL87=4, $AV$13, AL87=5, $BD$13, AL87=6, $BL$13, AL87=7, $AV$20, AL87=8, $BD$20, AL87=0, )</f>
        <v>#NAME?</v>
      </c>
      <c r="AN90" s="116" t="e">
        <f ca="1">IFS(AL87=1, $AW$6, AL87=2, $BE$6, AL87=3, $BM$6, AL87=4, $AW$13, AL87=5, $BE$13, AL87=6, $BM$13, AL87=7, $AW$20, AL87=8, $BE$20, AL87=0, )</f>
        <v>#NAME?</v>
      </c>
      <c r="AO90" s="116" t="e">
        <f ca="1">IFS(AL87=1, $AX$6, AL87=2, $BF$6, AL87=3, $BN$6, AL87=4, $AX$13, AL87=5, $BF$13, AL87=6, $BN$13, AL87=7, $AX$20, AL87=8, $BF$20, AL87=0, )</f>
        <v>#NAME?</v>
      </c>
      <c r="AP90" s="116" t="e">
        <f ca="1">IFS(AL87=1, $AY$6, AL87=2, $BG$6, AL87=3, $BO$6, AL87=4, $AY$13, AL87=5, $BG$13, AL87=6, $BO$13, AL87=7, $AY$20, AL87=8, $BG$20, AL87=0, )</f>
        <v>#NAME?</v>
      </c>
      <c r="AQ90" s="116" t="e">
        <f ca="1">IFS(AL87=1, $AZ$6, AL87=2, $BH$6, AL87=3, $BP$6, AL87=4, $AZ$13, AL87=5, $BH$13, AL87=6, $BP$13, AL87=7, $AZ$20, AL87=8, $BH$20, AL87=0, )</f>
        <v>#NAME?</v>
      </c>
      <c r="AR90" s="116" t="e">
        <f ca="1">IFS(AL87=1, $BA$6, AL87=2, $BI$6, AL87=3, $BQ$6, AL87=4, $BA$13, AL87=5, $BI$13, AL87=6, $BQ$13, AL87=7, $BA$20, AL87=8, $BI$20, AL87=0, )</f>
        <v>#NAME?</v>
      </c>
      <c r="AS90" s="117" t="e">
        <f ca="1">IFS(AL87=1, $BB$6, AL87=2, $BJ$6, AL87=3, $BR$6, AL87=4, $BB$13, AL87=5, $BJ$13, AL87=6, $BR$13, AL87=7, $BB$20, AL87=8, $BJ$20, AL87=0, )</f>
        <v>#NAME?</v>
      </c>
      <c r="AT90" s="15"/>
      <c r="AU90" s="59"/>
      <c r="AV90" s="15"/>
      <c r="AW90" s="15"/>
      <c r="AX90" s="15"/>
      <c r="AY90" s="15"/>
      <c r="AZ90" s="15"/>
      <c r="BA90" s="15"/>
      <c r="BB90" s="15"/>
      <c r="BC90" s="15"/>
      <c r="BD90" s="15"/>
      <c r="BE90" s="15"/>
      <c r="BF90" s="15"/>
      <c r="BG90" s="15"/>
      <c r="BH90" s="15"/>
      <c r="BI90" s="15"/>
      <c r="BJ90" s="15"/>
      <c r="BK90" s="15"/>
      <c r="BL90" s="15"/>
      <c r="BM90" s="15"/>
      <c r="BN90" s="15"/>
      <c r="BO90" s="15"/>
      <c r="BP90" s="15"/>
      <c r="BQ90" s="15"/>
      <c r="BR90" s="15"/>
    </row>
    <row r="91" spans="1:70" ht="15.75" customHeight="1" x14ac:dyDescent="0.25">
      <c r="A91" s="180"/>
      <c r="B91" s="135" t="s">
        <v>16</v>
      </c>
      <c r="C91" s="182"/>
      <c r="D91" s="180"/>
      <c r="E91" s="180"/>
      <c r="F91" s="180"/>
      <c r="G91" s="180"/>
      <c r="H91" s="182"/>
      <c r="I91" s="15">
        <f>I87*$AT$6</f>
        <v>2575</v>
      </c>
      <c r="J91" s="180"/>
      <c r="K91" s="15">
        <f>K87*$AU$6</f>
        <v>160</v>
      </c>
      <c r="L91" s="180"/>
      <c r="M91" s="180"/>
      <c r="N91" s="180"/>
      <c r="O91" s="180"/>
      <c r="P91" s="180"/>
      <c r="Q91" s="180"/>
      <c r="R91" s="182"/>
      <c r="S91" s="180"/>
      <c r="T91" s="182"/>
      <c r="U91" s="116" t="e">
        <f ca="1">IFS(T87=1, $AV$7, T87=2, $BD$7, T87=3, $BL$7, T87=4, $AV$14, T87=5, $BD$14, T87=6, $BL$14, T87=7, $AV$21, T87=8, $BD$21, T87=0, )</f>
        <v>#NAME?</v>
      </c>
      <c r="V91" s="116" t="e">
        <f ca="1">IFS(T87=1, $AW$7, T87=2, $BE$7, T87=3, $BM$7, T87=4, $AW$14, T87=5, $BE$14, T87=6, $BM$14, T87=7, $AW$21, T87=8, $BE$21, T87=0, )</f>
        <v>#NAME?</v>
      </c>
      <c r="W91" s="116" t="e">
        <f ca="1">IFS(T87=1, $AX$7, T87=2, $BF$7, T87=3, $BN$7, T87=4, $AX$14, T87=5, $BF$14, T87=6, $BN$14, T87=7, $AX$21, T87=8, $BF$21, T87=0, )</f>
        <v>#NAME?</v>
      </c>
      <c r="X91" s="116" t="e">
        <f ca="1">IFS(T87=1, $AY$7, T87=2, $BG$7, T87=3, $BO$7, T87=4, $AY$14, T87=5, $BG$14, T87=6, $BO$14, T87=7, $AY$21, T87=8, $BG$21, T87=0, )</f>
        <v>#NAME?</v>
      </c>
      <c r="Y91" s="116" t="e">
        <f ca="1">IFS(T87=1, $AZ$7, T87=2, $BH$7, T87=3, $BP$7, T87=4, $AZ$14, T87=5, $BH$14, T87=6, $BP$14, T87=7, $AZ$21, T87=8, $BH$21, T87=0, )</f>
        <v>#NAME?</v>
      </c>
      <c r="Z91" s="116" t="e">
        <f ca="1">IFS(T87=1, $BA$7, T87=2, $BI$7, T87=3, $BQ$7, T87=4, $BA$14, T87=5, $BI$14, T87=6, $BQ$14, T87=7, $BA$21, T87=8, $BI$21, T87=0, )</f>
        <v>#NAME?</v>
      </c>
      <c r="AA91" s="117" t="e">
        <f ca="1">IFS(T87=1, $BB$7, T87=2, $BJ$7, T87=3, $BR$7, T87=4, $BB$14, T87=5, $BJ$14, T87=6, $BR$14, T87=7, $BB$21, T87=8, $BJ$21, T87=0, )</f>
        <v>#NAME?</v>
      </c>
      <c r="AB91" s="180"/>
      <c r="AC91" s="182"/>
      <c r="AD91" s="116"/>
      <c r="AE91" s="116" t="e">
        <f ca="1">IFS(AC87=1, $AW$7, AC87=2, $BE$7, AC87=3, $BM$7, AC87=4, $AW$14, AC87=5, $BE$14, AC87=6, $BM$14, AC87=7, $AW$21, AC87=8, $BE$21, AC87=0, )</f>
        <v>#NAME?</v>
      </c>
      <c r="AF91" s="116" t="e">
        <f ca="1">IFS(AC87=1, $AX$7, AC87=2, $BF$7, AC87=3, $BN$7, AC87=4, $AX$14, AC87=5, $BF$14, AC87=6, $BN$14, AC87=7, $AX$21, AC87=8, $BF$21, AC87=0, )</f>
        <v>#NAME?</v>
      </c>
      <c r="AG91" s="116" t="e">
        <f ca="1">IFS(AC87=1, $AY$7, AC87=2, $BG$7, AC87=3, $BO$7, AC87=4, $AY$14, AC87=5, $BG$14, AC87=6, $BO$14, AC87=7, $AY$21, AC87=8, $BG$21, AC87=0, )</f>
        <v>#NAME?</v>
      </c>
      <c r="AH91" s="116" t="e">
        <f ca="1">IFS(AC87=1, $AZ$7, AC87=2, $BH$7, AC87=3, $BP$7, AC87=4, $AZ$14, AC87=5, $BH$14, AC87=6, $BP$14, AC87=7, $AZ$21, AC87=8, $BH$21, AC87=0, )</f>
        <v>#NAME?</v>
      </c>
      <c r="AI91" s="116" t="e">
        <f ca="1">IFS(AC87=1, $BA$7, AC87=2, $BI$7, AC87=3, $BQ$7, AC87=4, $BA$14, AC87=5, $BI$14, AC87=6, $BQ$14, AC87=7, $BA$21, AC87=8, $BI$21, AC87=0, )</f>
        <v>#NAME?</v>
      </c>
      <c r="AJ91" s="117" t="e">
        <f ca="1">IFS(AC87=1, $BB$7, AC87=2, $BJ$7, AC87=3, $BR$7, AC87=4, $BB$14, AC87=5, $BJ$14, AC87=6, $BR$14, AC87=7, $BB$21, AC87=8, $BJ$21, AC87=0, )</f>
        <v>#NAME?</v>
      </c>
      <c r="AK91" s="180"/>
      <c r="AL91" s="182"/>
      <c r="AM91" s="116" t="e">
        <f ca="1">IFS(AL87=1, $AV$7, AL87=2, $BD$7, AL87=3, $BL$7, AL87=4, $AV$14, AL87=5, $BD$14, AL87=6, $BL$14, AL87=7, $AV$21, AL87=8, $BD$21, AL87=0, )</f>
        <v>#NAME?</v>
      </c>
      <c r="AN91" s="116" t="e">
        <f ca="1">IFS(AL87=1, $AW$7, AL87=2, $BE$7, AL87=3, $BM$7, AL87=4, $AW$14, AL87=5, $BE$14, AL87=6, $BM$14, AL87=7, $AW$21, AL87=8, $BE$21, AL87=0, )</f>
        <v>#NAME?</v>
      </c>
      <c r="AO91" s="116" t="e">
        <f ca="1">IFS(AL87=1, $AX$7, AL87=2, $BF$7, AL87=3, $BN$7, AL87=4, $AX$14, AL87=5, $BF$14, AL87=6, $BN$14, AL87=7, $AX$21, AL87=8, $BF$21, AL87=0, )</f>
        <v>#NAME?</v>
      </c>
      <c r="AP91" s="116" t="e">
        <f ca="1">IFS(AL87=1, $AY$7, AL87=2, $BG$7, AL87=3, $BO$7, AL87=4, $AY$14, AL87=5, $BG$14, AL87=6, $BO$14, AL87=7, $AY$21, AL87=8, $BG$21, AL87=0, )</f>
        <v>#NAME?</v>
      </c>
      <c r="AQ91" s="116" t="e">
        <f ca="1">IFS(AL87=1, $AZ$7, AL87=2, $BH$7, AL87=3, $BP$7, AL87=4, $AZ$14, AL87=5, $BH$14, AL87=6, $BP$14, AL87=7, $AZ$21, AL87=8, $BH$21, AL87=0, )</f>
        <v>#NAME?</v>
      </c>
      <c r="AR91" s="116" t="e">
        <f ca="1">IFS(AL87=1, $BA$7, AL87=2, $BI$7, AL87=3, $BQ$7, AL87=4, $BA$14, AL87=5, $BI$14, AL87=6, $BQ$14, AL87=7, $BA$21, AL87=8, $BI$21, AL87=0, )</f>
        <v>#NAME?</v>
      </c>
      <c r="AS91" s="117" t="e">
        <f ca="1">IFS(AL87=1, $BB$7, AL87=2, $BJ$7, AL87=3, $BR$7, AL87=4, $BB$14, AL87=5, $BJ$14, AL87=6, $BR$14, AL87=7, $BB$21, AL87=8, $BJ$21, AL87=0, )</f>
        <v>#NAME?</v>
      </c>
      <c r="AT91" s="15"/>
      <c r="AU91" s="59"/>
      <c r="AV91" s="15"/>
      <c r="AW91" s="15"/>
      <c r="AX91" s="15"/>
      <c r="AY91" s="15"/>
      <c r="AZ91" s="15"/>
      <c r="BA91" s="15"/>
      <c r="BB91" s="15"/>
      <c r="BC91" s="15"/>
      <c r="BD91" s="15"/>
      <c r="BE91" s="15"/>
      <c r="BF91" s="15"/>
      <c r="BG91" s="15"/>
      <c r="BH91" s="15"/>
      <c r="BI91" s="15"/>
      <c r="BJ91" s="15"/>
      <c r="BK91" s="15"/>
      <c r="BL91" s="15"/>
      <c r="BM91" s="15"/>
      <c r="BN91" s="15"/>
      <c r="BO91" s="15"/>
      <c r="BP91" s="15"/>
      <c r="BQ91" s="15"/>
      <c r="BR91" s="15"/>
    </row>
    <row r="92" spans="1:70" ht="15.75" customHeight="1" x14ac:dyDescent="0.25">
      <c r="A92" s="180"/>
      <c r="B92" s="136" t="s">
        <v>17</v>
      </c>
      <c r="C92" s="182"/>
      <c r="D92" s="180"/>
      <c r="E92" s="180"/>
      <c r="F92" s="180"/>
      <c r="G92" s="180"/>
      <c r="H92" s="182"/>
      <c r="I92" s="15">
        <f>I87*$AT$7</f>
        <v>12466.5</v>
      </c>
      <c r="J92" s="180"/>
      <c r="K92" s="15">
        <f>K87*$AU$7</f>
        <v>320</v>
      </c>
      <c r="L92" s="180"/>
      <c r="M92" s="180"/>
      <c r="N92" s="180"/>
      <c r="O92" s="180"/>
      <c r="P92" s="180"/>
      <c r="Q92" s="180"/>
      <c r="R92" s="182"/>
      <c r="S92" s="180"/>
      <c r="T92" s="182"/>
      <c r="U92" s="116" t="e">
        <f ca="1">IFS(T87=1, $AV$8, T87=2, $BD$8, T87=3, $BL$8, T87=4, $AV$15, T87=5, $BD$15, T87=6, $BL$15, T87=7, $AV$22, T87=8, $BD$22, T87=0, )</f>
        <v>#NAME?</v>
      </c>
      <c r="V92" s="116" t="e">
        <f ca="1">IFS(T87=1, $AW$8, T87=2, $BE$8, T87=3, $BM$8, T87=4, $AW$15, T87=5, $BE$15, T87=6, $BM$15, T87=7, $AW$22, T87=8, $BE$22, T87=0, )</f>
        <v>#NAME?</v>
      </c>
      <c r="W92" s="116" t="e">
        <f ca="1">IFS(T87=1, $AX$8, T87=2, $BF$8, T87=3, $BN$8, T87=4, $AX$15, T87=5, $BF$15, T87=6, $BN$15, T87=7, $AX$22, T87=8, $BF$22, T87=0, )</f>
        <v>#NAME?</v>
      </c>
      <c r="X92" s="116" t="e">
        <f ca="1">IFS(T87=1, $AY$8, T87=2, $BG$8, T87=3, $BO$8, T87=4, $AY$15, T87=5, $BG$15, T87=6, $BO$15, T87=7, $AY$22, T87=8, $BG$22, T87=0, )</f>
        <v>#NAME?</v>
      </c>
      <c r="Y92" s="116" t="e">
        <f ca="1">IFS(T87=1, $AZ$8, T87=2, $BH$8, T87=3, $BP$8, T87=4, $AZ$15, T87=5, $BH$15, T87=6, $BP$15, T87=7, $AZ$22, T87=8, $BH$22, T87=0, )</f>
        <v>#NAME?</v>
      </c>
      <c r="Z92" s="116" t="e">
        <f ca="1">IFS(T87=1, $BA$8, T87=2, $BI$8, T87=3, $BQ$8, T87=4, $BA$15, T87=5, $BI$15, T87=6, $BQ$15, T87=7, $BA$22, T87=8, $BI$22, T87=0, )</f>
        <v>#NAME?</v>
      </c>
      <c r="AA92" s="117" t="e">
        <f ca="1">IFS(T87=1, $BB$8, T87=2, $BJ$8, T87=3, $BR$8, T87=4, $BB$15, T87=5, $BJ$15, T87=6, $BR$15, T87=7, $BB$22, T87=8, $BJ$22, T87=0, )</f>
        <v>#NAME?</v>
      </c>
      <c r="AB92" s="180"/>
      <c r="AC92" s="182"/>
      <c r="AD92" s="116"/>
      <c r="AE92" s="116" t="e">
        <f ca="1">IFS(AC87=1, $AW$8, AC87=2, $BE$8, AC87=3, $BM$8, AC87=4, $AW$15, AC87=5, $BE$15, AC87=6, $BM$15, AC87=7, $AW$22, AC87=8, $BE$22, AC87=0, )</f>
        <v>#NAME?</v>
      </c>
      <c r="AF92" s="116" t="e">
        <f ca="1">IFS(AC87=1, $AX$8, AC87=2, $BF$8, AC87=3, $BN$8, AC87=4, $AX$15, AC87=5, $BF$15, AC87=6, $BN$15, AC87=7, $AX$22, AC87=8, $BF$22, AC87=0, )</f>
        <v>#NAME?</v>
      </c>
      <c r="AG92" s="116" t="e">
        <f ca="1">IFS(AC87=1, $AY$8, AC87=2, $BG$8, AC87=3, $BO$8, AC87=4, $AY$15, AC87=5, $BG$15, AC87=6, $BO$15, AC87=7, $AY$22, AC87=8, $BG$22, AC87=0, )</f>
        <v>#NAME?</v>
      </c>
      <c r="AH92" s="116" t="e">
        <f ca="1">IFS(AC87=1, $AZ$8, AC87=2, $BH$8, AC87=3, $BP$8, AC87=4, $AZ$15, AC87=5, $BH$15, AC87=6, $BP$15, AC87=7, $AZ$22, AC87=8, $BH$22, AC87=0, )</f>
        <v>#NAME?</v>
      </c>
      <c r="AI92" s="116" t="e">
        <f ca="1">IFS(AC87=1, $BA$8, AC87=2, $BI$8, AC87=3, $BQ$8, AC87=4, $BA$15, AC87=5, $BI$15, AC87=6, $BQ$15, AC87=7, $BA$22, AC87=8, $BI$22, AC87=0, )</f>
        <v>#NAME?</v>
      </c>
      <c r="AJ92" s="117" t="e">
        <f ca="1">IFS(AC87=1, $BB$8, AC87=2, $BJ$8, AC87=3, $BR$8, AC87=4, $BB$15, AC87=5, $BJ$15, AC87=6, $BR$15, AC87=7, $BB$22, AC87=8, $BJ$22, AC87=0, )</f>
        <v>#NAME?</v>
      </c>
      <c r="AK92" s="180"/>
      <c r="AL92" s="182"/>
      <c r="AM92" s="116" t="e">
        <f ca="1">IFS(AL87=1, $AV$8, AL87=2, $BD$8, AL87=3, $BL$8, AL87=4, $AV$15, AL87=5, $BD$15, AL87=6, $BL$15, AL87=7, $AV$22, AL87=8, $BD$22, AL87=0, )</f>
        <v>#NAME?</v>
      </c>
      <c r="AN92" s="116" t="e">
        <f ca="1">IFS(AL87=1, $AW$8, AL87=2, $BE$8, AL87=3, $BM$8, AL87=4, $AW$15, AL87=5, $BE$15, AL87=6, $BM$15, AL87=7, $AW$22, AL87=8, $BE$22, AL87=0, )</f>
        <v>#NAME?</v>
      </c>
      <c r="AO92" s="116" t="e">
        <f ca="1">IFS(AL87=1, $AX$8, AL87=2, $BF$8, AL87=3, $BN$8, AL87=4, $AX$15, AL87=5, $BF$15, AL87=6, $BN$15, AL87=7, $AX$22, AL87=8, $BF$22, AL87=0, )</f>
        <v>#NAME?</v>
      </c>
      <c r="AP92" s="116" t="e">
        <f ca="1">IFS(AL87=1, $AY$8, AL87=2, $BG$8, AL87=3, $BO$8, AL87=4, $AY$15, AL87=5, $BG$15, AL87=6, $BO$15, AL87=7, $AY$22, AL87=8, $BG$22, AL87=0, )</f>
        <v>#NAME?</v>
      </c>
      <c r="AQ92" s="116" t="e">
        <f ca="1">IFS(AL87=1, $AZ$8, AL87=2, $BH$8, AL87=3, $BP$8, AL87=4, $AZ$15, AL87=5, $BH$15, AL87=6, $BP$15, AL87=7, $AZ$22, AL87=8, $BH$22, AL87=0, )</f>
        <v>#NAME?</v>
      </c>
      <c r="AR92" s="116" t="e">
        <f ca="1">IFS(AL87=1, $BA$8, AL87=2, $BI$8, AL87=3, $BQ$8, AL87=4, $BA$15, AL87=5, $BI$15, AL87=6, $BQ$15, AL87=7, $BA$22, AL87=8, $BI$22, AL87=0, )</f>
        <v>#NAME?</v>
      </c>
      <c r="AS92" s="117" t="e">
        <f ca="1">IFS(AL87=1, $BB$8, AL87=2, $BJ$8, AL87=3, $BR$8, AL87=4, $BB$15, AL87=5, $BJ$15, AL87=6, $BR$15, AL87=7, $BB$22, AL87=8, $BJ$22, AL87=0, )</f>
        <v>#NAME?</v>
      </c>
      <c r="AT92" s="15"/>
      <c r="AU92" s="59"/>
      <c r="AV92" s="15"/>
      <c r="AW92" s="15"/>
      <c r="AX92" s="15"/>
      <c r="AY92" s="15"/>
      <c r="AZ92" s="15"/>
      <c r="BA92" s="15"/>
      <c r="BB92" s="15"/>
      <c r="BC92" s="15"/>
      <c r="BD92" s="15"/>
      <c r="BE92" s="15"/>
      <c r="BF92" s="15"/>
      <c r="BG92" s="15"/>
      <c r="BH92" s="15"/>
      <c r="BI92" s="15"/>
      <c r="BJ92" s="15"/>
      <c r="BK92" s="15"/>
      <c r="BL92" s="15"/>
      <c r="BM92" s="15"/>
      <c r="BN92" s="15"/>
      <c r="BO92" s="15"/>
      <c r="BP92" s="15"/>
      <c r="BQ92" s="15"/>
      <c r="BR92" s="15"/>
    </row>
    <row r="93" spans="1:70" ht="15.75" customHeight="1" x14ac:dyDescent="0.25">
      <c r="A93" s="191"/>
      <c r="B93" s="141" t="s">
        <v>18</v>
      </c>
      <c r="C93" s="195"/>
      <c r="D93" s="191"/>
      <c r="E93" s="191"/>
      <c r="F93" s="191"/>
      <c r="G93" s="191"/>
      <c r="H93" s="195"/>
      <c r="I93" s="76">
        <f>I87*$AT$8</f>
        <v>132750</v>
      </c>
      <c r="J93" s="191"/>
      <c r="K93" s="76">
        <f>K87*$AU$8</f>
        <v>640</v>
      </c>
      <c r="L93" s="191"/>
      <c r="M93" s="191"/>
      <c r="N93" s="191"/>
      <c r="O93" s="191"/>
      <c r="P93" s="191"/>
      <c r="Q93" s="191"/>
      <c r="R93" s="195"/>
      <c r="S93" s="191"/>
      <c r="T93" s="195"/>
      <c r="U93" s="124" t="e">
        <f ca="1">IFS(T87=1, $AV$9, T87=2, $BD$9, T87=3, $BL$9, T87=4, $AV$16, T87=5, $BD$16, T87=6, $BL$16, T87=7, $AV$23, T87=8, $BD$23, T87=0, )</f>
        <v>#NAME?</v>
      </c>
      <c r="V93" s="124" t="e">
        <f ca="1">IFS(T87=1, $AW$9, T87=2, $BE$9, T87=3, $BM$9, T87=4, $AW$16, T87=5, $BE$16, T87=6, $BM$16, T87=7, $AW$23, T87=8, $BE$23, T87=0, )</f>
        <v>#NAME?</v>
      </c>
      <c r="W93" s="124" t="e">
        <f ca="1">IFS(T87=1, $AX$9, T87=2, $BF$9, T87=3, $BN$9, T87=4, $AX$16, T87=5, $BF$16, T87=6, $BN$16, T87=7, $AX$23, T87=8, $BF$23, T87=0, )</f>
        <v>#NAME?</v>
      </c>
      <c r="X93" s="124" t="e">
        <f ca="1">IFS(T87=1, $AY$9, T87=2, $BG$9, T87=3, $BO$9, T87=4, $AY$16, T87=5, $BG$16, T87=6, $BO$16, T87=7, $AY$23, T87=8, $BG$23, T87=0, )</f>
        <v>#NAME?</v>
      </c>
      <c r="Y93" s="124" t="e">
        <f ca="1">IFS(T87=1, $AZ$9, T87=2, $BH$9, T87=3, $BP$9, T87=4, $AZ$16, T87=5, $BH$16, T87=6, $BP$16, T87=7, $AZ$23, T87=8, $BH$23, T87=0, )</f>
        <v>#NAME?</v>
      </c>
      <c r="Z93" s="124" t="e">
        <f ca="1">IFS(T87=1, $BA$9, T87=2, $BI$9, T87=3, $BQ$9, T87=4, $BA$16, T87=5, $BI$16, T87=6, $BQ$16, T87=7, $BA$23, T87=8, $BI$23, T87=0, )</f>
        <v>#NAME?</v>
      </c>
      <c r="AA93" s="125" t="e">
        <f ca="1">IFS(T87=1, $BB$9, T87=2, $BJ$9, T87=3, $BR$9, T87=4, $BB$16, T87=5, $BJ$16, T87=6, $BR$16, T87=7, $BB$23, T87=8, $BJ$23, T87=0, )</f>
        <v>#NAME?</v>
      </c>
      <c r="AB93" s="191"/>
      <c r="AC93" s="195"/>
      <c r="AD93" s="124"/>
      <c r="AE93" s="124" t="e">
        <f ca="1">IFS(AC87=1, $AW$9, AC87=2, $BE$9, AC87=3, $BM$9, AC87=4, $AW$16, AC87=5, $BE$16, AC87=6, $BM$16, AC87=7, $AW$23, AC87=8, $BE$23, AC87=0, )</f>
        <v>#NAME?</v>
      </c>
      <c r="AF93" s="124" t="e">
        <f ca="1">IFS(AC87=1, $AX$9, AC87=2, $BF$9, AC87=3, $BN$9, AC87=4, $AX$16, AC87=5, $BF$16, AC87=6, $BN$16, AC87=7, $AX$23, AC87=8, $BF$23, AC87=0, )</f>
        <v>#NAME?</v>
      </c>
      <c r="AG93" s="124" t="e">
        <f ca="1">IFS(AC87=1, $AY$9, AC87=2, $BG$9, AC87=3, $BO$9, AC87=4, $AY$16, AC87=5, $BG$16, AC87=6, $BO$16, AC87=7, $AY$23, AC87=8, $BG$23, AC87=0, )</f>
        <v>#NAME?</v>
      </c>
      <c r="AH93" s="124" t="e">
        <f ca="1">IFS(AC87=1, $AZ$9, AC87=2, $BH$9, AC87=3, $BP$9, AC87=4, $AZ$16, AC87=5, $BH$16, AC87=6, $BP$16, AC87=7, $AZ$23, AC87=8, $BH$23, AC87=0, )</f>
        <v>#NAME?</v>
      </c>
      <c r="AI93" s="124" t="e">
        <f ca="1">IFS(AC87=1, $BA$9, AC87=2, $BI$9, AC87=3, $BQ$9, AC87=4, $BA$16, AC87=5, $BI$16, AC87=6, $BQ$16, AC87=7, $BA$23, AC87=8, $BI$23, AC87=0, )</f>
        <v>#NAME?</v>
      </c>
      <c r="AJ93" s="125" t="e">
        <f ca="1">IFS(AC87=1, $BB$9, AC87=2, $BJ$9, AC87=3, $BR$9, AC87=4, $BB$16, AC87=5, $BJ$16, AC87=6, $BR$16, AC87=7, $BB$23, AC87=8, $BJ$23, AC87=0, )</f>
        <v>#NAME?</v>
      </c>
      <c r="AK93" s="191"/>
      <c r="AL93" s="195"/>
      <c r="AM93" s="124" t="e">
        <f ca="1">IFS(AL87=1, $AV$9, AL87=2, $BD$9, AL87=3, $BL$9, AL87=4, $AV$16, AL87=5, $BD$16, AL87=6, $BL$16, AL87=7, $AV$23, AL87=8, $BD$23, AL87=0, )</f>
        <v>#NAME?</v>
      </c>
      <c r="AN93" s="124" t="e">
        <f ca="1">IFS(AL87=1, $AW$9, AL87=2, $BE$9, AL87=3, $BM$9, AL87=4, $AW$16, AL87=5, $BE$16, AL87=6, $BM$16, AL87=7, $AW$23, AL87=8, $BE$23, AL87=0, )</f>
        <v>#NAME?</v>
      </c>
      <c r="AO93" s="124" t="e">
        <f ca="1">IFS(AL87=1, $AX$9, AL87=2, $BF$9, AL87=3, $BN$9, AL87=4, $AX$16, AL87=5, $BF$16, AL87=6, $BN$16, AL87=7, $AX$23, AL87=8, $BF$23, AL87=0, )</f>
        <v>#NAME?</v>
      </c>
      <c r="AP93" s="124" t="e">
        <f ca="1">IFS(AL87=1, $AY$9, AL87=2, $BG$9, AL87=3, $BO$9, AL87=4, $AY$16, AL87=5, $BG$16, AL87=6, $BO$16, AL87=7, $AY$23, AL87=8, $BG$23, AL87=0, )</f>
        <v>#NAME?</v>
      </c>
      <c r="AQ93" s="124" t="e">
        <f ca="1">IFS(AL87=1, $AZ$9, AL87=2, $BH$9, AL87=3, $BP$9, AL87=4, $AZ$16, AL87=5, $BH$16, AL87=6, $BP$16, AL87=7, $AZ$23, AL87=8, $BH$23, AL87=0, )</f>
        <v>#NAME?</v>
      </c>
      <c r="AR93" s="124" t="e">
        <f ca="1">IFS(AL87=1, $BA$9, AL87=2, $BI$9, AL87=3, $BQ$9, AL87=4, $BA$16, AL87=5, $BI$16, AL87=6, $BQ$16, AL87=7, $BA$23, AL87=8, $BI$23, AL87=0, )</f>
        <v>#NAME?</v>
      </c>
      <c r="AS93" s="125" t="e">
        <f ca="1">IFS(AL87=1, $BB$9, AL87=2, $BJ$9, AL87=3, $BR$9, AL87=4, $BB$16, AL87=5, $BJ$16, AL87=6, $BR$16, AL87=7, $BB$23, AL87=8, $BJ$23, AL87=0, )</f>
        <v>#NAME?</v>
      </c>
      <c r="AT93" s="142"/>
      <c r="AU93" s="143"/>
      <c r="AV93" s="144"/>
      <c r="AW93" s="144"/>
      <c r="AX93" s="144"/>
      <c r="AY93" s="144"/>
      <c r="AZ93" s="144"/>
      <c r="BA93" s="144"/>
      <c r="BB93" s="144"/>
      <c r="BC93" s="144"/>
      <c r="BD93" s="144"/>
      <c r="BE93" s="144"/>
      <c r="BF93" s="144"/>
      <c r="BG93" s="144"/>
      <c r="BH93" s="144"/>
      <c r="BI93" s="144"/>
      <c r="BJ93" s="144"/>
      <c r="BK93" s="144"/>
      <c r="BL93" s="144"/>
      <c r="BM93" s="144"/>
      <c r="BN93" s="144"/>
      <c r="BO93" s="144"/>
      <c r="BP93" s="144"/>
      <c r="BQ93" s="144"/>
      <c r="BR93" s="144"/>
    </row>
    <row r="94" spans="1:70" ht="15.75" customHeight="1" x14ac:dyDescent="0.25">
      <c r="A94" s="189" t="s">
        <v>336</v>
      </c>
      <c r="B94" s="131" t="s">
        <v>23</v>
      </c>
      <c r="C94" s="194">
        <v>23</v>
      </c>
      <c r="D94" s="189"/>
      <c r="E94" s="189" t="s">
        <v>144</v>
      </c>
      <c r="F94" s="189" t="s">
        <v>115</v>
      </c>
      <c r="G94" s="189" t="s">
        <v>115</v>
      </c>
      <c r="H94" s="194" t="s">
        <v>115</v>
      </c>
      <c r="I94" s="15">
        <v>200</v>
      </c>
      <c r="J94" s="189" t="s">
        <v>115</v>
      </c>
      <c r="K94" s="15">
        <v>10</v>
      </c>
      <c r="L94" s="189">
        <v>2.4</v>
      </c>
      <c r="M94" s="189" t="s">
        <v>115</v>
      </c>
      <c r="N94" s="180"/>
      <c r="O94" s="180"/>
      <c r="P94" s="196" t="s">
        <v>385</v>
      </c>
      <c r="Q94" s="189" t="s">
        <v>386</v>
      </c>
      <c r="R94" s="194" t="s">
        <v>387</v>
      </c>
      <c r="S94" s="189" t="s">
        <v>322</v>
      </c>
      <c r="T94" s="194">
        <v>3</v>
      </c>
      <c r="U94" s="116" t="e">
        <f ca="1">IFS(T94=1, $AV$3, T94=2, $BD$3, T94=3, $BL$3, T94=4, $AV$10, T94=5, $BD$10, T94=6, $BL$10, T94=7, $AV$17, T94=8, $BD$17, T94=0, )</f>
        <v>#NAME?</v>
      </c>
      <c r="V94" s="116" t="e">
        <f ca="1">IFS(T94=1, $AW$3, T94=2, $BE$3, T94=3, $BM$3, T94=4, $AW$10, T94=5, $BE$10, T94=6, $BM$10, T94=7, $AW$17, T94=8, $BE$17, T94=0, )</f>
        <v>#NAME?</v>
      </c>
      <c r="W94" s="116" t="e">
        <f ca="1">IFS(T94=1, $AX$3, T94=2, $BF$3, T94=3, $BN$3, T94=4, $AX$10, T94=5, $BF$10, T94=6, $BN$10, T94=7, $AX$17, T94=8, $BET101, T94=0, )</f>
        <v>#NAME?</v>
      </c>
      <c r="X94" s="116" t="e">
        <f ca="1">IFS(T94=1, $AY$3, T94=2, $BG$3, T94=3, $BO$3, T94=4, $AY$10, T94=5, $BG$10, T94=6, $BO$10, T94=7, $AY$17, T94=8, $BFT101, T94=0, )</f>
        <v>#NAME?</v>
      </c>
      <c r="Y94" s="116" t="e">
        <f ca="1">IFS(T94=1, $AZ$3, T94=2, $BH$3, T94=3, $BP$3, T94=4, $AZ$10, T94=5, $BH$10, T94=6, $BP$10, T94=7, $AZ$17, T94=8, $BGT101, T94=0, )</f>
        <v>#NAME?</v>
      </c>
      <c r="Z94" s="116" t="e">
        <f ca="1">IFS(T94=1, $BA$3, T94=2, $BI$3, T94=3, $BQ$3, T94=4, $BA$10, T94=5, $BI$10, T94=6, $BQ$10, T94=7, $BA$17, T94=8, $BHT101, T94=0, )</f>
        <v>#NAME?</v>
      </c>
      <c r="AA94" s="117" t="e">
        <f ca="1">IFS(T94=1, $BB$3, T94=2, $BJ$3, T94=3, $BR$3, T94=4, $BB$10, T94=5, $BJ$10, T94=6, $BR$10, T94=7, $BB$17, T94=8, $BIT101, T94=0, )</f>
        <v>#NAME?</v>
      </c>
      <c r="AB94" s="189" t="s">
        <v>333</v>
      </c>
      <c r="AC94" s="194">
        <v>1</v>
      </c>
      <c r="AD94" s="116"/>
      <c r="AE94" s="116" t="e">
        <f ca="1">IFS(AC94=1, $AW$3, AC94=2, $BE$3, AC94=3, $BM$3, AC94=4, $AW$10, AC94=5, $BE$10, AC94=6, $BM$10, AC94=7, $AW$17, AC94=8, $BE$17, AC94=0, )</f>
        <v>#NAME?</v>
      </c>
      <c r="AF94" s="116" t="e">
        <f ca="1">IFS(AC94=1, $AX$3, AC94=2, $BF$3, AC94=3, $BN$3, AC94=4, $AX$10, AC94=5, $BF$10, AC94=6, $BN$10, AC94=7, $AX$17, AC94=8, $BET101, AC94=0, )</f>
        <v>#NAME?</v>
      </c>
      <c r="AG94" s="116" t="e">
        <f ca="1">IFS(AC94=1, $AY$3, AC94=2, $BG$3, AC94=3, $BO$3, AC94=4, $AY$10, AC94=5, $BG$10, AC94=6, $BO$10, AC94=7, $AY$17, AC94=8, $BFT101, AC94=0, )</f>
        <v>#NAME?</v>
      </c>
      <c r="AH94" s="116" t="e">
        <f ca="1">IFS(AC94=1, $AZ$3, AC94=2, $BH$3, AC94=3, $BP$3, AC94=4, $AZ$10, AC94=5, $BH$10, AC94=6, $BP$10, AC94=7, $AZ$17, AC94=8, $BGT101, AC94=0, )</f>
        <v>#NAME?</v>
      </c>
      <c r="AI94" s="116" t="e">
        <f ca="1">IFS(AC94=1, $BA$3, AC94=2, $BI$3, AC94=3, $BQ$3, AC94=4, $BA$10, AC94=5, $BI$10, AC94=6, $BQ$10, AC94=7, $BA$17, AC94=8, $BHT101, AC94=0, )</f>
        <v>#NAME?</v>
      </c>
      <c r="AJ94" s="117" t="e">
        <f ca="1">IFS(AC94=1, $BB$3, AC94=2, $BJ$3, AC94=3, $BR$3, AC94=4, $BB$10, AC94=5, $BJ$10, AC94=6, $BR$10, AC94=7, $BB$17, AC94=8, $BIT101, AC94=0, )</f>
        <v>#NAME?</v>
      </c>
      <c r="AK94" s="189" t="s">
        <v>115</v>
      </c>
      <c r="AL94" s="194"/>
      <c r="AM94" s="116" t="e">
        <f ca="1">IFS(AL94=1, $AV$3, AL94=2, $BD$3, AL94=3, $BL$3, AL94=4, $AV$10, AL94=5, $BD$10, AL94=6, $BL$10, AL94=7, $AV$17, AL94=8, $BD$17, AL94=0, )</f>
        <v>#NAME?</v>
      </c>
      <c r="AN94" s="116" t="e">
        <f ca="1">IFS(AL94=1, $AW$3, AL94=2, $BE$3, AL94=3, $BM$3, AL94=4, $AW$10, AL94=5, $BE$10, AL94=6, $BM$10, AL94=7, $AW$17, AL94=8, $BE$17, AL94=0, )</f>
        <v>#NAME?</v>
      </c>
      <c r="AO94" s="116" t="e">
        <f ca="1">IFS(AL94=1, $AX$3, AL94=2, $BF$3, AL94=3, $BN$3, AL94=4, $AX$10, AL94=5, $BF$10, AL94=6, $BN$10, AL94=7, $AX$17, AL94=8, $BET101, AL94=0, )</f>
        <v>#NAME?</v>
      </c>
      <c r="AP94" s="116" t="e">
        <f ca="1">IFS(AL94=1, $AY$3, AL94=2, $BG$3, AL94=3, $BO$3, AL94=4, $AY$10, AL94=5, $BG$10, AL94=6, $BO$10, AL94=7, $AY$17, AL94=8, $BFT101, AL94=0, )</f>
        <v>#NAME?</v>
      </c>
      <c r="AQ94" s="116" t="e">
        <f ca="1">IFS(AL94=1, $AZ$3, AL94=2, $BH$3, AL94=3, $BP$3, AL94=4, $AZ$10, AL94=5, $BH$10, AL94=6, $BP$10, AL94=7, $AZ$17, AL94=8, $BGT101, AL94=0, )</f>
        <v>#NAME?</v>
      </c>
      <c r="AR94" s="116" t="e">
        <f ca="1">IFS(AL94=1, $BA$3, AL94=2, $BI$3, AL94=3, $BQ$3, AL94=4, $BA$10, AL94=5, $BI$10, AL94=6, $BQ$10, AL94=7, $BA$17, AL94=8, $BHT101, AL94=0, )</f>
        <v>#NAME?</v>
      </c>
      <c r="AS94" s="117" t="e">
        <f ca="1">IFS(AL94=1, $BB$3, AL94=2, $BJ$3, AL94=3, $BR$3, AL94=4, $BB$10, AL94=5, $BJ$10, AL94=6, $BR$10, AL94=7, $BB$17, AL94=8, $BIT101, AL94=0, )</f>
        <v>#NAME?</v>
      </c>
      <c r="AT94" s="15"/>
      <c r="AU94" s="59"/>
      <c r="AV94" s="15"/>
      <c r="AW94" s="15"/>
      <c r="AX94" s="15"/>
      <c r="AY94" s="15"/>
      <c r="AZ94" s="15"/>
      <c r="BA94" s="15"/>
      <c r="BB94" s="15"/>
      <c r="BC94" s="15"/>
      <c r="BD94" s="15"/>
      <c r="BE94" s="15"/>
      <c r="BF94" s="15"/>
      <c r="BG94" s="15"/>
      <c r="BH94" s="15"/>
      <c r="BI94" s="15"/>
      <c r="BJ94" s="15"/>
      <c r="BK94" s="15"/>
      <c r="BL94" s="15"/>
      <c r="BM94" s="15"/>
      <c r="BN94" s="15"/>
      <c r="BO94" s="15"/>
      <c r="BP94" s="15"/>
      <c r="BQ94" s="15"/>
      <c r="BR94" s="15"/>
    </row>
    <row r="95" spans="1:70" ht="15.75" customHeight="1" x14ac:dyDescent="0.25">
      <c r="A95" s="180"/>
      <c r="B95" s="132" t="s">
        <v>13</v>
      </c>
      <c r="C95" s="182"/>
      <c r="D95" s="180"/>
      <c r="E95" s="180"/>
      <c r="F95" s="180"/>
      <c r="G95" s="180"/>
      <c r="H95" s="182"/>
      <c r="I95" s="15">
        <f>I94*$AT$3</f>
        <v>440.00000000000006</v>
      </c>
      <c r="J95" s="180"/>
      <c r="K95" s="15">
        <f>K94*$AU$3</f>
        <v>20</v>
      </c>
      <c r="L95" s="180"/>
      <c r="M95" s="180"/>
      <c r="N95" s="180"/>
      <c r="O95" s="180"/>
      <c r="P95" s="180"/>
      <c r="Q95" s="180"/>
      <c r="R95" s="182"/>
      <c r="S95" s="180"/>
      <c r="T95" s="182"/>
      <c r="U95" s="116" t="e">
        <f ca="1">IFS(T94=1, $AV$4, T94=2, $BD$4, T94=3, $BL$4, T94=4, $AV$11, T94=5, $BD$11, T94=6, $BL$11, T94=7, $AV$18, T94=8, $BD$18, T94=0, )</f>
        <v>#NAME?</v>
      </c>
      <c r="V95" s="116" t="e">
        <f ca="1">IFS(T94=1, $AW$4, T94=2, $BE$4, T94=3, $BM$4, T94=4, $AW$11, T94=5, $BE$11, T94=6, $BM$11, T94=7, $AW$18, T94=8, $BE$18, T94=0, )</f>
        <v>#NAME?</v>
      </c>
      <c r="W95" s="116" t="e">
        <f ca="1">IFS(T94=1, $AX$4, T94=2, $BF$4, T94=3, $BN$4, T94=4, $AX$11, T94=5, $BF$11, T94=6, $BN$11, T94=7, $AX$18, T94=8, $BF$18, T94=0, )</f>
        <v>#NAME?</v>
      </c>
      <c r="X95" s="116" t="e">
        <f ca="1">IFS(T94=1, $AY$4, T94=2, $BG$4, T94=3, $BO$4, T94=4, $AY$11, T94=5, $BG$11, T94=6, $BO$11, T94=7, $AY$18, T94=8, $BG$18, T94=0, )</f>
        <v>#NAME?</v>
      </c>
      <c r="Y95" s="116" t="e">
        <f ca="1">IFS(T94=1, $AZ$4, T94=2, $BH$4, T94=3, $BP$4, T94=4, $AZ$11, T94=5, $BH$11, T94=6, $BP$11, T94=7, $AZ$18, T94=8, $BH$18, T94=0, )</f>
        <v>#NAME?</v>
      </c>
      <c r="Z95" s="116" t="e">
        <f ca="1">IFS(T94=1, $BA$4, T94=2, $BI$4, T94=3, $BQ$4, T94=4, $BA$11, T94=5, $BI$11, T94=6, $BQ$11, T94=7, $BA$18, T94=8, $BI$18, T94=0, )</f>
        <v>#NAME?</v>
      </c>
      <c r="AA95" s="117" t="e">
        <f ca="1">IFS(T94=1, $BA$4, T94=2, $BI$4, T94=3, $BQ$4, T94=4, $BA$11, T94=5, $BI$11, T94=6, $BQ$11, T94=7, $BA$18, T94=8, $BI$18, T94=0, )</f>
        <v>#NAME?</v>
      </c>
      <c r="AB95" s="180"/>
      <c r="AC95" s="182"/>
      <c r="AD95" s="116"/>
      <c r="AE95" s="116" t="e">
        <f ca="1">IFS(AC94=1, $AW$4, AC94=2, $BE$4, AC94=3, $BM$4, AC94=4, $AW$11, AC94=5, $BE$11, AC94=6, $BM$11, AC94=7, $AW$18, AC94=8, $BE$18, AC94=0, )</f>
        <v>#NAME?</v>
      </c>
      <c r="AF95" s="116" t="e">
        <f ca="1">IFS(AC94=1, $AX$4, AC94=2, $BF$4, AC94=3, $BN$4, AC94=4, $AX$11, AC94=5, $BF$11, AC94=6, $BN$11, AC94=7, $AX$18, AC94=8, $BF$18, AC94=0, )</f>
        <v>#NAME?</v>
      </c>
      <c r="AG95" s="116" t="e">
        <f ca="1">IFS(AC94=1, $AY$4, AC94=2, $BG$4, AC94=3, $BO$4, AC94=4, $AY$11, AC94=5, $BG$11, AC94=6, $BO$11, AC94=7, $AY$18, AC94=8, $BG$18, AC94=0, )</f>
        <v>#NAME?</v>
      </c>
      <c r="AH95" s="116" t="e">
        <f ca="1">IFS(AC94=1, $AZ$4, AC94=2, $BH$4, AC94=3, $BP$4, AC94=4, $AZ$11, AC94=5, $BH$11, AC94=6, $BP$11, AC94=7, $AZ$18, AC94=8, $BH$18, AC94=0, )</f>
        <v>#NAME?</v>
      </c>
      <c r="AI95" s="116" t="e">
        <f ca="1">IFS(AC94=1, $BA$4, AC94=2, $BI$4, AC94=3, $BQ$4, AC94=4, $BA$11, AC94=5, $BI$11, AC94=6, $BQ$11, AC94=7, $BA$18, AC94=8, $BI$18, AC94=0, )</f>
        <v>#NAME?</v>
      </c>
      <c r="AJ95" s="117" t="e">
        <f ca="1">IFS(AC94=1, $BA$4, AC94=2, $BI$4, AC94=3, $BQ$4, AC94=4, $BA$11, AC94=5, $BI$11, AC94=6, $BQ$11, AC94=7, $BA$18, AC94=8, $BI$18, AC94=0, )</f>
        <v>#NAME?</v>
      </c>
      <c r="AK95" s="180"/>
      <c r="AL95" s="182"/>
      <c r="AM95" s="116" t="e">
        <f ca="1">IFS(AL94=1, $AV$4, AL94=2, $BD$4, AL94=3, $BL$4, AL94=4, $AV$11, AL94=5, $BD$11, AL94=6, $BL$11, AL94=7, $AV$18, AL94=8, $BD$18, AL94=0, )</f>
        <v>#NAME?</v>
      </c>
      <c r="AN95" s="116" t="e">
        <f ca="1">IFS(AL94=1, $AW$4, AL94=2, $BE$4, AL94=3, $BM$4, AL94=4, $AW$11, AL94=5, $BE$11, AL94=6, $BM$11, AL94=7, $AW$18, AL94=8, $BE$18, AL94=0, )</f>
        <v>#NAME?</v>
      </c>
      <c r="AO95" s="116" t="e">
        <f ca="1">IFS(AL94=1, $AX$4, AL94=2, $BF$4, AL94=3, $BN$4, AL94=4, $AX$11, AL94=5, $BF$11, AL94=6, $BN$11, AL94=7, $AX$18, AL94=8, $BF$18, AL94=0, )</f>
        <v>#NAME?</v>
      </c>
      <c r="AP95" s="116" t="e">
        <f ca="1">IFS(AL94=1, $AY$4, AL94=2, $BG$4, AL94=3, $BO$4, AL94=4, $AY$11, AL94=5, $BG$11, AL94=6, $BO$11, AL94=7, $AY$18, AL94=8, $BG$18, AL94=0, )</f>
        <v>#NAME?</v>
      </c>
      <c r="AQ95" s="116" t="e">
        <f ca="1">IFS(AL94=1, $AZ$4, AL94=2, $BH$4, AL94=3, $BP$4, AL94=4, $AZ$11, AL94=5, $BH$11, AL94=6, $BP$11, AL94=7, $AZ$18, AL94=8, $BH$18, AL94=0, )</f>
        <v>#NAME?</v>
      </c>
      <c r="AR95" s="116" t="e">
        <f ca="1">IFS(AL94=1, $BA$4, AL94=2, $BI$4, AL94=3, $BQ$4, AL94=4, $BA$11, AL94=5, $BI$11, AL94=6, $BQ$11, AL94=7, $BA$18, AL94=8, $BI$18, AL94=0, )</f>
        <v>#NAME?</v>
      </c>
      <c r="AS95" s="117" t="e">
        <f ca="1">IFS(AL94=1, $BA$4, AL94=2, $BI$4, AL94=3, $BQ$4, AL94=4, $BA$11, AL94=5, $BI$11, AL94=6, $BQ$11, AL94=7, $BA$18, AL94=8, $BI$18, AL94=0, )</f>
        <v>#NAME?</v>
      </c>
      <c r="AT95" s="15"/>
      <c r="AU95" s="59"/>
      <c r="AV95" s="15"/>
      <c r="AW95" s="15"/>
      <c r="AX95" s="15"/>
      <c r="AY95" s="15"/>
      <c r="AZ95" s="15"/>
      <c r="BA95" s="15"/>
      <c r="BB95" s="15"/>
      <c r="BC95" s="15"/>
      <c r="BD95" s="15"/>
      <c r="BE95" s="15"/>
      <c r="BF95" s="15"/>
      <c r="BG95" s="15"/>
      <c r="BH95" s="15"/>
      <c r="BI95" s="15"/>
      <c r="BJ95" s="15"/>
      <c r="BK95" s="15"/>
      <c r="BL95" s="15"/>
      <c r="BM95" s="15"/>
      <c r="BN95" s="15"/>
      <c r="BO95" s="15"/>
      <c r="BP95" s="15"/>
      <c r="BQ95" s="15"/>
      <c r="BR95" s="15"/>
    </row>
    <row r="96" spans="1:70" ht="15.75" customHeight="1" x14ac:dyDescent="0.25">
      <c r="A96" s="180"/>
      <c r="B96" s="133" t="s">
        <v>14</v>
      </c>
      <c r="C96" s="182"/>
      <c r="D96" s="180"/>
      <c r="E96" s="180"/>
      <c r="F96" s="180"/>
      <c r="G96" s="180"/>
      <c r="H96" s="182"/>
      <c r="I96" s="15">
        <f>I94*$AT$4</f>
        <v>968</v>
      </c>
      <c r="J96" s="180"/>
      <c r="K96" s="15">
        <f>K94*$AU$4</f>
        <v>40</v>
      </c>
      <c r="L96" s="180"/>
      <c r="M96" s="180"/>
      <c r="N96" s="180"/>
      <c r="O96" s="180"/>
      <c r="P96" s="180"/>
      <c r="Q96" s="180"/>
      <c r="R96" s="182"/>
      <c r="S96" s="180"/>
      <c r="T96" s="182"/>
      <c r="U96" s="116" t="e">
        <f ca="1">IFS(T94=1, $AV$5, T94=2, $BD$5, T94=3, $BL$5, T94=4, $AV$12, T94=5, $BD$12, T94=6, $BL$12, T94=7, $AV$19, T94=8, $BD$19, T94=0, )</f>
        <v>#NAME?</v>
      </c>
      <c r="V96" s="116" t="e">
        <f ca="1">IFS(T94=1, $AW$5, T94=2, $BE$5, T94=3, $BM$5, T94=4, $AW$12, T94=5, $BE$12, T94=6, $BM$12, T94=7, $AW$19, T94=8, $BE$19, T94=0, )</f>
        <v>#NAME?</v>
      </c>
      <c r="W96" s="116" t="e">
        <f ca="1">IFS(T94=1, $AX$5, T94=2, $BF$5, T94=3, $BN$5, T94=4, $AX$12, T94=5, $BF$12, T94=6, $BN$12, T94=7, $AX$19, T94=8, $BF$19, T94=0, )</f>
        <v>#NAME?</v>
      </c>
      <c r="X96" s="116" t="e">
        <f ca="1">IFS(T94=1, $AY$5, T94=2, $BG$5, T94=3, $BO$5, T94=4, $AY$12, T94=5, $BG$12, T94=6, $BO$12, T94=7, $AY$19, T94=8, $BG$19, T94=0, )</f>
        <v>#NAME?</v>
      </c>
      <c r="Y96" s="116" t="e">
        <f ca="1">IFS(T94=1, $AZ$5, T94=2, $BH$5, T94=3, $BP$5, T94=4, $AZ$12, T94=5, $BH$12, T94=6, $BP$12, T94=7, $AZ$19, T94=8, $BH$19, T94=0, )</f>
        <v>#NAME?</v>
      </c>
      <c r="Z96" s="116" t="e">
        <f ca="1">IFS(T94=1, $BA$5, T94=2, $BI$5, T94=3, $BQ$5, T94=4, $BA$12, T94=5, $BI$12, T94=6, $BQ$12, T94=7, $BA$19, T94=8, $BI$19, T94=0, )</f>
        <v>#NAME?</v>
      </c>
      <c r="AA96" s="117" t="e">
        <f ca="1">IFS(T94=1, $BB$5, T94=2, $BJ$5, T94=3, $BR$5, T94=4, $BB$12, T94=5, $BJ$12, T94=6, $BR$12, T94=7, $BB$19, T94=8, $BJ$19, T94=0, )</f>
        <v>#NAME?</v>
      </c>
      <c r="AB96" s="180"/>
      <c r="AC96" s="182"/>
      <c r="AD96" s="116"/>
      <c r="AE96" s="116" t="e">
        <f ca="1">IFS(AC94=1, $AW$5, AC94=2, $BE$5, AC94=3, $BM$5, AC94=4, $AW$12, AC94=5, $BE$12, AC94=6, $BM$12, AC94=7, $AW$19, AC94=8, $BE$19, AC94=0, )</f>
        <v>#NAME?</v>
      </c>
      <c r="AF96" s="116" t="e">
        <f ca="1">IFS(AC94=1, $AX$5, AC94=2, $BF$5, AC94=3, $BN$5, AC94=4, $AX$12, AC94=5, $BF$12, AC94=6, $BN$12, AC94=7, $AX$19, AC94=8, $BF$19, AC94=0, )</f>
        <v>#NAME?</v>
      </c>
      <c r="AG96" s="116" t="e">
        <f ca="1">IFS(AC94=1, $AY$5, AC94=2, $BG$5, AC94=3, $BO$5, AC94=4, $AY$12, AC94=5, $BG$12, AC94=6, $BO$12, AC94=7, $AY$19, AC94=8, $BG$19, AC94=0, )</f>
        <v>#NAME?</v>
      </c>
      <c r="AH96" s="116" t="e">
        <f ca="1">IFS(AC94=1, $AZ$5, AC94=2, $BH$5, AC94=3, $BP$5, AC94=4, $AZ$12, AC94=5, $BH$12, AC94=6, $BP$12, AC94=7, $AZ$19, AC94=8, $BH$19, AC94=0, )</f>
        <v>#NAME?</v>
      </c>
      <c r="AI96" s="116" t="e">
        <f ca="1">IFS(AC94=1, $BA$5, AC94=2, $BI$5, AC94=3, $BQ$5, AC94=4, $BA$12, AC94=5, $BI$12, AC94=6, $BQ$12, AC94=7, $BA$19, AC94=8, $BI$19, AC94=0, )</f>
        <v>#NAME?</v>
      </c>
      <c r="AJ96" s="117" t="e">
        <f ca="1">IFS(AC94=1, $BB$5, AC94=2, $BJ$5, AC94=3, $BR$5, AC94=4, $BB$12, AC94=5, $BJ$12, AC94=6, $BR$12, AC94=7, $BB$19, AC94=8, $BJ$19, AC94=0, )</f>
        <v>#NAME?</v>
      </c>
      <c r="AK96" s="180"/>
      <c r="AL96" s="182"/>
      <c r="AM96" s="116" t="e">
        <f ca="1">IFS(AL94=1, $AV$5, AL94=2, $BD$5, AL94=3, $BL$5, AL94=4, $AV$12, AL94=5, $BD$12, AL94=6, $BL$12, AL94=7, $AV$19, AL94=8, $BD$19, AL94=0, )</f>
        <v>#NAME?</v>
      </c>
      <c r="AN96" s="116" t="e">
        <f ca="1">IFS(AL94=1, $AW$5, AL94=2, $BE$5, AL94=3, $BM$5, AL94=4, $AW$12, AL94=5, $BE$12, AL94=6, $BM$12, AL94=7, $AW$19, AL94=8, $BE$19, AL94=0, )</f>
        <v>#NAME?</v>
      </c>
      <c r="AO96" s="116" t="e">
        <f ca="1">IFS(AL94=1, $AX$5, AL94=2, $BF$5, AL94=3, $BN$5, AL94=4, $AX$12, AL94=5, $BF$12, AL94=6, $BN$12, AL94=7, $AX$19, AL94=8, $BF$19, AL94=0, )</f>
        <v>#NAME?</v>
      </c>
      <c r="AP96" s="116" t="e">
        <f ca="1">IFS(AL94=1, $AY$5, AL94=2, $BG$5, AL94=3, $BO$5, AL94=4, $AY$12, AL94=5, $BG$12, AL94=6, $BO$12, AL94=7, $AY$19, AL94=8, $BG$19, AL94=0, )</f>
        <v>#NAME?</v>
      </c>
      <c r="AQ96" s="116" t="e">
        <f ca="1">IFS(AL94=1, $AZ$5, AL94=2, $BH$5, AL94=3, $BP$5, AL94=4, $AZ$12, AL94=5, $BH$12, AL94=6, $BP$12, AL94=7, $AZ$19, AL94=8, $BH$19, AL94=0, )</f>
        <v>#NAME?</v>
      </c>
      <c r="AR96" s="116" t="e">
        <f ca="1">IFS(AL94=1, $BA$5, AL94=2, $BI$5, AL94=3, $BQ$5, AL94=4, $BA$12, AL94=5, $BI$12, AL94=6, $BQ$12, AL94=7, $BA$19, AL94=8, $BI$19, AL94=0, )</f>
        <v>#NAME?</v>
      </c>
      <c r="AS96" s="117" t="e">
        <f ca="1">IFS(AL94=1, $BB$5, AL94=2, $BJ$5, AL94=3, $BR$5, AL94=4, $BB$12, AL94=5, $BJ$12, AL94=6, $BR$12, AL94=7, $BB$19, AL94=8, $BJ$19, AL94=0, )</f>
        <v>#NAME?</v>
      </c>
      <c r="AT96" s="15"/>
      <c r="AU96" s="59"/>
      <c r="AV96" s="15"/>
      <c r="AW96" s="15"/>
      <c r="AX96" s="15"/>
      <c r="AY96" s="15"/>
      <c r="AZ96" s="15"/>
      <c r="BA96" s="15"/>
      <c r="BB96" s="15"/>
      <c r="BC96" s="15"/>
      <c r="BD96" s="15"/>
      <c r="BE96" s="15"/>
      <c r="BF96" s="15"/>
      <c r="BG96" s="15"/>
      <c r="BH96" s="15"/>
      <c r="BI96" s="15"/>
      <c r="BJ96" s="15"/>
      <c r="BK96" s="15"/>
      <c r="BL96" s="15"/>
      <c r="BM96" s="15"/>
      <c r="BN96" s="15"/>
      <c r="BO96" s="15"/>
      <c r="BP96" s="15"/>
      <c r="BQ96" s="15"/>
      <c r="BR96" s="15"/>
    </row>
    <row r="97" spans="1:70" ht="15.75" customHeight="1" x14ac:dyDescent="0.25">
      <c r="A97" s="180"/>
      <c r="B97" s="134" t="s">
        <v>15</v>
      </c>
      <c r="C97" s="182"/>
      <c r="D97" s="180"/>
      <c r="E97" s="180"/>
      <c r="F97" s="180"/>
      <c r="G97" s="180"/>
      <c r="H97" s="182"/>
      <c r="I97" s="15">
        <f>I94*$AT$5</f>
        <v>2129.6</v>
      </c>
      <c r="J97" s="180"/>
      <c r="K97" s="15">
        <f>K94*$AU$5</f>
        <v>80</v>
      </c>
      <c r="L97" s="180"/>
      <c r="M97" s="180"/>
      <c r="N97" s="180"/>
      <c r="O97" s="180"/>
      <c r="P97" s="180"/>
      <c r="Q97" s="180"/>
      <c r="R97" s="182"/>
      <c r="S97" s="180"/>
      <c r="T97" s="182"/>
      <c r="U97" s="116" t="e">
        <f ca="1">IFS(T94=1, $AV$6, T94=2, $BD$6, T94=3, $BL$6, T94=4, $AV$13, T94=5, $BD$13, T94=6, $BL$13, T94=7, $AV$20, T94=8, $BD$20, T94=0, )</f>
        <v>#NAME?</v>
      </c>
      <c r="V97" s="116" t="e">
        <f ca="1">IFS(T94=1, $AW$6, T94=2, $BE$6, T94=3, $BM$6, T94=4, $AW$13, T94=5, $BE$13, T94=6, $BM$13, T94=7, $AW$20, T94=8, $BE$20, T94=0, )</f>
        <v>#NAME?</v>
      </c>
      <c r="W97" s="116" t="e">
        <f ca="1">IFS(T94=1, $AX$6, T94=2, $BF$6, T94=3, $BN$6, T94=4, $AX$13, T94=5, $BF$13, T94=6, $BN$13, T94=7, $AX$20, T94=8, $BF$20, T94=0, )</f>
        <v>#NAME?</v>
      </c>
      <c r="X97" s="116" t="e">
        <f ca="1">IFS(T94=1, $AY$6, T94=2, $BG$6, T94=3, $BO$6, T94=4, $AY$13, T94=5, $BG$13, T94=6, $BO$13, T94=7, $AY$20, T94=8, $BG$20, T94=0, )</f>
        <v>#NAME?</v>
      </c>
      <c r="Y97" s="116" t="e">
        <f ca="1">IFS(T94=1, $AZ$6, T94=2, $BH$6, T94=3, $BP$6, T94=4, $AZ$13, T94=5, $BH$13, T94=6, $BP$13, T94=7, $AZ$20, T94=8, $BH$20, T94=0, )</f>
        <v>#NAME?</v>
      </c>
      <c r="Z97" s="116" t="e">
        <f ca="1">IFS(T94=1, $BA$6, T94=2, $BI$6, T94=3, $BQ$6, T94=4, $BA$13, T94=5, $BI$13, T94=6, $BQ$13, T94=7, $BA$20, T94=8, $BI$20, T94=0, )</f>
        <v>#NAME?</v>
      </c>
      <c r="AA97" s="117" t="e">
        <f ca="1">IFS(T94=1, $BB$6, T94=2, $BJ$6, T94=3, $BR$6, T94=4, $BB$13, T94=5, $BJ$13, T94=6, $BR$13, T94=7, $BB$20, T94=8, $BJ$20, T94=0, )</f>
        <v>#NAME?</v>
      </c>
      <c r="AB97" s="180"/>
      <c r="AC97" s="182"/>
      <c r="AD97" s="116"/>
      <c r="AE97" s="116" t="e">
        <f ca="1">IFS(AC94=1, $AW$6, AC94=2, $BE$6, AC94=3, $BM$6, AC94=4, $AW$13, AC94=5, $BE$13, AC94=6, $BM$13, AC94=7, $AW$20, AC94=8, $BE$20, AC94=0, )</f>
        <v>#NAME?</v>
      </c>
      <c r="AF97" s="116" t="e">
        <f ca="1">IFS(AC94=1, $AX$6, AC94=2, $BF$6, AC94=3, $BN$6, AC94=4, $AX$13, AC94=5, $BF$13, AC94=6, $BN$13, AC94=7, $AX$20, AC94=8, $BF$20, AC94=0, )</f>
        <v>#NAME?</v>
      </c>
      <c r="AG97" s="116" t="e">
        <f ca="1">IFS(AC94=1, $AY$6, AC94=2, $BG$6, AC94=3, $BO$6, AC94=4, $AY$13, AC94=5, $BG$13, AC94=6, $BO$13, AC94=7, $AY$20, AC94=8, $BG$20, AC94=0, )</f>
        <v>#NAME?</v>
      </c>
      <c r="AH97" s="116" t="e">
        <f ca="1">IFS(AC94=1, $AZ$6, AC94=2, $BH$6, AC94=3, $BP$6, AC94=4, $AZ$13, AC94=5, $BH$13, AC94=6, $BP$13, AC94=7, $AZ$20, AC94=8, $BH$20, AC94=0, )</f>
        <v>#NAME?</v>
      </c>
      <c r="AI97" s="116" t="e">
        <f ca="1">IFS(AC94=1, $BA$6, AC94=2, $BI$6, AC94=3, $BQ$6, AC94=4, $BA$13, AC94=5, $BI$13, AC94=6, $BQ$13, AC94=7, $BA$20, AC94=8, $BI$20, AC94=0, )</f>
        <v>#NAME?</v>
      </c>
      <c r="AJ97" s="117" t="e">
        <f ca="1">IFS(AC94=1, $BB$6, AC94=2, $BJ$6, AC94=3, $BR$6, AC94=4, $BB$13, AC94=5, $BJ$13, AC94=6, $BR$13, AC94=7, $BB$20, AC94=8, $BJ$20, AC94=0, )</f>
        <v>#NAME?</v>
      </c>
      <c r="AK97" s="180"/>
      <c r="AL97" s="182"/>
      <c r="AM97" s="116" t="e">
        <f ca="1">IFS(AL94=1, $AV$6, AL94=2, $BD$6, AL94=3, $BL$6, AL94=4, $AV$13, AL94=5, $BD$13, AL94=6, $BL$13, AL94=7, $AV$20, AL94=8, $BD$20, AL94=0, )</f>
        <v>#NAME?</v>
      </c>
      <c r="AN97" s="116" t="e">
        <f ca="1">IFS(AL94=1, $AW$6, AL94=2, $BE$6, AL94=3, $BM$6, AL94=4, $AW$13, AL94=5, $BE$13, AL94=6, $BM$13, AL94=7, $AW$20, AL94=8, $BE$20, AL94=0, )</f>
        <v>#NAME?</v>
      </c>
      <c r="AO97" s="116" t="e">
        <f ca="1">IFS(AL94=1, $AX$6, AL94=2, $BF$6, AL94=3, $BN$6, AL94=4, $AX$13, AL94=5, $BF$13, AL94=6, $BN$13, AL94=7, $AX$20, AL94=8, $BF$20, AL94=0, )</f>
        <v>#NAME?</v>
      </c>
      <c r="AP97" s="116" t="e">
        <f ca="1">IFS(AL94=1, $AY$6, AL94=2, $BG$6, AL94=3, $BO$6, AL94=4, $AY$13, AL94=5, $BG$13, AL94=6, $BO$13, AL94=7, $AY$20, AL94=8, $BG$20, AL94=0, )</f>
        <v>#NAME?</v>
      </c>
      <c r="AQ97" s="116" t="e">
        <f ca="1">IFS(AL94=1, $AZ$6, AL94=2, $BH$6, AL94=3, $BP$6, AL94=4, $AZ$13, AL94=5, $BH$13, AL94=6, $BP$13, AL94=7, $AZ$20, AL94=8, $BH$20, AL94=0, )</f>
        <v>#NAME?</v>
      </c>
      <c r="AR97" s="116" t="e">
        <f ca="1">IFS(AL94=1, $BA$6, AL94=2, $BI$6, AL94=3, $BQ$6, AL94=4, $BA$13, AL94=5, $BI$13, AL94=6, $BQ$13, AL94=7, $BA$20, AL94=8, $BI$20, AL94=0, )</f>
        <v>#NAME?</v>
      </c>
      <c r="AS97" s="117" t="e">
        <f ca="1">IFS(AL94=1, $BB$6, AL94=2, $BJ$6, AL94=3, $BR$6, AL94=4, $BB$13, AL94=5, $BJ$13, AL94=6, $BR$13, AL94=7, $BB$20, AL94=8, $BJ$20, AL94=0, )</f>
        <v>#NAME?</v>
      </c>
      <c r="AT97" s="15"/>
      <c r="AU97" s="59"/>
      <c r="AV97" s="15"/>
      <c r="AW97" s="15"/>
      <c r="AX97" s="15"/>
      <c r="AY97" s="15"/>
      <c r="AZ97" s="15"/>
      <c r="BA97" s="15"/>
      <c r="BB97" s="15"/>
      <c r="BC97" s="15"/>
      <c r="BD97" s="15"/>
      <c r="BE97" s="15"/>
      <c r="BF97" s="15"/>
      <c r="BG97" s="15"/>
      <c r="BH97" s="15"/>
      <c r="BI97" s="15"/>
      <c r="BJ97" s="15"/>
      <c r="BK97" s="15"/>
      <c r="BL97" s="15"/>
      <c r="BM97" s="15"/>
      <c r="BN97" s="15"/>
      <c r="BO97" s="15"/>
      <c r="BP97" s="15"/>
      <c r="BQ97" s="15"/>
      <c r="BR97" s="15"/>
    </row>
    <row r="98" spans="1:70" ht="15.75" customHeight="1" x14ac:dyDescent="0.25">
      <c r="A98" s="180"/>
      <c r="B98" s="135" t="s">
        <v>16</v>
      </c>
      <c r="C98" s="182"/>
      <c r="D98" s="180"/>
      <c r="E98" s="180"/>
      <c r="F98" s="180"/>
      <c r="G98" s="180"/>
      <c r="H98" s="182"/>
      <c r="I98" s="15">
        <f>I94*$AT$6</f>
        <v>10300</v>
      </c>
      <c r="J98" s="180"/>
      <c r="K98" s="15">
        <f>K94*$AU$6</f>
        <v>160</v>
      </c>
      <c r="L98" s="180"/>
      <c r="M98" s="180"/>
      <c r="N98" s="180"/>
      <c r="O98" s="180"/>
      <c r="P98" s="180"/>
      <c r="Q98" s="180"/>
      <c r="R98" s="182"/>
      <c r="S98" s="180"/>
      <c r="T98" s="182"/>
      <c r="U98" s="116" t="e">
        <f ca="1">IFS(T94=1, $AV$7, T94=2, $BD$7, T94=3, $BL$7, T94=4, $AV$14, T94=5, $BD$14, T94=6, $BL$14, T94=7, $AV$21, T94=8, $BD$21, T94=0, )</f>
        <v>#NAME?</v>
      </c>
      <c r="V98" s="116" t="e">
        <f ca="1">IFS(T94=1, $AW$7, T94=2, $BE$7, T94=3, $BM$7, T94=4, $AW$14, T94=5, $BE$14, T94=6, $BM$14, T94=7, $AW$21, T94=8, $BE$21, T94=0, )</f>
        <v>#NAME?</v>
      </c>
      <c r="W98" s="116" t="e">
        <f ca="1">IFS(T94=1, $AX$7, T94=2, $BF$7, T94=3, $BN$7, T94=4, $AX$14, T94=5, $BF$14, T94=6, $BN$14, T94=7, $AX$21, T94=8, $BF$21, T94=0, )</f>
        <v>#NAME?</v>
      </c>
      <c r="X98" s="116" t="e">
        <f ca="1">IFS(T94=1, $AY$7, T94=2, $BG$7, T94=3, $BO$7, T94=4, $AY$14, T94=5, $BG$14, T94=6, $BO$14, T94=7, $AY$21, T94=8, $BG$21, T94=0, )</f>
        <v>#NAME?</v>
      </c>
      <c r="Y98" s="116" t="e">
        <f ca="1">IFS(T94=1, $AZ$7, T94=2, $BH$7, T94=3, $BP$7, T94=4, $AZ$14, T94=5, $BH$14, T94=6, $BP$14, T94=7, $AZ$21, T94=8, $BH$21, T94=0, )</f>
        <v>#NAME?</v>
      </c>
      <c r="Z98" s="116" t="e">
        <f ca="1">IFS(T94=1, $BA$7, T94=2, $BI$7, T94=3, $BQ$7, T94=4, $BA$14, T94=5, $BI$14, T94=6, $BQ$14, T94=7, $BA$21, T94=8, $BI$21, T94=0, )</f>
        <v>#NAME?</v>
      </c>
      <c r="AA98" s="117" t="e">
        <f ca="1">IFS(T94=1, $BB$7, T94=2, $BJ$7, T94=3, $BR$7, T94=4, $BB$14, T94=5, $BJ$14, T94=6, $BR$14, T94=7, $BB$21, T94=8, $BJ$21, T94=0, )</f>
        <v>#NAME?</v>
      </c>
      <c r="AB98" s="180"/>
      <c r="AC98" s="182"/>
      <c r="AD98" s="116"/>
      <c r="AE98" s="116" t="e">
        <f ca="1">IFS(AC94=1, $AW$7, AC94=2, $BE$7, AC94=3, $BM$7, AC94=4, $AW$14, AC94=5, $BE$14, AC94=6, $BM$14, AC94=7, $AW$21, AC94=8, $BE$21, AC94=0, )</f>
        <v>#NAME?</v>
      </c>
      <c r="AF98" s="116" t="e">
        <f ca="1">IFS(AC94=1, $AX$7, AC94=2, $BF$7, AC94=3, $BN$7, AC94=4, $AX$14, AC94=5, $BF$14, AC94=6, $BN$14, AC94=7, $AX$21, AC94=8, $BF$21, AC94=0, )</f>
        <v>#NAME?</v>
      </c>
      <c r="AG98" s="116" t="e">
        <f ca="1">IFS(AC94=1, $AY$7, AC94=2, $BG$7, AC94=3, $BO$7, AC94=4, $AY$14, AC94=5, $BG$14, AC94=6, $BO$14, AC94=7, $AY$21, AC94=8, $BG$21, AC94=0, )</f>
        <v>#NAME?</v>
      </c>
      <c r="AH98" s="116" t="e">
        <f ca="1">IFS(AC94=1, $AZ$7, AC94=2, $BH$7, AC94=3, $BP$7, AC94=4, $AZ$14, AC94=5, $BH$14, AC94=6, $BP$14, AC94=7, $AZ$21, AC94=8, $BH$21, AC94=0, )</f>
        <v>#NAME?</v>
      </c>
      <c r="AI98" s="116" t="e">
        <f ca="1">IFS(AC94=1, $BA$7, AC94=2, $BI$7, AC94=3, $BQ$7, AC94=4, $BA$14, AC94=5, $BI$14, AC94=6, $BQ$14, AC94=7, $BA$21, AC94=8, $BI$21, AC94=0, )</f>
        <v>#NAME?</v>
      </c>
      <c r="AJ98" s="117" t="e">
        <f ca="1">IFS(AC94=1, $BB$7, AC94=2, $BJ$7, AC94=3, $BR$7, AC94=4, $BB$14, AC94=5, $BJ$14, AC94=6, $BR$14, AC94=7, $BB$21, AC94=8, $BJ$21, AC94=0, )</f>
        <v>#NAME?</v>
      </c>
      <c r="AK98" s="180"/>
      <c r="AL98" s="182"/>
      <c r="AM98" s="116" t="e">
        <f ca="1">IFS(AL94=1, $AV$7, AL94=2, $BD$7, AL94=3, $BL$7, AL94=4, $AV$14, AL94=5, $BD$14, AL94=6, $BL$14, AL94=7, $AV$21, AL94=8, $BD$21, AL94=0, )</f>
        <v>#NAME?</v>
      </c>
      <c r="AN98" s="116" t="e">
        <f ca="1">IFS(AL94=1, $AW$7, AL94=2, $BE$7, AL94=3, $BM$7, AL94=4, $AW$14, AL94=5, $BE$14, AL94=6, $BM$14, AL94=7, $AW$21, AL94=8, $BE$21, AL94=0, )</f>
        <v>#NAME?</v>
      </c>
      <c r="AO98" s="116" t="e">
        <f ca="1">IFS(AL94=1, $AX$7, AL94=2, $BF$7, AL94=3, $BN$7, AL94=4, $AX$14, AL94=5, $BF$14, AL94=6, $BN$14, AL94=7, $AX$21, AL94=8, $BF$21, AL94=0, )</f>
        <v>#NAME?</v>
      </c>
      <c r="AP98" s="116" t="e">
        <f ca="1">IFS(AL94=1, $AY$7, AL94=2, $BG$7, AL94=3, $BO$7, AL94=4, $AY$14, AL94=5, $BG$14, AL94=6, $BO$14, AL94=7, $AY$21, AL94=8, $BG$21, AL94=0, )</f>
        <v>#NAME?</v>
      </c>
      <c r="AQ98" s="116" t="e">
        <f ca="1">IFS(AL94=1, $AZ$7, AL94=2, $BH$7, AL94=3, $BP$7, AL94=4, $AZ$14, AL94=5, $BH$14, AL94=6, $BP$14, AL94=7, $AZ$21, AL94=8, $BH$21, AL94=0, )</f>
        <v>#NAME?</v>
      </c>
      <c r="AR98" s="116" t="e">
        <f ca="1">IFS(AL94=1, $BA$7, AL94=2, $BI$7, AL94=3, $BQ$7, AL94=4, $BA$14, AL94=5, $BI$14, AL94=6, $BQ$14, AL94=7, $BA$21, AL94=8, $BI$21, AL94=0, )</f>
        <v>#NAME?</v>
      </c>
      <c r="AS98" s="117" t="e">
        <f ca="1">IFS(AL94=1, $BB$7, AL94=2, $BJ$7, AL94=3, $BR$7, AL94=4, $BB$14, AL94=5, $BJ$14, AL94=6, $BR$14, AL94=7, $BB$21, AL94=8, $BJ$21, AL94=0, )</f>
        <v>#NAME?</v>
      </c>
      <c r="AT98" s="15"/>
      <c r="AU98" s="59"/>
      <c r="AV98" s="15"/>
      <c r="AW98" s="15"/>
      <c r="AX98" s="15"/>
      <c r="AY98" s="15"/>
      <c r="AZ98" s="15"/>
      <c r="BA98" s="15"/>
      <c r="BB98" s="15"/>
      <c r="BC98" s="15"/>
      <c r="BD98" s="15"/>
      <c r="BE98" s="15"/>
      <c r="BF98" s="15"/>
      <c r="BG98" s="15"/>
      <c r="BH98" s="15"/>
      <c r="BI98" s="15"/>
      <c r="BJ98" s="15"/>
      <c r="BK98" s="15"/>
      <c r="BL98" s="15"/>
      <c r="BM98" s="15"/>
      <c r="BN98" s="15"/>
      <c r="BO98" s="15"/>
      <c r="BP98" s="15"/>
      <c r="BQ98" s="15"/>
      <c r="BR98" s="15"/>
    </row>
    <row r="99" spans="1:70" ht="15.75" customHeight="1" x14ac:dyDescent="0.25">
      <c r="A99" s="180"/>
      <c r="B99" s="136" t="s">
        <v>17</v>
      </c>
      <c r="C99" s="182"/>
      <c r="D99" s="180"/>
      <c r="E99" s="180"/>
      <c r="F99" s="180"/>
      <c r="G99" s="180"/>
      <c r="H99" s="182"/>
      <c r="I99" s="15">
        <f>I94*$AT$7</f>
        <v>49866</v>
      </c>
      <c r="J99" s="180"/>
      <c r="K99" s="15">
        <f>K94*$AU$7</f>
        <v>320</v>
      </c>
      <c r="L99" s="180"/>
      <c r="M99" s="180"/>
      <c r="N99" s="180"/>
      <c r="O99" s="180"/>
      <c r="P99" s="180"/>
      <c r="Q99" s="180"/>
      <c r="R99" s="182"/>
      <c r="S99" s="180"/>
      <c r="T99" s="182"/>
      <c r="U99" s="116" t="e">
        <f ca="1">IFS(T94=1, $AV$8, T94=2, $BD$8, T94=3, $BL$8, T94=4, $AV$15, T94=5, $BD$15, T94=6, $BL$15, T94=7, $AV$22, T94=8, $BD$22, T94=0, )</f>
        <v>#NAME?</v>
      </c>
      <c r="V99" s="116" t="e">
        <f ca="1">IFS(T94=1, $AW$8, T94=2, $BE$8, T94=3, $BM$8, T94=4, $AW$15, T94=5, $BE$15, T94=6, $BM$15, T94=7, $AW$22, T94=8, $BE$22, T94=0, )</f>
        <v>#NAME?</v>
      </c>
      <c r="W99" s="116" t="e">
        <f ca="1">IFS(T94=1, $AX$8, T94=2, $BF$8, T94=3, $BN$8, T94=4, $AX$15, T94=5, $BF$15, T94=6, $BN$15, T94=7, $AX$22, T94=8, $BF$22, T94=0, )</f>
        <v>#NAME?</v>
      </c>
      <c r="X99" s="116" t="e">
        <f ca="1">IFS(T94=1, $AY$8, T94=2, $BG$8, T94=3, $BO$8, T94=4, $AY$15, T94=5, $BG$15, T94=6, $BO$15, T94=7, $AY$22, T94=8, $BG$22, T94=0, )</f>
        <v>#NAME?</v>
      </c>
      <c r="Y99" s="116" t="e">
        <f ca="1">IFS(T94=1, $AZ$8, T94=2, $BH$8, T94=3, $BP$8, T94=4, $AZ$15, T94=5, $BH$15, T94=6, $BP$15, T94=7, $AZ$22, T94=8, $BH$22, T94=0, )</f>
        <v>#NAME?</v>
      </c>
      <c r="Z99" s="116" t="e">
        <f ca="1">IFS(T94=1, $BA$8, T94=2, $BI$8, T94=3, $BQ$8, T94=4, $BA$15, T94=5, $BI$15, T94=6, $BQ$15, T94=7, $BA$22, T94=8, $BI$22, T94=0, )</f>
        <v>#NAME?</v>
      </c>
      <c r="AA99" s="117" t="e">
        <f ca="1">IFS(T94=1, $BB$8, T94=2, $BJ$8, T94=3, $BR$8, T94=4, $BB$15, T94=5, $BJ$15, T94=6, $BR$15, T94=7, $BB$22, T94=8, $BJ$22, T94=0, )</f>
        <v>#NAME?</v>
      </c>
      <c r="AB99" s="180"/>
      <c r="AC99" s="182"/>
      <c r="AD99" s="116"/>
      <c r="AE99" s="116" t="e">
        <f ca="1">IFS(AC94=1, $AW$8, AC94=2, $BE$8, AC94=3, $BM$8, AC94=4, $AW$15, AC94=5, $BE$15, AC94=6, $BM$15, AC94=7, $AW$22, AC94=8, $BE$22, AC94=0, )</f>
        <v>#NAME?</v>
      </c>
      <c r="AF99" s="116" t="e">
        <f ca="1">IFS(AC94=1, $AX$8, AC94=2, $BF$8, AC94=3, $BN$8, AC94=4, $AX$15, AC94=5, $BF$15, AC94=6, $BN$15, AC94=7, $AX$22, AC94=8, $BF$22, AC94=0, )</f>
        <v>#NAME?</v>
      </c>
      <c r="AG99" s="116" t="e">
        <f ca="1">IFS(AC94=1, $AY$8, AC94=2, $BG$8, AC94=3, $BO$8, AC94=4, $AY$15, AC94=5, $BG$15, AC94=6, $BO$15, AC94=7, $AY$22, AC94=8, $BG$22, AC94=0, )</f>
        <v>#NAME?</v>
      </c>
      <c r="AH99" s="116" t="e">
        <f ca="1">IFS(AC94=1, $AZ$8, AC94=2, $BH$8, AC94=3, $BP$8, AC94=4, $AZ$15, AC94=5, $BH$15, AC94=6, $BP$15, AC94=7, $AZ$22, AC94=8, $BH$22, AC94=0, )</f>
        <v>#NAME?</v>
      </c>
      <c r="AI99" s="116" t="e">
        <f ca="1">IFS(AC94=1, $BA$8, AC94=2, $BI$8, AC94=3, $BQ$8, AC94=4, $BA$15, AC94=5, $BI$15, AC94=6, $BQ$15, AC94=7, $BA$22, AC94=8, $BI$22, AC94=0, )</f>
        <v>#NAME?</v>
      </c>
      <c r="AJ99" s="117" t="e">
        <f ca="1">IFS(AC94=1, $BB$8, AC94=2, $BJ$8, AC94=3, $BR$8, AC94=4, $BB$15, AC94=5, $BJ$15, AC94=6, $BR$15, AC94=7, $BB$22, AC94=8, $BJ$22, AC94=0, )</f>
        <v>#NAME?</v>
      </c>
      <c r="AK99" s="180"/>
      <c r="AL99" s="182"/>
      <c r="AM99" s="116" t="e">
        <f ca="1">IFS(AL94=1, $AV$8, AL94=2, $BD$8, AL94=3, $BL$8, AL94=4, $AV$15, AL94=5, $BD$15, AL94=6, $BL$15, AL94=7, $AV$22, AL94=8, $BD$22, AL94=0, )</f>
        <v>#NAME?</v>
      </c>
      <c r="AN99" s="116" t="e">
        <f ca="1">IFS(AL94=1, $AW$8, AL94=2, $BE$8, AL94=3, $BM$8, AL94=4, $AW$15, AL94=5, $BE$15, AL94=6, $BM$15, AL94=7, $AW$22, AL94=8, $BE$22, AL94=0, )</f>
        <v>#NAME?</v>
      </c>
      <c r="AO99" s="116" t="e">
        <f ca="1">IFS(AL94=1, $AX$8, AL94=2, $BF$8, AL94=3, $BN$8, AL94=4, $AX$15, AL94=5, $BF$15, AL94=6, $BN$15, AL94=7, $AX$22, AL94=8, $BF$22, AL94=0, )</f>
        <v>#NAME?</v>
      </c>
      <c r="AP99" s="116" t="e">
        <f ca="1">IFS(AL94=1, $AY$8, AL94=2, $BG$8, AL94=3, $BO$8, AL94=4, $AY$15, AL94=5, $BG$15, AL94=6, $BO$15, AL94=7, $AY$22, AL94=8, $BG$22, AL94=0, )</f>
        <v>#NAME?</v>
      </c>
      <c r="AQ99" s="116" t="e">
        <f ca="1">IFS(AL94=1, $AZ$8, AL94=2, $BH$8, AL94=3, $BP$8, AL94=4, $AZ$15, AL94=5, $BH$15, AL94=6, $BP$15, AL94=7, $AZ$22, AL94=8, $BH$22, AL94=0, )</f>
        <v>#NAME?</v>
      </c>
      <c r="AR99" s="116" t="e">
        <f ca="1">IFS(AL94=1, $BA$8, AL94=2, $BI$8, AL94=3, $BQ$8, AL94=4, $BA$15, AL94=5, $BI$15, AL94=6, $BQ$15, AL94=7, $BA$22, AL94=8, $BI$22, AL94=0, )</f>
        <v>#NAME?</v>
      </c>
      <c r="AS99" s="117" t="e">
        <f ca="1">IFS(AL94=1, $BB$8, AL94=2, $BJ$8, AL94=3, $BR$8, AL94=4, $BB$15, AL94=5, $BJ$15, AL94=6, $BR$15, AL94=7, $BB$22, AL94=8, $BJ$22, AL94=0, )</f>
        <v>#NAME?</v>
      </c>
      <c r="AT99" s="15"/>
      <c r="AU99" s="59"/>
      <c r="AV99" s="15"/>
      <c r="AW99" s="15"/>
      <c r="AX99" s="15"/>
      <c r="AY99" s="15"/>
      <c r="AZ99" s="15"/>
      <c r="BA99" s="15"/>
      <c r="BB99" s="15"/>
      <c r="BC99" s="15"/>
      <c r="BD99" s="15"/>
      <c r="BE99" s="15"/>
      <c r="BF99" s="15"/>
      <c r="BG99" s="15"/>
      <c r="BH99" s="15"/>
      <c r="BI99" s="15"/>
      <c r="BJ99" s="15"/>
      <c r="BK99" s="15"/>
      <c r="BL99" s="15"/>
      <c r="BM99" s="15"/>
      <c r="BN99" s="15"/>
      <c r="BO99" s="15"/>
      <c r="BP99" s="15"/>
      <c r="BQ99" s="15"/>
      <c r="BR99" s="15"/>
    </row>
    <row r="100" spans="1:70" ht="15.75" customHeight="1" x14ac:dyDescent="0.25">
      <c r="A100" s="191"/>
      <c r="B100" s="141" t="s">
        <v>18</v>
      </c>
      <c r="C100" s="195"/>
      <c r="D100" s="191"/>
      <c r="E100" s="191"/>
      <c r="F100" s="191"/>
      <c r="G100" s="191"/>
      <c r="H100" s="195"/>
      <c r="I100" s="76">
        <f>I94*$AT$8</f>
        <v>531000</v>
      </c>
      <c r="J100" s="191"/>
      <c r="K100" s="76">
        <f>K94*$AU$8</f>
        <v>640</v>
      </c>
      <c r="L100" s="191"/>
      <c r="M100" s="191"/>
      <c r="N100" s="191"/>
      <c r="O100" s="191"/>
      <c r="P100" s="191"/>
      <c r="Q100" s="191"/>
      <c r="R100" s="195"/>
      <c r="S100" s="191"/>
      <c r="T100" s="195"/>
      <c r="U100" s="124" t="e">
        <f ca="1">IFS(T94=1, $AV$9, T94=2, $BD$9, T94=3, $BL$9, T94=4, $AV$16, T94=5, $BD$16, T94=6, $BL$16, T94=7, $AV$23, T94=8, $BD$23, T94=0, )</f>
        <v>#NAME?</v>
      </c>
      <c r="V100" s="124" t="e">
        <f ca="1">IFS(T94=1, $AW$9, T94=2, $BE$9, T94=3, $BM$9, T94=4, $AW$16, T94=5, $BE$16, T94=6, $BM$16, T94=7, $AW$23, T94=8, $BE$23, T94=0, )</f>
        <v>#NAME?</v>
      </c>
      <c r="W100" s="124" t="e">
        <f ca="1">IFS(T94=1, $AX$9, T94=2, $BF$9, T94=3, $BN$9, T94=4, $AX$16, T94=5, $BF$16, T94=6, $BN$16, T94=7, $AX$23, T94=8, $BF$23, T94=0, )</f>
        <v>#NAME?</v>
      </c>
      <c r="X100" s="124" t="e">
        <f ca="1">IFS(T94=1, $AY$9, T94=2, $BG$9, T94=3, $BO$9, T94=4, $AY$16, T94=5, $BG$16, T94=6, $BO$16, T94=7, $AY$23, T94=8, $BG$23, T94=0, )</f>
        <v>#NAME?</v>
      </c>
      <c r="Y100" s="124" t="e">
        <f ca="1">IFS(T94=1, $AZ$9, T94=2, $BH$9, T94=3, $BP$9, T94=4, $AZ$16, T94=5, $BH$16, T94=6, $BP$16, T94=7, $AZ$23, T94=8, $BH$23, T94=0, )</f>
        <v>#NAME?</v>
      </c>
      <c r="Z100" s="124" t="e">
        <f ca="1">IFS(T94=1, $BA$9, T94=2, $BI$9, T94=3, $BQ$9, T94=4, $BA$16, T94=5, $BI$16, T94=6, $BQ$16, T94=7, $BA$23, T94=8, $BI$23, T94=0, )</f>
        <v>#NAME?</v>
      </c>
      <c r="AA100" s="125" t="e">
        <f ca="1">IFS(T94=1, $BB$9, T94=2, $BJ$9, T94=3, $BR$9, T94=4, $BB$16, T94=5, $BJ$16, T94=6, $BR$16, T94=7, $BB$23, T94=8, $BJ$23, T94=0, )</f>
        <v>#NAME?</v>
      </c>
      <c r="AB100" s="191"/>
      <c r="AC100" s="195"/>
      <c r="AD100" s="124"/>
      <c r="AE100" s="124" t="e">
        <f ca="1">IFS(AC94=1, $AW$9, AC94=2, $BE$9, AC94=3, $BM$9, AC94=4, $AW$16, AC94=5, $BE$16, AC94=6, $BM$16, AC94=7, $AW$23, AC94=8, $BE$23, AC94=0, )</f>
        <v>#NAME?</v>
      </c>
      <c r="AF100" s="124" t="e">
        <f ca="1">IFS(AC94=1, $AX$9, AC94=2, $BF$9, AC94=3, $BN$9, AC94=4, $AX$16, AC94=5, $BF$16, AC94=6, $BN$16, AC94=7, $AX$23, AC94=8, $BF$23, AC94=0, )</f>
        <v>#NAME?</v>
      </c>
      <c r="AG100" s="124" t="e">
        <f ca="1">IFS(AC94=1, $AY$9, AC94=2, $BG$9, AC94=3, $BO$9, AC94=4, $AY$16, AC94=5, $BG$16, AC94=6, $BO$16, AC94=7, $AY$23, AC94=8, $BG$23, AC94=0, )</f>
        <v>#NAME?</v>
      </c>
      <c r="AH100" s="124" t="e">
        <f ca="1">IFS(AC94=1, $AZ$9, AC94=2, $BH$9, AC94=3, $BP$9, AC94=4, $AZ$16, AC94=5, $BH$16, AC94=6, $BP$16, AC94=7, $AZ$23, AC94=8, $BH$23, AC94=0, )</f>
        <v>#NAME?</v>
      </c>
      <c r="AI100" s="124" t="e">
        <f ca="1">IFS(AC94=1, $BA$9, AC94=2, $BI$9, AC94=3, $BQ$9, AC94=4, $BA$16, AC94=5, $BI$16, AC94=6, $BQ$16, AC94=7, $BA$23, AC94=8, $BI$23, AC94=0, )</f>
        <v>#NAME?</v>
      </c>
      <c r="AJ100" s="125" t="e">
        <f ca="1">IFS(AC94=1, $BB$9, AC94=2, $BJ$9, AC94=3, $BR$9, AC94=4, $BB$16, AC94=5, $BJ$16, AC94=6, $BR$16, AC94=7, $BB$23, AC94=8, $BJ$23, AC94=0, )</f>
        <v>#NAME?</v>
      </c>
      <c r="AK100" s="191"/>
      <c r="AL100" s="195"/>
      <c r="AM100" s="124" t="e">
        <f ca="1">IFS(AL94=1, $AV$9, AL94=2, $BD$9, AL94=3, $BL$9, AL94=4, $AV$16, AL94=5, $BD$16, AL94=6, $BL$16, AL94=7, $AV$23, AL94=8, $BD$23, AL94=0, )</f>
        <v>#NAME?</v>
      </c>
      <c r="AN100" s="124" t="e">
        <f ca="1">IFS(AL94=1, $AW$9, AL94=2, $BE$9, AL94=3, $BM$9, AL94=4, $AW$16, AL94=5, $BE$16, AL94=6, $BM$16, AL94=7, $AW$23, AL94=8, $BE$23, AL94=0, )</f>
        <v>#NAME?</v>
      </c>
      <c r="AO100" s="124" t="e">
        <f ca="1">IFS(AL94=1, $AX$9, AL94=2, $BF$9, AL94=3, $BN$9, AL94=4, $AX$16, AL94=5, $BF$16, AL94=6, $BN$16, AL94=7, $AX$23, AL94=8, $BF$23, AL94=0, )</f>
        <v>#NAME?</v>
      </c>
      <c r="AP100" s="124" t="e">
        <f ca="1">IFS(AL94=1, $AY$9, AL94=2, $BG$9, AL94=3, $BO$9, AL94=4, $AY$16, AL94=5, $BG$16, AL94=6, $BO$16, AL94=7, $AY$23, AL94=8, $BG$23, AL94=0, )</f>
        <v>#NAME?</v>
      </c>
      <c r="AQ100" s="124" t="e">
        <f ca="1">IFS(AL94=1, $AZ$9, AL94=2, $BH$9, AL94=3, $BP$9, AL94=4, $AZ$16, AL94=5, $BH$16, AL94=6, $BP$16, AL94=7, $AZ$23, AL94=8, $BH$23, AL94=0, )</f>
        <v>#NAME?</v>
      </c>
      <c r="AR100" s="124" t="e">
        <f ca="1">IFS(AL94=1, $BA$9, AL94=2, $BI$9, AL94=3, $BQ$9, AL94=4, $BA$16, AL94=5, $BI$16, AL94=6, $BQ$16, AL94=7, $BA$23, AL94=8, $BI$23, AL94=0, )</f>
        <v>#NAME?</v>
      </c>
      <c r="AS100" s="125" t="e">
        <f ca="1">IFS(AL94=1, $BB$9, AL94=2, $BJ$9, AL94=3, $BR$9, AL94=4, $BB$16, AL94=5, $BJ$16, AL94=6, $BR$16, AL94=7, $BB$23, AL94=8, $BJ$23, AL94=0, )</f>
        <v>#NAME?</v>
      </c>
      <c r="AT100" s="142"/>
      <c r="AU100" s="143"/>
      <c r="AV100" s="144"/>
      <c r="AW100" s="144"/>
      <c r="AX100" s="144"/>
      <c r="AY100" s="144"/>
      <c r="AZ100" s="144"/>
      <c r="BA100" s="144"/>
      <c r="BB100" s="144"/>
      <c r="BC100" s="144"/>
      <c r="BD100" s="144"/>
      <c r="BE100" s="144"/>
      <c r="BF100" s="144"/>
      <c r="BG100" s="144"/>
      <c r="BH100" s="144"/>
      <c r="BI100" s="144"/>
      <c r="BJ100" s="144"/>
      <c r="BK100" s="144"/>
      <c r="BL100" s="144"/>
      <c r="BM100" s="144"/>
      <c r="BN100" s="144"/>
      <c r="BO100" s="144"/>
      <c r="BP100" s="144"/>
      <c r="BQ100" s="144"/>
      <c r="BR100" s="144"/>
    </row>
    <row r="101" spans="1:70" ht="31.5" customHeight="1" x14ac:dyDescent="0.25">
      <c r="A101" s="189" t="s">
        <v>388</v>
      </c>
      <c r="B101" s="131" t="s">
        <v>23</v>
      </c>
      <c r="C101" s="194">
        <v>24</v>
      </c>
      <c r="D101" s="189"/>
      <c r="E101" s="189" t="s">
        <v>144</v>
      </c>
      <c r="F101" s="189"/>
      <c r="G101" s="189"/>
      <c r="H101" s="194" t="s">
        <v>115</v>
      </c>
      <c r="I101" s="85">
        <v>1500</v>
      </c>
      <c r="J101" s="202" t="s">
        <v>115</v>
      </c>
      <c r="K101" s="85">
        <v>15</v>
      </c>
      <c r="L101" s="189">
        <v>0</v>
      </c>
      <c r="M101" s="189" t="s">
        <v>115</v>
      </c>
      <c r="N101" s="180"/>
      <c r="O101" s="180"/>
      <c r="P101" s="199" t="s">
        <v>355</v>
      </c>
      <c r="Q101" s="189" t="s">
        <v>389</v>
      </c>
      <c r="R101" s="194" t="s">
        <v>237</v>
      </c>
      <c r="S101" s="189" t="s">
        <v>237</v>
      </c>
      <c r="T101" s="194">
        <v>8</v>
      </c>
      <c r="U101" s="116"/>
      <c r="V101" s="116"/>
      <c r="W101" s="116" t="e">
        <f ca="1">IFS(T101=1, $AX$3, T101=2, $BF$3, T101=3, $BN$3, T101=4, $AX$10, T101=5, $BF$10, T101=6, $BN$10, T101=7, $AX$17, T101=8, $BET108, T101=0, )</f>
        <v>#NAME?</v>
      </c>
      <c r="X101" s="116" t="e">
        <f ca="1">IFS(T101=1, $AY$3, T101=2, $BG$3, T101=3, $BO$3, T101=4, $AY$10, T101=5, $BG$10, T101=6, $BO$10, T101=7, $AY$17, T101=8, $BFT108, T101=0, )</f>
        <v>#NAME?</v>
      </c>
      <c r="Y101" s="116" t="e">
        <f ca="1">IFS(T101=1, $AZ$3, T101=2, $BH$3, T101=3, $BP$3, T101=4, $AZ$10, T101=5, $BH$10, T101=6, $BP$10, T101=7, $AZ$17, T101=8, $BGT108, T101=0, )</f>
        <v>#NAME?</v>
      </c>
      <c r="Z101" s="116" t="e">
        <f ca="1">IFS(T101=1, $BA$3, T101=2, $BI$3, T101=3, $BQ$3, T101=4, $BA$10, T101=5, $BI$10, T101=6, $BQ$10, T101=7, $BA$17, T101=8, $BHT108, T101=0, )</f>
        <v>#NAME?</v>
      </c>
      <c r="AA101" s="117" t="e">
        <f ca="1">IFS(T101=1, $BB$3, T101=2, $BJ$3, T101=3, $BR$3, T101=4, $BB$10, T101=5, $BJ$10, T101=6, $BR$10, T101=7, $BB$17, T101=8, $BIT108, T101=0, )</f>
        <v>#NAME?</v>
      </c>
      <c r="AB101" s="189" t="s">
        <v>115</v>
      </c>
      <c r="AC101" s="194"/>
      <c r="AD101" s="116" t="e">
        <f ca="1">IFS(AC101=1, $AV$3, AC101=2, $BD$3, AC101=3, $BL$3, AC101=4, $AV$10, AC101=5, $BD$10, AC101=6, $BL$10, AC101=7, $AV$17, AC101=8, $BD$17, AC101=0, )</f>
        <v>#NAME?</v>
      </c>
      <c r="AE101" s="116" t="e">
        <f ca="1">IFS(AC101=1, $AW$3, AC101=2, $BE$3, AC101=3, $BM$3, AC101=4, $AW$10, AC101=5, $BE$10, AC101=6, $BM$10, AC101=7, $AW$17, AC101=8, $BE$17, AC101=0, )</f>
        <v>#NAME?</v>
      </c>
      <c r="AF101" s="116" t="e">
        <f ca="1">IFS(AC101=1, $AX$3, AC101=2, $BF$3, AC101=3, $BN$3, AC101=4, $AX$10, AC101=5, $BF$10, AC101=6, $BN$10, AC101=7, $AX$17, AC101=8, $BET108, AC101=0, )</f>
        <v>#NAME?</v>
      </c>
      <c r="AG101" s="116" t="e">
        <f ca="1">IFS(AC101=1, $AY$3, AC101=2, $BG$3, AC101=3, $BO$3, AC101=4, $AY$10, AC101=5, $BG$10, AC101=6, $BO$10, AC101=7, $AY$17, AC101=8, $BFT108, AC101=0, )</f>
        <v>#NAME?</v>
      </c>
      <c r="AH101" s="116" t="e">
        <f ca="1">IFS(AC101=1, $AZ$3, AC101=2, $BH$3, AC101=3, $BP$3, AC101=4, $AZ$10, AC101=5, $BH$10, AC101=6, $BP$10, AC101=7, $AZ$17, AC101=8, $BGT108, AC101=0, )</f>
        <v>#NAME?</v>
      </c>
      <c r="AI101" s="116" t="e">
        <f ca="1">IFS(AC101=1, $BA$3, AC101=2, $BI$3, AC101=3, $BQ$3, AC101=4, $BA$10, AC101=5, $BI$10, AC101=6, $BQ$10, AC101=7, $BA$17, AC101=8, $BHT108, AC101=0, )</f>
        <v>#NAME?</v>
      </c>
      <c r="AJ101" s="117" t="e">
        <f ca="1">IFS(AC101=1, $BB$3, AC101=2, $BJ$3, AC101=3, $BR$3, AC101=4, $BB$10, AC101=5, $BJ$10, AC101=6, $BR$10, AC101=7, $BB$17, AC101=8, $BIT108, AC101=0, )</f>
        <v>#NAME?</v>
      </c>
      <c r="AK101" s="189" t="s">
        <v>115</v>
      </c>
      <c r="AL101" s="194"/>
      <c r="AM101" s="116" t="e">
        <f ca="1">IFS(AL101=1, $AV$3, AL101=2, $BD$3, AL101=3, $BL$3, AL101=4, $AV$10, AL101=5, $BD$10, AL101=6, $BL$10, AL101=7, $AV$17, AL101=8, $BD$17, AL101=0, )</f>
        <v>#NAME?</v>
      </c>
      <c r="AN101" s="116" t="e">
        <f ca="1">IFS(AL101=1, $AW$3, AL101=2, $BE$3, AL101=3, $BM$3, AL101=4, $AW$10, AL101=5, $BE$10, AL101=6, $BM$10, AL101=7, $AW$17, AL101=8, $BE$17, AL101=0, )</f>
        <v>#NAME?</v>
      </c>
      <c r="AO101" s="116" t="e">
        <f ca="1">IFS(AL101=1, $AX$3, AL101=2, $BF$3, AL101=3, $BN$3, AL101=4, $AX$10, AL101=5, $BF$10, AL101=6, $BN$10, AL101=7, $AX$17, AL101=8, $BET108, AL101=0, )</f>
        <v>#NAME?</v>
      </c>
      <c r="AP101" s="116" t="e">
        <f ca="1">IFS(AL101=1, $AY$3, AL101=2, $BG$3, AL101=3, $BO$3, AL101=4, $AY$10, AL101=5, $BG$10, AL101=6, $BO$10, AL101=7, $AY$17, AL101=8, $BFT108, AL101=0, )</f>
        <v>#NAME?</v>
      </c>
      <c r="AQ101" s="116" t="e">
        <f ca="1">IFS(AL101=1, $AZ$3, AL101=2, $BH$3, AL101=3, $BP$3, AL101=4, $AZ$10, AL101=5, $BH$10, AL101=6, $BP$10, AL101=7, $AZ$17, AL101=8, $BGT108, AL101=0, )</f>
        <v>#NAME?</v>
      </c>
      <c r="AR101" s="116" t="e">
        <f ca="1">IFS(AL101=1, $BA$3, AL101=2, $BI$3, AL101=3, $BQ$3, AL101=4, $BA$10, AL101=5, $BI$10, AL101=6, $BQ$10, AL101=7, $BA$17, AL101=8, $BHT108, AL101=0, )</f>
        <v>#NAME?</v>
      </c>
      <c r="AS101" s="117" t="e">
        <f ca="1">IFS(AL101=1, $BB$3, AL101=2, $BJ$3, AL101=3, $BR$3, AL101=4, $BB$10, AL101=5, $BJ$10, AL101=6, $BR$10, AL101=7, $BB$17, AL101=8, $BIT108, AL101=0, )</f>
        <v>#NAME?</v>
      </c>
      <c r="AT101" s="15"/>
      <c r="AU101" s="59"/>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row>
    <row r="102" spans="1:70" ht="31.5" customHeight="1" x14ac:dyDescent="0.25">
      <c r="A102" s="180"/>
      <c r="B102" s="132" t="s">
        <v>13</v>
      </c>
      <c r="C102" s="182"/>
      <c r="D102" s="180"/>
      <c r="E102" s="180"/>
      <c r="F102" s="180"/>
      <c r="G102" s="180"/>
      <c r="H102" s="182"/>
      <c r="I102" s="85">
        <f>I101*$AT$3</f>
        <v>3300.0000000000005</v>
      </c>
      <c r="J102" s="180"/>
      <c r="K102" s="85">
        <f>K101*$AU$3</f>
        <v>30</v>
      </c>
      <c r="L102" s="180"/>
      <c r="M102" s="180"/>
      <c r="N102" s="180"/>
      <c r="O102" s="180"/>
      <c r="P102" s="180"/>
      <c r="Q102" s="180"/>
      <c r="R102" s="182"/>
      <c r="S102" s="180"/>
      <c r="T102" s="182"/>
      <c r="U102" s="116"/>
      <c r="V102" s="116"/>
      <c r="W102" s="116" t="e">
        <f ca="1">IFS(T101=1, $AX$4, T101=2, $BF$4, T101=3, $BN$4, T101=4, $AX$11, T101=5, $BF$11, T101=6, $BN$11, T101=7, $AX$18, T101=8, $BF$18, T101=0, )</f>
        <v>#NAME?</v>
      </c>
      <c r="X102" s="116" t="e">
        <f ca="1">IFS(T101=1, $AY$4, T101=2, $BG$4, T101=3, $BO$4, T101=4, $AY$11, T101=5, $BG$11, T101=6, $BO$11, T101=7, $AY$18, T101=8, $BG$18, T101=0, )</f>
        <v>#NAME?</v>
      </c>
      <c r="Y102" s="116" t="e">
        <f ca="1">IFS(T101=1, $AZ$4, T101=2, $BH$4, T101=3, $BP$4, T101=4, $AZ$11, T101=5, $BH$11, T101=6, $BP$11, T101=7, $AZ$18, T101=8, $BH$18, T101=0, )</f>
        <v>#NAME?</v>
      </c>
      <c r="Z102" s="116" t="e">
        <f ca="1">IFS(T101=1, $BA$4, T101=2, $BI$4, T101=3, $BQ$4, T101=4, $BA$11, T101=5, $BI$11, T101=6, $BQ$11, T101=7, $BA$18, T101=8, $BI$18, T101=0, )</f>
        <v>#NAME?</v>
      </c>
      <c r="AA102" s="117" t="e">
        <f ca="1">IFS(T101=1, $BA$4, T101=2, $BI$4, T101=3, $BQ$4, T101=4, $BA$11, T101=5, $BI$11, T101=6, $BQ$11, T101=7, $BA$18, T101=8, $BI$18, T101=0, )</f>
        <v>#NAME?</v>
      </c>
      <c r="AB102" s="180"/>
      <c r="AC102" s="182"/>
      <c r="AD102" s="116" t="e">
        <f ca="1">IFS(AC101=1, $AV$4, AC101=2, $BD$4, AC101=3, $BL$4, AC101=4, $AV$11, AC101=5, $BD$11, AC101=6, $BL$11, AC101=7, $AV$18, AC101=8, $BD$18, AC101=0, )</f>
        <v>#NAME?</v>
      </c>
      <c r="AE102" s="116" t="e">
        <f ca="1">IFS(AC101=1, $AW$4, AC101=2, $BE$4, AC101=3, $BM$4, AC101=4, $AW$11, AC101=5, $BE$11, AC101=6, $BM$11, AC101=7, $AW$18, AC101=8, $BE$18, AC101=0, )</f>
        <v>#NAME?</v>
      </c>
      <c r="AF102" s="116" t="e">
        <f ca="1">IFS(AC101=1, $AX$4, AC101=2, $BF$4, AC101=3, $BN$4, AC101=4, $AX$11, AC101=5, $BF$11, AC101=6, $BN$11, AC101=7, $AX$18, AC101=8, $BF$18, AC101=0, )</f>
        <v>#NAME?</v>
      </c>
      <c r="AG102" s="116" t="e">
        <f ca="1">IFS(AC101=1, $AY$4, AC101=2, $BG$4, AC101=3, $BO$4, AC101=4, $AY$11, AC101=5, $BG$11, AC101=6, $BO$11, AC101=7, $AY$18, AC101=8, $BG$18, AC101=0, )</f>
        <v>#NAME?</v>
      </c>
      <c r="AH102" s="116" t="e">
        <f ca="1">IFS(AC101=1, $AZ$4, AC101=2, $BH$4, AC101=3, $BP$4, AC101=4, $AZ$11, AC101=5, $BH$11, AC101=6, $BP$11, AC101=7, $AZ$18, AC101=8, $BH$18, AC101=0, )</f>
        <v>#NAME?</v>
      </c>
      <c r="AI102" s="116" t="e">
        <f ca="1">IFS(AC101=1, $BA$4, AC101=2, $BI$4, AC101=3, $BQ$4, AC101=4, $BA$11, AC101=5, $BI$11, AC101=6, $BQ$11, AC101=7, $BA$18, AC101=8, $BI$18, AC101=0, )</f>
        <v>#NAME?</v>
      </c>
      <c r="AJ102" s="117" t="e">
        <f ca="1">IFS(AC101=1, $BA$4, AC101=2, $BI$4, AC101=3, $BQ$4, AC101=4, $BA$11, AC101=5, $BI$11, AC101=6, $BQ$11, AC101=7, $BA$18, AC101=8, $BI$18, AC101=0, )</f>
        <v>#NAME?</v>
      </c>
      <c r="AK102" s="180"/>
      <c r="AL102" s="182"/>
      <c r="AM102" s="116" t="e">
        <f ca="1">IFS(AL101=1, $AV$4, AL101=2, $BD$4, AL101=3, $BL$4, AL101=4, $AV$11, AL101=5, $BD$11, AL101=6, $BL$11, AL101=7, $AV$18, AL101=8, $BD$18, AL101=0, )</f>
        <v>#NAME?</v>
      </c>
      <c r="AN102" s="116" t="e">
        <f ca="1">IFS(AL101=1, $AW$4, AL101=2, $BE$4, AL101=3, $BM$4, AL101=4, $AW$11, AL101=5, $BE$11, AL101=6, $BM$11, AL101=7, $AW$18, AL101=8, $BE$18, AL101=0, )</f>
        <v>#NAME?</v>
      </c>
      <c r="AO102" s="116" t="e">
        <f ca="1">IFS(AL101=1, $AX$4, AL101=2, $BF$4, AL101=3, $BN$4, AL101=4, $AX$11, AL101=5, $BF$11, AL101=6, $BN$11, AL101=7, $AX$18, AL101=8, $BF$18, AL101=0, )</f>
        <v>#NAME?</v>
      </c>
      <c r="AP102" s="116" t="e">
        <f ca="1">IFS(AL101=1, $AY$4, AL101=2, $BG$4, AL101=3, $BO$4, AL101=4, $AY$11, AL101=5, $BG$11, AL101=6, $BO$11, AL101=7, $AY$18, AL101=8, $BG$18, AL101=0, )</f>
        <v>#NAME?</v>
      </c>
      <c r="AQ102" s="116" t="e">
        <f ca="1">IFS(AL101=1, $AZ$4, AL101=2, $BH$4, AL101=3, $BP$4, AL101=4, $AZ$11, AL101=5, $BH$11, AL101=6, $BP$11, AL101=7, $AZ$18, AL101=8, $BH$18, AL101=0, )</f>
        <v>#NAME?</v>
      </c>
      <c r="AR102" s="116" t="e">
        <f ca="1">IFS(AL101=1, $BA$4, AL101=2, $BI$4, AL101=3, $BQ$4, AL101=4, $BA$11, AL101=5, $BI$11, AL101=6, $BQ$11, AL101=7, $BA$18, AL101=8, $BI$18, AL101=0, )</f>
        <v>#NAME?</v>
      </c>
      <c r="AS102" s="117" t="e">
        <f ca="1">IFS(AL101=1, $BA$4, AL101=2, $BI$4, AL101=3, $BQ$4, AL101=4, $BA$11, AL101=5, $BI$11, AL101=6, $BQ$11, AL101=7, $BA$18, AL101=8, $BI$18, AL101=0, )</f>
        <v>#NAME?</v>
      </c>
      <c r="AT102" s="15"/>
      <c r="AU102" s="59"/>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row>
    <row r="103" spans="1:70" ht="31.5" customHeight="1" x14ac:dyDescent="0.25">
      <c r="A103" s="180"/>
      <c r="B103" s="133" t="s">
        <v>14</v>
      </c>
      <c r="C103" s="182"/>
      <c r="D103" s="180"/>
      <c r="E103" s="180"/>
      <c r="F103" s="180"/>
      <c r="G103" s="180"/>
      <c r="H103" s="182"/>
      <c r="I103" s="85">
        <f>I101*$AT$4</f>
        <v>7260</v>
      </c>
      <c r="J103" s="180"/>
      <c r="K103" s="85">
        <f>K101*$AU$4</f>
        <v>60</v>
      </c>
      <c r="L103" s="180"/>
      <c r="M103" s="180"/>
      <c r="N103" s="180"/>
      <c r="O103" s="180"/>
      <c r="P103" s="180"/>
      <c r="Q103" s="180"/>
      <c r="R103" s="182"/>
      <c r="S103" s="180"/>
      <c r="T103" s="182"/>
      <c r="U103" s="116"/>
      <c r="V103" s="116"/>
      <c r="W103" s="116" t="e">
        <f ca="1">IFS(T101=1, $AX$5, T101=2, $BF$5, T101=3, $BN$5, T101=4, $AX$12, T101=5, $BF$12, T101=6, $BN$12, T101=7, $AX$19, T101=8, $BF$19, T101=0, )</f>
        <v>#NAME?</v>
      </c>
      <c r="X103" s="116" t="e">
        <f ca="1">IFS(T101=1, $AY$5, T101=2, $BG$5, T101=3, $BO$5, T101=4, $AY$12, T101=5, $BG$12, T101=6, $BO$12, T101=7, $AY$19, T101=8, $BG$19, T101=0, )</f>
        <v>#NAME?</v>
      </c>
      <c r="Y103" s="116" t="e">
        <f ca="1">IFS(T101=1, $AZ$5, T101=2, $BH$5, T101=3, $BP$5, T101=4, $AZ$12, T101=5, $BH$12, T101=6, $BP$12, T101=7, $AZ$19, T101=8, $BH$19, T101=0, )</f>
        <v>#NAME?</v>
      </c>
      <c r="Z103" s="116" t="e">
        <f ca="1">IFS(T101=1, $BA$5, T101=2, $BI$5, T101=3, $BQ$5, T101=4, $BA$12, T101=5, $BI$12, T101=6, $BQ$12, T101=7, $BA$19, T101=8, $BI$19, T101=0, )</f>
        <v>#NAME?</v>
      </c>
      <c r="AA103" s="117" t="e">
        <f ca="1">IFS(T101=1, $BB$5, T101=2, $BJ$5, T101=3, $BR$5, T101=4, $BB$12, T101=5, $BJ$12, T101=6, $BR$12, T101=7, $BB$19, T101=8, $BJ$19, T101=0, )</f>
        <v>#NAME?</v>
      </c>
      <c r="AB103" s="180"/>
      <c r="AC103" s="182"/>
      <c r="AD103" s="116" t="e">
        <f ca="1">IFS(AC101=1, $AV$5, AC101=2, $BD$5, AC101=3, $BL$5, AC101=4, $AV$12, AC101=5, $BD$12, AC101=6, $BL$12, AC101=7, $AV$19, AC101=8, $BD$19, AC101=0, )</f>
        <v>#NAME?</v>
      </c>
      <c r="AE103" s="116" t="e">
        <f ca="1">IFS(AC101=1, $AW$5, AC101=2, $BE$5, AC101=3, $BM$5, AC101=4, $AW$12, AC101=5, $BE$12, AC101=6, $BM$12, AC101=7, $AW$19, AC101=8, $BE$19, AC101=0, )</f>
        <v>#NAME?</v>
      </c>
      <c r="AF103" s="116" t="e">
        <f ca="1">IFS(AC101=1, $AX$5, AC101=2, $BF$5, AC101=3, $BN$5, AC101=4, $AX$12, AC101=5, $BF$12, AC101=6, $BN$12, AC101=7, $AX$19, AC101=8, $BF$19, AC101=0, )</f>
        <v>#NAME?</v>
      </c>
      <c r="AG103" s="116" t="e">
        <f ca="1">IFS(AC101=1, $AY$5, AC101=2, $BG$5, AC101=3, $BO$5, AC101=4, $AY$12, AC101=5, $BG$12, AC101=6, $BO$12, AC101=7, $AY$19, AC101=8, $BG$19, AC101=0, )</f>
        <v>#NAME?</v>
      </c>
      <c r="AH103" s="116" t="e">
        <f ca="1">IFS(AC101=1, $AZ$5, AC101=2, $BH$5, AC101=3, $BP$5, AC101=4, $AZ$12, AC101=5, $BH$12, AC101=6, $BP$12, AC101=7, $AZ$19, AC101=8, $BH$19, AC101=0, )</f>
        <v>#NAME?</v>
      </c>
      <c r="AI103" s="116" t="e">
        <f ca="1">IFS(AC101=1, $BA$5, AC101=2, $BI$5, AC101=3, $BQ$5, AC101=4, $BA$12, AC101=5, $BI$12, AC101=6, $BQ$12, AC101=7, $BA$19, AC101=8, $BI$19, AC101=0, )</f>
        <v>#NAME?</v>
      </c>
      <c r="AJ103" s="117" t="e">
        <f ca="1">IFS(AC101=1, $BB$5, AC101=2, $BJ$5, AC101=3, $BR$5, AC101=4, $BB$12, AC101=5, $BJ$12, AC101=6, $BR$12, AC101=7, $BB$19, AC101=8, $BJ$19, AC101=0, )</f>
        <v>#NAME?</v>
      </c>
      <c r="AK103" s="180"/>
      <c r="AL103" s="182"/>
      <c r="AM103" s="116" t="e">
        <f ca="1">IFS(AL101=1, $AV$5, AL101=2, $BD$5, AL101=3, $BL$5, AL101=4, $AV$12, AL101=5, $BD$12, AL101=6, $BL$12, AL101=7, $AV$19, AL101=8, $BD$19, AL101=0, )</f>
        <v>#NAME?</v>
      </c>
      <c r="AN103" s="116" t="e">
        <f ca="1">IFS(AL101=1, $AW$5, AL101=2, $BE$5, AL101=3, $BM$5, AL101=4, $AW$12, AL101=5, $BE$12, AL101=6, $BM$12, AL101=7, $AW$19, AL101=8, $BE$19, AL101=0, )</f>
        <v>#NAME?</v>
      </c>
      <c r="AO103" s="116" t="e">
        <f ca="1">IFS(AL101=1, $AX$5, AL101=2, $BF$5, AL101=3, $BN$5, AL101=4, $AX$12, AL101=5, $BF$12, AL101=6, $BN$12, AL101=7, $AX$19, AL101=8, $BF$19, AL101=0, )</f>
        <v>#NAME?</v>
      </c>
      <c r="AP103" s="116" t="e">
        <f ca="1">IFS(AL101=1, $AY$5, AL101=2, $BG$5, AL101=3, $BO$5, AL101=4, $AY$12, AL101=5, $BG$12, AL101=6, $BO$12, AL101=7, $AY$19, AL101=8, $BG$19, AL101=0, )</f>
        <v>#NAME?</v>
      </c>
      <c r="AQ103" s="116" t="e">
        <f ca="1">IFS(AL101=1, $AZ$5, AL101=2, $BH$5, AL101=3, $BP$5, AL101=4, $AZ$12, AL101=5, $BH$12, AL101=6, $BP$12, AL101=7, $AZ$19, AL101=8, $BH$19, AL101=0, )</f>
        <v>#NAME?</v>
      </c>
      <c r="AR103" s="116" t="e">
        <f ca="1">IFS(AL101=1, $BA$5, AL101=2, $BI$5, AL101=3, $BQ$5, AL101=4, $BA$12, AL101=5, $BI$12, AL101=6, $BQ$12, AL101=7, $BA$19, AL101=8, $BI$19, AL101=0, )</f>
        <v>#NAME?</v>
      </c>
      <c r="AS103" s="117" t="e">
        <f ca="1">IFS(AL101=1, $BB$5, AL101=2, $BJ$5, AL101=3, $BR$5, AL101=4, $BB$12, AL101=5, $BJ$12, AL101=6, $BR$12, AL101=7, $BB$19, AL101=8, $BJ$19, AL101=0, )</f>
        <v>#NAME?</v>
      </c>
      <c r="AT103" s="15"/>
      <c r="AU103" s="59"/>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row>
    <row r="104" spans="1:70" ht="31.5" customHeight="1" x14ac:dyDescent="0.25">
      <c r="A104" s="180"/>
      <c r="B104" s="134" t="s">
        <v>15</v>
      </c>
      <c r="C104" s="182"/>
      <c r="D104" s="180"/>
      <c r="E104" s="180"/>
      <c r="F104" s="180"/>
      <c r="G104" s="180"/>
      <c r="H104" s="182"/>
      <c r="I104" s="85">
        <f>I101*$AT$5</f>
        <v>15972</v>
      </c>
      <c r="J104" s="180"/>
      <c r="K104" s="85">
        <f>K101*$AU$5</f>
        <v>120</v>
      </c>
      <c r="L104" s="180"/>
      <c r="M104" s="180"/>
      <c r="N104" s="180"/>
      <c r="O104" s="180"/>
      <c r="P104" s="180"/>
      <c r="Q104" s="180"/>
      <c r="R104" s="182"/>
      <c r="S104" s="180"/>
      <c r="T104" s="182"/>
      <c r="U104" s="116"/>
      <c r="V104" s="116"/>
      <c r="W104" s="116" t="e">
        <f ca="1">IFS(T101=1, $AX$6, T101=2, $BF$6, T101=3, $BN$6, T101=4, $AX$13, T101=5, $BF$13, T101=6, $BN$13, T101=7, $AX$20, T101=8, $BF$20, T101=0, )</f>
        <v>#NAME?</v>
      </c>
      <c r="X104" s="116" t="e">
        <f ca="1">IFS(T101=1, $AY$6, T101=2, $BG$6, T101=3, $BO$6, T101=4, $AY$13, T101=5, $BG$13, T101=6, $BO$13, T101=7, $AY$20, T101=8, $BG$20, T101=0, )</f>
        <v>#NAME?</v>
      </c>
      <c r="Y104" s="116" t="e">
        <f ca="1">IFS(T101=1, $AZ$6, T101=2, $BH$6, T101=3, $BP$6, T101=4, $AZ$13, T101=5, $BH$13, T101=6, $BP$13, T101=7, $AZ$20, T101=8, $BH$20, T101=0, )</f>
        <v>#NAME?</v>
      </c>
      <c r="Z104" s="116" t="e">
        <f ca="1">IFS(T101=1, $BA$6, T101=2, $BI$6, T101=3, $BQ$6, T101=4, $BA$13, T101=5, $BI$13, T101=6, $BQ$13, T101=7, $BA$20, T101=8, $BI$20, T101=0, )</f>
        <v>#NAME?</v>
      </c>
      <c r="AA104" s="117" t="e">
        <f ca="1">IFS(T101=1, $BB$6, T101=2, $BJ$6, T101=3, $BR$6, T101=4, $BB$13, T101=5, $BJ$13, T101=6, $BR$13, T101=7, $BB$20, T101=8, $BJ$20, T101=0, )</f>
        <v>#NAME?</v>
      </c>
      <c r="AB104" s="180"/>
      <c r="AC104" s="182"/>
      <c r="AD104" s="116" t="e">
        <f ca="1">IFS(AC101=1, $AV$6, AC101=2, $BD$6, AC101=3, $BL$6, AC101=4, $AV$13, AC101=5, $BD$13, AC101=6, $BL$13, AC101=7, $AV$20, AC101=8, $BD$20, AC101=0, )</f>
        <v>#NAME?</v>
      </c>
      <c r="AE104" s="116" t="e">
        <f ca="1">IFS(AC101=1, $AW$6, AC101=2, $BE$6, AC101=3, $BM$6, AC101=4, $AW$13, AC101=5, $BE$13, AC101=6, $BM$13, AC101=7, $AW$20, AC101=8, $BE$20, AC101=0, )</f>
        <v>#NAME?</v>
      </c>
      <c r="AF104" s="116" t="e">
        <f ca="1">IFS(AC101=1, $AX$6, AC101=2, $BF$6, AC101=3, $BN$6, AC101=4, $AX$13, AC101=5, $BF$13, AC101=6, $BN$13, AC101=7, $AX$20, AC101=8, $BF$20, AC101=0, )</f>
        <v>#NAME?</v>
      </c>
      <c r="AG104" s="116" t="e">
        <f ca="1">IFS(AC101=1, $AY$6, AC101=2, $BG$6, AC101=3, $BO$6, AC101=4, $AY$13, AC101=5, $BG$13, AC101=6, $BO$13, AC101=7, $AY$20, AC101=8, $BG$20, AC101=0, )</f>
        <v>#NAME?</v>
      </c>
      <c r="AH104" s="116" t="e">
        <f ca="1">IFS(AC101=1, $AZ$6, AC101=2, $BH$6, AC101=3, $BP$6, AC101=4, $AZ$13, AC101=5, $BH$13, AC101=6, $BP$13, AC101=7, $AZ$20, AC101=8, $BH$20, AC101=0, )</f>
        <v>#NAME?</v>
      </c>
      <c r="AI104" s="116" t="e">
        <f ca="1">IFS(AC101=1, $BA$6, AC101=2, $BI$6, AC101=3, $BQ$6, AC101=4, $BA$13, AC101=5, $BI$13, AC101=6, $BQ$13, AC101=7, $BA$20, AC101=8, $BI$20, AC101=0, )</f>
        <v>#NAME?</v>
      </c>
      <c r="AJ104" s="117" t="e">
        <f ca="1">IFS(AC101=1, $BB$6, AC101=2, $BJ$6, AC101=3, $BR$6, AC101=4, $BB$13, AC101=5, $BJ$13, AC101=6, $BR$13, AC101=7, $BB$20, AC101=8, $BJ$20, AC101=0, )</f>
        <v>#NAME?</v>
      </c>
      <c r="AK104" s="180"/>
      <c r="AL104" s="182"/>
      <c r="AM104" s="116" t="e">
        <f ca="1">IFS(AL101=1, $AV$6, AL101=2, $BD$6, AL101=3, $BL$6, AL101=4, $AV$13, AL101=5, $BD$13, AL101=6, $BL$13, AL101=7, $AV$20, AL101=8, $BD$20, AL101=0, )</f>
        <v>#NAME?</v>
      </c>
      <c r="AN104" s="116" t="e">
        <f ca="1">IFS(AL101=1, $AW$6, AL101=2, $BE$6, AL101=3, $BM$6, AL101=4, $AW$13, AL101=5, $BE$13, AL101=6, $BM$13, AL101=7, $AW$20, AL101=8, $BE$20, AL101=0, )</f>
        <v>#NAME?</v>
      </c>
      <c r="AO104" s="116" t="e">
        <f ca="1">IFS(AL101=1, $AX$6, AL101=2, $BF$6, AL101=3, $BN$6, AL101=4, $AX$13, AL101=5, $BF$13, AL101=6, $BN$13, AL101=7, $AX$20, AL101=8, $BF$20, AL101=0, )</f>
        <v>#NAME?</v>
      </c>
      <c r="AP104" s="116" t="e">
        <f ca="1">IFS(AL101=1, $AY$6, AL101=2, $BG$6, AL101=3, $BO$6, AL101=4, $AY$13, AL101=5, $BG$13, AL101=6, $BO$13, AL101=7, $AY$20, AL101=8, $BG$20, AL101=0, )</f>
        <v>#NAME?</v>
      </c>
      <c r="AQ104" s="116" t="e">
        <f ca="1">IFS(AL101=1, $AZ$6, AL101=2, $BH$6, AL101=3, $BP$6, AL101=4, $AZ$13, AL101=5, $BH$13, AL101=6, $BP$13, AL101=7, $AZ$20, AL101=8, $BH$20, AL101=0, )</f>
        <v>#NAME?</v>
      </c>
      <c r="AR104" s="116" t="e">
        <f ca="1">IFS(AL101=1, $BA$6, AL101=2, $BI$6, AL101=3, $BQ$6, AL101=4, $BA$13, AL101=5, $BI$13, AL101=6, $BQ$13, AL101=7, $BA$20, AL101=8, $BI$20, AL101=0, )</f>
        <v>#NAME?</v>
      </c>
      <c r="AS104" s="117" t="e">
        <f ca="1">IFS(AL101=1, $BB$6, AL101=2, $BJ$6, AL101=3, $BR$6, AL101=4, $BB$13, AL101=5, $BJ$13, AL101=6, $BR$13, AL101=7, $BB$20, AL101=8, $BJ$20, AL101=0, )</f>
        <v>#NAME?</v>
      </c>
      <c r="AT104" s="15"/>
      <c r="AU104" s="59"/>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row>
    <row r="105" spans="1:70" ht="31.5" customHeight="1" x14ac:dyDescent="0.25">
      <c r="A105" s="180"/>
      <c r="B105" s="135" t="s">
        <v>16</v>
      </c>
      <c r="C105" s="182"/>
      <c r="D105" s="180"/>
      <c r="E105" s="180"/>
      <c r="F105" s="180"/>
      <c r="G105" s="180"/>
      <c r="H105" s="182"/>
      <c r="I105" s="85">
        <f>I101*$AT$6</f>
        <v>77250</v>
      </c>
      <c r="J105" s="180"/>
      <c r="K105" s="85">
        <f>K101*$AU$6</f>
        <v>240</v>
      </c>
      <c r="L105" s="180"/>
      <c r="M105" s="180"/>
      <c r="N105" s="180"/>
      <c r="O105" s="180"/>
      <c r="P105" s="180"/>
      <c r="Q105" s="180"/>
      <c r="R105" s="182"/>
      <c r="S105" s="180"/>
      <c r="T105" s="182"/>
      <c r="U105" s="116"/>
      <c r="V105" s="116"/>
      <c r="W105" s="116" t="e">
        <f ca="1">IFS(T101=1, $AX$7, T101=2, $BF$7, T101=3, $BN$7, T101=4, $AX$14, T101=5, $BF$14, T101=6, $BN$14, T101=7, $AX$21, T101=8, $BF$21, T101=0, )</f>
        <v>#NAME?</v>
      </c>
      <c r="X105" s="116" t="e">
        <f ca="1">IFS(T101=1, $AY$7, T101=2, $BG$7, T101=3, $BO$7, T101=4, $AY$14, T101=5, $BG$14, T101=6, $BO$14, T101=7, $AY$21, T101=8, $BG$21, T101=0, )</f>
        <v>#NAME?</v>
      </c>
      <c r="Y105" s="116" t="e">
        <f ca="1">IFS(T101=1, $AZ$7, T101=2, $BH$7, T101=3, $BP$7, T101=4, $AZ$14, T101=5, $BH$14, T101=6, $BP$14, T101=7, $AZ$21, T101=8, $BH$21, T101=0, )</f>
        <v>#NAME?</v>
      </c>
      <c r="Z105" s="116" t="e">
        <f ca="1">IFS(T101=1, $BA$7, T101=2, $BI$7, T101=3, $BQ$7, T101=4, $BA$14, T101=5, $BI$14, T101=6, $BQ$14, T101=7, $BA$21, T101=8, $BI$21, T101=0, )</f>
        <v>#NAME?</v>
      </c>
      <c r="AA105" s="117" t="e">
        <f ca="1">IFS(T101=1, $BB$7, T101=2, $BJ$7, T101=3, $BR$7, T101=4, $BB$14, T101=5, $BJ$14, T101=6, $BR$14, T101=7, $BB$21, T101=8, $BJ$21, T101=0, )</f>
        <v>#NAME?</v>
      </c>
      <c r="AB105" s="180"/>
      <c r="AC105" s="182"/>
      <c r="AD105" s="116" t="e">
        <f ca="1">IFS(AC101=1, $AV$7, AC101=2, $BD$7, AC101=3, $BL$7, AC101=4, $AV$14, AC101=5, $BD$14, AC101=6, $BL$14, AC101=7, $AV$21, AC101=8, $BD$21, AC101=0, )</f>
        <v>#NAME?</v>
      </c>
      <c r="AE105" s="116" t="e">
        <f ca="1">IFS(AC101=1, $AW$7, AC101=2, $BE$7, AC101=3, $BM$7, AC101=4, $AW$14, AC101=5, $BE$14, AC101=6, $BM$14, AC101=7, $AW$21, AC101=8, $BE$21, AC101=0, )</f>
        <v>#NAME?</v>
      </c>
      <c r="AF105" s="116" t="e">
        <f ca="1">IFS(AC101=1, $AX$7, AC101=2, $BF$7, AC101=3, $BN$7, AC101=4, $AX$14, AC101=5, $BF$14, AC101=6, $BN$14, AC101=7, $AX$21, AC101=8, $BF$21, AC101=0, )</f>
        <v>#NAME?</v>
      </c>
      <c r="AG105" s="116" t="e">
        <f ca="1">IFS(AC101=1, $AY$7, AC101=2, $BG$7, AC101=3, $BO$7, AC101=4, $AY$14, AC101=5, $BG$14, AC101=6, $BO$14, AC101=7, $AY$21, AC101=8, $BG$21, AC101=0, )</f>
        <v>#NAME?</v>
      </c>
      <c r="AH105" s="116" t="e">
        <f ca="1">IFS(AC101=1, $AZ$7, AC101=2, $BH$7, AC101=3, $BP$7, AC101=4, $AZ$14, AC101=5, $BH$14, AC101=6, $BP$14, AC101=7, $AZ$21, AC101=8, $BH$21, AC101=0, )</f>
        <v>#NAME?</v>
      </c>
      <c r="AI105" s="116" t="e">
        <f ca="1">IFS(AC101=1, $BA$7, AC101=2, $BI$7, AC101=3, $BQ$7, AC101=4, $BA$14, AC101=5, $BI$14, AC101=6, $BQ$14, AC101=7, $BA$21, AC101=8, $BI$21, AC101=0, )</f>
        <v>#NAME?</v>
      </c>
      <c r="AJ105" s="117" t="e">
        <f ca="1">IFS(AC101=1, $BB$7, AC101=2, $BJ$7, AC101=3, $BR$7, AC101=4, $BB$14, AC101=5, $BJ$14, AC101=6, $BR$14, AC101=7, $BB$21, AC101=8, $BJ$21, AC101=0, )</f>
        <v>#NAME?</v>
      </c>
      <c r="AK105" s="180"/>
      <c r="AL105" s="182"/>
      <c r="AM105" s="116" t="e">
        <f ca="1">IFS(AL101=1, $AV$7, AL101=2, $BD$7, AL101=3, $BL$7, AL101=4, $AV$14, AL101=5, $BD$14, AL101=6, $BL$14, AL101=7, $AV$21, AL101=8, $BD$21, AL101=0, )</f>
        <v>#NAME?</v>
      </c>
      <c r="AN105" s="116" t="e">
        <f ca="1">IFS(AL101=1, $AW$7, AL101=2, $BE$7, AL101=3, $BM$7, AL101=4, $AW$14, AL101=5, $BE$14, AL101=6, $BM$14, AL101=7, $AW$21, AL101=8, $BE$21, AL101=0, )</f>
        <v>#NAME?</v>
      </c>
      <c r="AO105" s="116" t="e">
        <f ca="1">IFS(AL101=1, $AX$7, AL101=2, $BF$7, AL101=3, $BN$7, AL101=4, $AX$14, AL101=5, $BF$14, AL101=6, $BN$14, AL101=7, $AX$21, AL101=8, $BF$21, AL101=0, )</f>
        <v>#NAME?</v>
      </c>
      <c r="AP105" s="116" t="e">
        <f ca="1">IFS(AL101=1, $AY$7, AL101=2, $BG$7, AL101=3, $BO$7, AL101=4, $AY$14, AL101=5, $BG$14, AL101=6, $BO$14, AL101=7, $AY$21, AL101=8, $BG$21, AL101=0, )</f>
        <v>#NAME?</v>
      </c>
      <c r="AQ105" s="116" t="e">
        <f ca="1">IFS(AL101=1, $AZ$7, AL101=2, $BH$7, AL101=3, $BP$7, AL101=4, $AZ$14, AL101=5, $BH$14, AL101=6, $BP$14, AL101=7, $AZ$21, AL101=8, $BH$21, AL101=0, )</f>
        <v>#NAME?</v>
      </c>
      <c r="AR105" s="116" t="e">
        <f ca="1">IFS(AL101=1, $BA$7, AL101=2, $BI$7, AL101=3, $BQ$7, AL101=4, $BA$14, AL101=5, $BI$14, AL101=6, $BQ$14, AL101=7, $BA$21, AL101=8, $BI$21, AL101=0, )</f>
        <v>#NAME?</v>
      </c>
      <c r="AS105" s="117" t="e">
        <f ca="1">IFS(AL101=1, $BB$7, AL101=2, $BJ$7, AL101=3, $BR$7, AL101=4, $BB$14, AL101=5, $BJ$14, AL101=6, $BR$14, AL101=7, $BB$21, AL101=8, $BJ$21, AL101=0, )</f>
        <v>#NAME?</v>
      </c>
      <c r="AT105" s="15"/>
      <c r="AU105" s="59"/>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row>
    <row r="106" spans="1:70" ht="31.5" customHeight="1" x14ac:dyDescent="0.25">
      <c r="A106" s="180"/>
      <c r="B106" s="136" t="s">
        <v>17</v>
      </c>
      <c r="C106" s="182"/>
      <c r="D106" s="180"/>
      <c r="E106" s="180"/>
      <c r="F106" s="180"/>
      <c r="G106" s="180"/>
      <c r="H106" s="182"/>
      <c r="I106" s="85">
        <f>I101*$AT$7</f>
        <v>373995</v>
      </c>
      <c r="J106" s="180"/>
      <c r="K106" s="85">
        <f>K101*$AU$7</f>
        <v>480</v>
      </c>
      <c r="L106" s="180"/>
      <c r="M106" s="180"/>
      <c r="N106" s="180"/>
      <c r="O106" s="180"/>
      <c r="P106" s="180"/>
      <c r="Q106" s="180"/>
      <c r="R106" s="182"/>
      <c r="S106" s="180"/>
      <c r="T106" s="182"/>
      <c r="U106" s="116"/>
      <c r="V106" s="116"/>
      <c r="W106" s="116" t="e">
        <f ca="1">IFS(T101=1, $AX$8, T101=2, $BF$8, T101=3, $BN$8, T101=4, $AX$15, T101=5, $BF$15, T101=6, $BN$15, T101=7, $AX$22, T101=8, $BF$22, T101=0, )</f>
        <v>#NAME?</v>
      </c>
      <c r="X106" s="116" t="e">
        <f ca="1">IFS(T101=1, $AY$8, T101=2, $BG$8, T101=3, $BO$8, T101=4, $AY$15, T101=5, $BG$15, T101=6, $BO$15, T101=7, $AY$22, T101=8, $BG$22, T101=0, )</f>
        <v>#NAME?</v>
      </c>
      <c r="Y106" s="116" t="e">
        <f ca="1">IFS(T101=1, $AZ$8, T101=2, $BH$8, T101=3, $BP$8, T101=4, $AZ$15, T101=5, $BH$15, T101=6, $BP$15, T101=7, $AZ$22, T101=8, $BH$22, T101=0, )</f>
        <v>#NAME?</v>
      </c>
      <c r="Z106" s="116" t="e">
        <f ca="1">IFS(T101=1, $BA$8, T101=2, $BI$8, T101=3, $BQ$8, T101=4, $BA$15, T101=5, $BI$15, T101=6, $BQ$15, T101=7, $BA$22, T101=8, $BI$22, T101=0, )</f>
        <v>#NAME?</v>
      </c>
      <c r="AA106" s="117" t="e">
        <f ca="1">IFS(T101=1, $BB$8, T101=2, $BJ$8, T101=3, $BR$8, T101=4, $BB$15, T101=5, $BJ$15, T101=6, $BR$15, T101=7, $BB$22, T101=8, $BJ$22, T101=0, )</f>
        <v>#NAME?</v>
      </c>
      <c r="AB106" s="180"/>
      <c r="AC106" s="182"/>
      <c r="AD106" s="116" t="e">
        <f ca="1">IFS(AC101=1, $AV$8, AC101=2, $BD$8, AC101=3, $BL$8, AC101=4, $AV$15, AC101=5, $BD$15, AC101=6, $BL$15, AC101=7, $AV$22, AC101=8, $BD$22, AC101=0, )</f>
        <v>#NAME?</v>
      </c>
      <c r="AE106" s="116" t="e">
        <f ca="1">IFS(AC101=1, $AW$8, AC101=2, $BE$8, AC101=3, $BM$8, AC101=4, $AW$15, AC101=5, $BE$15, AC101=6, $BM$15, AC101=7, $AW$22, AC101=8, $BE$22, AC101=0, )</f>
        <v>#NAME?</v>
      </c>
      <c r="AF106" s="116" t="e">
        <f ca="1">IFS(AC101=1, $AX$8, AC101=2, $BF$8, AC101=3, $BN$8, AC101=4, $AX$15, AC101=5, $BF$15, AC101=6, $BN$15, AC101=7, $AX$22, AC101=8, $BF$22, AC101=0, )</f>
        <v>#NAME?</v>
      </c>
      <c r="AG106" s="116" t="e">
        <f ca="1">IFS(AC101=1, $AY$8, AC101=2, $BG$8, AC101=3, $BO$8, AC101=4, $AY$15, AC101=5, $BG$15, AC101=6, $BO$15, AC101=7, $AY$22, AC101=8, $BG$22, AC101=0, )</f>
        <v>#NAME?</v>
      </c>
      <c r="AH106" s="116" t="e">
        <f ca="1">IFS(AC101=1, $AZ$8, AC101=2, $BH$8, AC101=3, $BP$8, AC101=4, $AZ$15, AC101=5, $BH$15, AC101=6, $BP$15, AC101=7, $AZ$22, AC101=8, $BH$22, AC101=0, )</f>
        <v>#NAME?</v>
      </c>
      <c r="AI106" s="116" t="e">
        <f ca="1">IFS(AC101=1, $BA$8, AC101=2, $BI$8, AC101=3, $BQ$8, AC101=4, $BA$15, AC101=5, $BI$15, AC101=6, $BQ$15, AC101=7, $BA$22, AC101=8, $BI$22, AC101=0, )</f>
        <v>#NAME?</v>
      </c>
      <c r="AJ106" s="117" t="e">
        <f ca="1">IFS(AC101=1, $BB$8, AC101=2, $BJ$8, AC101=3, $BR$8, AC101=4, $BB$15, AC101=5, $BJ$15, AC101=6, $BR$15, AC101=7, $BB$22, AC101=8, $BJ$22, AC101=0, )</f>
        <v>#NAME?</v>
      </c>
      <c r="AK106" s="180"/>
      <c r="AL106" s="182"/>
      <c r="AM106" s="116" t="e">
        <f ca="1">IFS(AL101=1, $AV$8, AL101=2, $BD$8, AL101=3, $BL$8, AL101=4, $AV$15, AL101=5, $BD$15, AL101=6, $BL$15, AL101=7, $AV$22, AL101=8, $BD$22, AL101=0, )</f>
        <v>#NAME?</v>
      </c>
      <c r="AN106" s="116" t="e">
        <f ca="1">IFS(AL101=1, $AW$8, AL101=2, $BE$8, AL101=3, $BM$8, AL101=4, $AW$15, AL101=5, $BE$15, AL101=6, $BM$15, AL101=7, $AW$22, AL101=8, $BE$22, AL101=0, )</f>
        <v>#NAME?</v>
      </c>
      <c r="AO106" s="116" t="e">
        <f ca="1">IFS(AL101=1, $AX$8, AL101=2, $BF$8, AL101=3, $BN$8, AL101=4, $AX$15, AL101=5, $BF$15, AL101=6, $BN$15, AL101=7, $AX$22, AL101=8, $BF$22, AL101=0, )</f>
        <v>#NAME?</v>
      </c>
      <c r="AP106" s="116" t="e">
        <f ca="1">IFS(AL101=1, $AY$8, AL101=2, $BG$8, AL101=3, $BO$8, AL101=4, $AY$15, AL101=5, $BG$15, AL101=6, $BO$15, AL101=7, $AY$22, AL101=8, $BG$22, AL101=0, )</f>
        <v>#NAME?</v>
      </c>
      <c r="AQ106" s="116" t="e">
        <f ca="1">IFS(AL101=1, $AZ$8, AL101=2, $BH$8, AL101=3, $BP$8, AL101=4, $AZ$15, AL101=5, $BH$15, AL101=6, $BP$15, AL101=7, $AZ$22, AL101=8, $BH$22, AL101=0, )</f>
        <v>#NAME?</v>
      </c>
      <c r="AR106" s="116" t="e">
        <f ca="1">IFS(AL101=1, $BA$8, AL101=2, $BI$8, AL101=3, $BQ$8, AL101=4, $BA$15, AL101=5, $BI$15, AL101=6, $BQ$15, AL101=7, $BA$22, AL101=8, $BI$22, AL101=0, )</f>
        <v>#NAME?</v>
      </c>
      <c r="AS106" s="117" t="e">
        <f ca="1">IFS(AL101=1, $BB$8, AL101=2, $BJ$8, AL101=3, $BR$8, AL101=4, $BB$15, AL101=5, $BJ$15, AL101=6, $BR$15, AL101=7, $BB$22, AL101=8, $BJ$22, AL101=0, )</f>
        <v>#NAME?</v>
      </c>
      <c r="AT106" s="15"/>
      <c r="AU106" s="59"/>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row>
    <row r="107" spans="1:70" ht="31.5" customHeight="1" x14ac:dyDescent="0.25">
      <c r="A107" s="191"/>
      <c r="B107" s="141" t="s">
        <v>18</v>
      </c>
      <c r="C107" s="195"/>
      <c r="D107" s="191"/>
      <c r="E107" s="191"/>
      <c r="F107" s="191"/>
      <c r="G107" s="191"/>
      <c r="H107" s="195"/>
      <c r="I107" s="123">
        <f>I101*$AT$8</f>
        <v>3982500</v>
      </c>
      <c r="J107" s="191"/>
      <c r="K107" s="123">
        <f>K101*$AU$8</f>
        <v>960</v>
      </c>
      <c r="L107" s="191"/>
      <c r="M107" s="191"/>
      <c r="N107" s="191"/>
      <c r="O107" s="191"/>
      <c r="P107" s="191"/>
      <c r="Q107" s="191"/>
      <c r="R107" s="195"/>
      <c r="S107" s="191"/>
      <c r="T107" s="195"/>
      <c r="U107" s="124"/>
      <c r="V107" s="124"/>
      <c r="W107" s="124" t="e">
        <f ca="1">IFS(T101=1, $AX$9, T101=2, $BF$9, T101=3, $BN$9, T101=4, $AX$16, T101=5, $BF$16, T101=6, $BN$16, T101=7, $AX$23, T101=8, $BF$23, T101=0, )</f>
        <v>#NAME?</v>
      </c>
      <c r="X107" s="124" t="e">
        <f ca="1">IFS(T101=1, $AY$9, T101=2, $BG$9, T101=3, $BO$9, T101=4, $AY$16, T101=5, $BG$16, T101=6, $BO$16, T101=7, $AY$23, T101=8, $BG$23, T101=0, )</f>
        <v>#NAME?</v>
      </c>
      <c r="Y107" s="124" t="e">
        <f ca="1">IFS(T101=1, $AZ$9, T101=2, $BH$9, T101=3, $BP$9, T101=4, $AZ$16, T101=5, $BH$16, T101=6, $BP$16, T101=7, $AZ$23, T101=8, $BH$23, T101=0, )</f>
        <v>#NAME?</v>
      </c>
      <c r="Z107" s="124" t="e">
        <f ca="1">IFS(T101=1, $BA$9, T101=2, $BI$9, T101=3, $BQ$9, T101=4, $BA$16, T101=5, $BI$16, T101=6, $BQ$16, T101=7, $BA$23, T101=8, $BI$23, T101=0, )</f>
        <v>#NAME?</v>
      </c>
      <c r="AA107" s="125" t="e">
        <f ca="1">IFS(T101=1, $BB$9, T101=2, $BJ$9, T101=3, $BR$9, T101=4, $BB$16, T101=5, $BJ$16, T101=6, $BR$16, T101=7, $BB$23, T101=8, $BJ$23, T101=0, )</f>
        <v>#NAME?</v>
      </c>
      <c r="AB107" s="191"/>
      <c r="AC107" s="195"/>
      <c r="AD107" s="124" t="e">
        <f ca="1">IFS(AC101=1, $AV$9, AC101=2, $BD$9, AC101=3, $BL$9, AC101=4, $AV$16, AC101=5, $BD$16, AC101=6, $BL$16, AC101=7, $AV$23, AC101=8, $BD$23, AC101=0, )</f>
        <v>#NAME?</v>
      </c>
      <c r="AE107" s="124" t="e">
        <f ca="1">IFS(AC101=1, $AW$9, AC101=2, $BE$9, AC101=3, $BM$9, AC101=4, $AW$16, AC101=5, $BE$16, AC101=6, $BM$16, AC101=7, $AW$23, AC101=8, $BE$23, AC101=0, )</f>
        <v>#NAME?</v>
      </c>
      <c r="AF107" s="124" t="e">
        <f ca="1">IFS(AC101=1, $AX$9, AC101=2, $BF$9, AC101=3, $BN$9, AC101=4, $AX$16, AC101=5, $BF$16, AC101=6, $BN$16, AC101=7, $AX$23, AC101=8, $BF$23, AC101=0, )</f>
        <v>#NAME?</v>
      </c>
      <c r="AG107" s="124" t="e">
        <f ca="1">IFS(AC101=1, $AY$9, AC101=2, $BG$9, AC101=3, $BO$9, AC101=4, $AY$16, AC101=5, $BG$16, AC101=6, $BO$16, AC101=7, $AY$23, AC101=8, $BG$23, AC101=0, )</f>
        <v>#NAME?</v>
      </c>
      <c r="AH107" s="124" t="e">
        <f ca="1">IFS(AC101=1, $AZ$9, AC101=2, $BH$9, AC101=3, $BP$9, AC101=4, $AZ$16, AC101=5, $BH$16, AC101=6, $BP$16, AC101=7, $AZ$23, AC101=8, $BH$23, AC101=0, )</f>
        <v>#NAME?</v>
      </c>
      <c r="AI107" s="124" t="e">
        <f ca="1">IFS(AC101=1, $BA$9, AC101=2, $BI$9, AC101=3, $BQ$9, AC101=4, $BA$16, AC101=5, $BI$16, AC101=6, $BQ$16, AC101=7, $BA$23, AC101=8, $BI$23, AC101=0, )</f>
        <v>#NAME?</v>
      </c>
      <c r="AJ107" s="125" t="e">
        <f ca="1">IFS(AC101=1, $BB$9, AC101=2, $BJ$9, AC101=3, $BR$9, AC101=4, $BB$16, AC101=5, $BJ$16, AC101=6, $BR$16, AC101=7, $BB$23, AC101=8, $BJ$23, AC101=0, )</f>
        <v>#NAME?</v>
      </c>
      <c r="AK107" s="191"/>
      <c r="AL107" s="195"/>
      <c r="AM107" s="124" t="e">
        <f ca="1">IFS(AL101=1, $AV$9, AL101=2, $BD$9, AL101=3, $BL$9, AL101=4, $AV$16, AL101=5, $BD$16, AL101=6, $BL$16, AL101=7, $AV$23, AL101=8, $BD$23, AL101=0, )</f>
        <v>#NAME?</v>
      </c>
      <c r="AN107" s="124" t="e">
        <f ca="1">IFS(AL101=1, $AW$9, AL101=2, $BE$9, AL101=3, $BM$9, AL101=4, $AW$16, AL101=5, $BE$16, AL101=6, $BM$16, AL101=7, $AW$23, AL101=8, $BE$23, AL101=0, )</f>
        <v>#NAME?</v>
      </c>
      <c r="AO107" s="124" t="e">
        <f ca="1">IFS(AL101=1, $AX$9, AL101=2, $BF$9, AL101=3, $BN$9, AL101=4, $AX$16, AL101=5, $BF$16, AL101=6, $BN$16, AL101=7, $AX$23, AL101=8, $BF$23, AL101=0, )</f>
        <v>#NAME?</v>
      </c>
      <c r="AP107" s="124" t="e">
        <f ca="1">IFS(AL101=1, $AY$9, AL101=2, $BG$9, AL101=3, $BO$9, AL101=4, $AY$16, AL101=5, $BG$16, AL101=6, $BO$16, AL101=7, $AY$23, AL101=8, $BG$23, AL101=0, )</f>
        <v>#NAME?</v>
      </c>
      <c r="AQ107" s="124" t="e">
        <f ca="1">IFS(AL101=1, $AZ$9, AL101=2, $BH$9, AL101=3, $BP$9, AL101=4, $AZ$16, AL101=5, $BH$16, AL101=6, $BP$16, AL101=7, $AZ$23, AL101=8, $BH$23, AL101=0, )</f>
        <v>#NAME?</v>
      </c>
      <c r="AR107" s="124" t="e">
        <f ca="1">IFS(AL101=1, $BA$9, AL101=2, $BI$9, AL101=3, $BQ$9, AL101=4, $BA$16, AL101=5, $BI$16, AL101=6, $BQ$16, AL101=7, $BA$23, AL101=8, $BI$23, AL101=0, )</f>
        <v>#NAME?</v>
      </c>
      <c r="AS107" s="125" t="e">
        <f ca="1">IFS(AL101=1, $BB$9, AL101=2, $BJ$9, AL101=3, $BR$9, AL101=4, $BB$16, AL101=5, $BJ$16, AL101=6, $BR$16, AL101=7, $BB$23, AL101=8, $BJ$23, AL101=0, )</f>
        <v>#NAME?</v>
      </c>
      <c r="AT107" s="142"/>
      <c r="AU107" s="143"/>
      <c r="AV107" s="144"/>
      <c r="AW107" s="144"/>
      <c r="AX107" s="144"/>
      <c r="AY107" s="144"/>
      <c r="AZ107" s="144"/>
      <c r="BA107" s="144"/>
      <c r="BB107" s="144"/>
      <c r="BC107" s="144"/>
      <c r="BD107" s="144"/>
      <c r="BE107" s="144"/>
      <c r="BF107" s="144"/>
      <c r="BG107" s="144"/>
      <c r="BH107" s="144"/>
      <c r="BI107" s="144"/>
      <c r="BJ107" s="144"/>
      <c r="BK107" s="144"/>
      <c r="BL107" s="144"/>
      <c r="BM107" s="144"/>
      <c r="BN107" s="144"/>
      <c r="BO107" s="144"/>
      <c r="BP107" s="144"/>
      <c r="BQ107" s="144"/>
      <c r="BR107" s="144"/>
    </row>
    <row r="108" spans="1:70" ht="18" customHeight="1" x14ac:dyDescent="0.25">
      <c r="A108" s="198" t="s">
        <v>123</v>
      </c>
      <c r="B108" s="131" t="s">
        <v>23</v>
      </c>
      <c r="C108" s="194">
        <v>11</v>
      </c>
      <c r="D108" s="189"/>
      <c r="E108" s="189" t="s">
        <v>357</v>
      </c>
      <c r="F108" s="189" t="s">
        <v>115</v>
      </c>
      <c r="G108" s="189" t="s">
        <v>115</v>
      </c>
      <c r="H108" s="194" t="s">
        <v>115</v>
      </c>
      <c r="I108" s="15">
        <v>125</v>
      </c>
      <c r="J108" s="189" t="s">
        <v>115</v>
      </c>
      <c r="K108" s="15">
        <v>50</v>
      </c>
      <c r="L108" s="189">
        <v>2.4</v>
      </c>
      <c r="M108" s="189" t="s">
        <v>390</v>
      </c>
      <c r="N108" s="15">
        <v>10</v>
      </c>
      <c r="O108" s="15">
        <v>10</v>
      </c>
      <c r="P108" s="196" t="s">
        <v>391</v>
      </c>
      <c r="Q108" s="189" t="s">
        <v>392</v>
      </c>
      <c r="R108" s="194" t="s">
        <v>393</v>
      </c>
      <c r="S108" s="189" t="s">
        <v>242</v>
      </c>
      <c r="T108" s="194">
        <v>1</v>
      </c>
      <c r="U108" s="116"/>
      <c r="V108" s="116" t="e">
        <f ca="1">IFS(T108=1, $AW$3, T108=2, $BE$3, T108=3, $BM$3, T108=4, $AW$10, T108=5, $BE$10, T108=6, $BM$10, T108=7, $AW$17, T108=8, $BE$17, T108=0, )</f>
        <v>#NAME?</v>
      </c>
      <c r="W108" s="116" t="e">
        <f ca="1">IFS(T108=1, $AX$3, T108=2, $BF$3, T108=3, $BN$3, T108=4, $AX$10, T108=5, $BF$10, T108=6, $BN$10, T108=7, $AX$17, T108=8, $BET115, T108=0, )</f>
        <v>#NAME?</v>
      </c>
      <c r="X108" s="116" t="e">
        <f ca="1">IFS(T108=1, $AY$3, T108=2, $BG$3, T108=3, $BO$3, T108=4, $AY$10, T108=5, $BG$10, T108=6, $BO$10, T108=7, $AY$17, T108=8, $BFT115, T108=0, )</f>
        <v>#NAME?</v>
      </c>
      <c r="Y108" s="116" t="e">
        <f ca="1">IFS(T108=1, $AZ$3, T108=2, $BH$3, T108=3, $BP$3, T108=4, $AZ$10, T108=5, $BH$10, T108=6, $BP$10, T108=7, $AZ$17, T108=8, $BGT115, T108=0, )</f>
        <v>#NAME?</v>
      </c>
      <c r="Z108" s="116" t="e">
        <f ca="1">IFS(T108=1, $BA$3, T108=2, $BI$3, T108=3, $BQ$3, T108=4, $BA$10, T108=5, $BI$10, T108=6, $BQ$10, T108=7, $BA$17, T108=8, $BHT115, T108=0, )</f>
        <v>#NAME?</v>
      </c>
      <c r="AA108" s="117" t="e">
        <f ca="1">IFS(T108=1, $BB$3, T108=2, $BJ$3, T108=3, $BR$3, T108=4, $BB$10, T108=5, $BJ$10, T108=6, $BR$10, T108=7, $BB$17, T108=8, $BIT115, T108=0, )</f>
        <v>#NAME?</v>
      </c>
      <c r="AB108" s="189" t="s">
        <v>244</v>
      </c>
      <c r="AC108" s="194">
        <v>3</v>
      </c>
      <c r="AD108" s="116"/>
      <c r="AE108" s="116" t="e">
        <f ca="1">IFS(AC108=1, $AW$3, AC108=2, $BE$3, AC108=3, $BM$3, AC108=4, $AW$10, AC108=5, $BE$10, AC108=6, $BM$10, AC108=7, $AW$17, AC108=8, $BE$17, AC108=0, )</f>
        <v>#NAME?</v>
      </c>
      <c r="AF108" s="116" t="e">
        <f ca="1">IFS(AC108=1, $AX$3, AC108=2, $BF$3, AC108=3, $BN$3, AC108=4, $AX$10, AC108=5, $BF$10, AC108=6, $BN$10, AC108=7, $AX$17, AC108=8, $BET115, AC108=0, )</f>
        <v>#NAME?</v>
      </c>
      <c r="AG108" s="116" t="e">
        <f ca="1">IFS(AC108=1, $AY$3, AC108=2, $BG$3, AC108=3, $BO$3, AC108=4, $AY$10, AC108=5, $BG$10, AC108=6, $BO$10, AC108=7, $AY$17, AC108=8, $BFT115, AC108=0, )</f>
        <v>#NAME?</v>
      </c>
      <c r="AH108" s="116" t="e">
        <f ca="1">IFS(AC108=1, $AZ$3, AC108=2, $BH$3, AC108=3, $BP$3, AC108=4, $AZ$10, AC108=5, $BH$10, AC108=6, $BP$10, AC108=7, $AZ$17, AC108=8, $BGT115, AC108=0, )</f>
        <v>#NAME?</v>
      </c>
      <c r="AI108" s="116" t="e">
        <f ca="1">IFS(AC108=1, $BA$3, AC108=2, $BI$3, AC108=3, $BQ$3, AC108=4, $BA$10, AC108=5, $BI$10, AC108=6, $BQ$10, AC108=7, $BA$17, AC108=8, $BHT115, AC108=0, )</f>
        <v>#NAME?</v>
      </c>
      <c r="AJ108" s="117" t="e">
        <f ca="1">IFS(AC108=1, $BB$3, AC108=2, $BJ$3, AC108=3, $BR$3, AC108=4, $BB$10, AC108=5, $BJ$10, AC108=6, $BR$10, AC108=7, $BB$17, AC108=8, $BIT115, AC108=0, )</f>
        <v>#NAME?</v>
      </c>
      <c r="AK108" s="189" t="s">
        <v>120</v>
      </c>
      <c r="AL108" s="194">
        <v>3</v>
      </c>
      <c r="AM108" s="116"/>
      <c r="AN108" s="116"/>
      <c r="AO108" s="116" t="e">
        <f ca="1">IFS(AL108=1, $AX$3, AL108=2, $BF$3, AL108=3, $BN$3, AL108=4, $AX$10, AL108=5, $BF$10, AL108=6, $BN$10, AL108=7, $AX$17, AL108=8, $BET115, AL108=0, )</f>
        <v>#NAME?</v>
      </c>
      <c r="AP108" s="116" t="e">
        <f ca="1">IFS(AL108=1, $AY$3, AL108=2, $BG$3, AL108=3, $BO$3, AL108=4, $AY$10, AL108=5, $BG$10, AL108=6, $BO$10, AL108=7, $AY$17, AL108=8, $BFT115, AL108=0, )</f>
        <v>#NAME?</v>
      </c>
      <c r="AQ108" s="116" t="e">
        <f ca="1">IFS(AL108=1, $AZ$3, AL108=2, $BH$3, AL108=3, $BP$3, AL108=4, $AZ$10, AL108=5, $BH$10, AL108=6, $BP$10, AL108=7, $AZ$17, AL108=8, $BGT115, AL108=0, )</f>
        <v>#NAME?</v>
      </c>
      <c r="AR108" s="116" t="e">
        <f ca="1">IFS(AL108=1, $BA$3, AL108=2, $BI$3, AL108=3, $BQ$3, AL108=4, $BA$10, AL108=5, $BI$10, AL108=6, $BQ$10, AL108=7, $BA$17, AL108=8, $BHT115, AL108=0, )</f>
        <v>#NAME?</v>
      </c>
      <c r="AS108" s="117" t="e">
        <f ca="1">IFS(AL108=1, $BB$3, AL108=2, $BJ$3, AL108=3, $BR$3, AL108=4, $BB$10, AL108=5, $BJ$10, AL108=6, $BR$10, AL108=7, $BB$17, AL108=8, $BIT115, AL108=0, )</f>
        <v>#NAME?</v>
      </c>
      <c r="AT108" s="15"/>
      <c r="AU108" s="59"/>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row>
    <row r="109" spans="1:70" ht="18" customHeight="1" x14ac:dyDescent="0.25">
      <c r="A109" s="180"/>
      <c r="B109" s="132" t="s">
        <v>13</v>
      </c>
      <c r="C109" s="182"/>
      <c r="D109" s="180"/>
      <c r="E109" s="180"/>
      <c r="F109" s="180"/>
      <c r="G109" s="180"/>
      <c r="H109" s="182"/>
      <c r="I109" s="15">
        <f>I108*$AT$3</f>
        <v>275</v>
      </c>
      <c r="J109" s="180"/>
      <c r="K109" s="15">
        <f>K108*$AU$3</f>
        <v>100</v>
      </c>
      <c r="L109" s="180"/>
      <c r="M109" s="180"/>
      <c r="N109" s="15">
        <f>N108*$AT$3</f>
        <v>22</v>
      </c>
      <c r="O109" s="15">
        <f>O108*$AU$3</f>
        <v>20</v>
      </c>
      <c r="P109" s="180"/>
      <c r="Q109" s="180"/>
      <c r="R109" s="182"/>
      <c r="S109" s="180"/>
      <c r="T109" s="182"/>
      <c r="U109" s="116"/>
      <c r="V109" s="116" t="e">
        <f ca="1">IFS(T108=1, $AW$4, T108=2, $BE$4, T108=3, $BM$4, T108=4, $AW$11, T108=5, $BE$11, T108=6, $BM$11, T108=7, $AW$18, T108=8, $BE$18, T108=0, )</f>
        <v>#NAME?</v>
      </c>
      <c r="W109" s="116" t="e">
        <f ca="1">IFS(T108=1, $AX$4, T108=2, $BF$4, T108=3, $BN$4, T108=4, $AX$11, T108=5, $BF$11, T108=6, $BN$11, T108=7, $AX$18, T108=8, $BF$18, T108=0, )</f>
        <v>#NAME?</v>
      </c>
      <c r="X109" s="116" t="e">
        <f ca="1">IFS(T108=1, $AY$4, T108=2, $BG$4, T108=3, $BO$4, T108=4, $AY$11, T108=5, $BG$11, T108=6, $BO$11, T108=7, $AY$18, T108=8, $BG$18, T108=0, )</f>
        <v>#NAME?</v>
      </c>
      <c r="Y109" s="116" t="e">
        <f ca="1">IFS(T108=1, $AZ$4, T108=2, $BH$4, T108=3, $BP$4, T108=4, $AZ$11, T108=5, $BH$11, T108=6, $BP$11, T108=7, $AZ$18, T108=8, $BH$18, T108=0, )</f>
        <v>#NAME?</v>
      </c>
      <c r="Z109" s="116" t="e">
        <f ca="1">IFS(T108=1, $BA$4, T108=2, $BI$4, T108=3, $BQ$4, T108=4, $BA$11, T108=5, $BI$11, T108=6, $BQ$11, T108=7, $BA$18, T108=8, $BI$18, T108=0, )</f>
        <v>#NAME?</v>
      </c>
      <c r="AA109" s="117" t="e">
        <f ca="1">IFS(T108=1, $BA$4, T108=2, $BI$4, T108=3, $BQ$4, T108=4, $BA$11, T108=5, $BI$11, T108=6, $BQ$11, T108=7, $BA$18, T108=8, $BI$18, T108=0, )</f>
        <v>#NAME?</v>
      </c>
      <c r="AB109" s="180"/>
      <c r="AC109" s="182"/>
      <c r="AD109" s="116"/>
      <c r="AE109" s="116" t="e">
        <f ca="1">IFS(AC108=1, $AW$4, AC108=2, $BE$4, AC108=3, $BM$4, AC108=4, $AW$11, AC108=5, $BE$11, AC108=6, $BM$11, AC108=7, $AW$18, AC108=8, $BE$18, AC108=0, )</f>
        <v>#NAME?</v>
      </c>
      <c r="AF109" s="116" t="e">
        <f ca="1">IFS(AC108=1, $AX$4, AC108=2, $BF$4, AC108=3, $BN$4, AC108=4, $AX$11, AC108=5, $BF$11, AC108=6, $BN$11, AC108=7, $AX$18, AC108=8, $BF$18, AC108=0, )</f>
        <v>#NAME?</v>
      </c>
      <c r="AG109" s="116" t="e">
        <f ca="1">IFS(AC108=1, $AY$4, AC108=2, $BG$4, AC108=3, $BO$4, AC108=4, $AY$11, AC108=5, $BG$11, AC108=6, $BO$11, AC108=7, $AY$18, AC108=8, $BG$18, AC108=0, )</f>
        <v>#NAME?</v>
      </c>
      <c r="AH109" s="116" t="e">
        <f ca="1">IFS(AC108=1, $AZ$4, AC108=2, $BH$4, AC108=3, $BP$4, AC108=4, $AZ$11, AC108=5, $BH$11, AC108=6, $BP$11, AC108=7, $AZ$18, AC108=8, $BH$18, AC108=0, )</f>
        <v>#NAME?</v>
      </c>
      <c r="AI109" s="116" t="e">
        <f ca="1">IFS(AC108=1, $BA$4, AC108=2, $BI$4, AC108=3, $BQ$4, AC108=4, $BA$11, AC108=5, $BI$11, AC108=6, $BQ$11, AC108=7, $BA$18, AC108=8, $BI$18, AC108=0, )</f>
        <v>#NAME?</v>
      </c>
      <c r="AJ109" s="117" t="e">
        <f ca="1">IFS(AC108=1, $BA$4, AC108=2, $BI$4, AC108=3, $BQ$4, AC108=4, $BA$11, AC108=5, $BI$11, AC108=6, $BQ$11, AC108=7, $BA$18, AC108=8, $BI$18, AC108=0, )</f>
        <v>#NAME?</v>
      </c>
      <c r="AK109" s="180"/>
      <c r="AL109" s="182"/>
      <c r="AM109" s="116"/>
      <c r="AN109" s="116"/>
      <c r="AO109" s="116" t="e">
        <f ca="1">IFS(AL108=1, $AX$4, AL108=2, $BF$4, AL108=3, $BN$4, AL108=4, $AX$11, AL108=5, $BF$11, AL108=6, $BN$11, AL108=7, $AX$18, AL108=8, $BF$18, AL108=0, )</f>
        <v>#NAME?</v>
      </c>
      <c r="AP109" s="116" t="e">
        <f ca="1">IFS(AL108=1, $AY$4, AL108=2, $BG$4, AL108=3, $BO$4, AL108=4, $AY$11, AL108=5, $BG$11, AL108=6, $BO$11, AL108=7, $AY$18, AL108=8, $BG$18, AL108=0, )</f>
        <v>#NAME?</v>
      </c>
      <c r="AQ109" s="116" t="e">
        <f ca="1">IFS(AL108=1, $AZ$4, AL108=2, $BH$4, AL108=3, $BP$4, AL108=4, $AZ$11, AL108=5, $BH$11, AL108=6, $BP$11, AL108=7, $AZ$18, AL108=8, $BH$18, AL108=0, )</f>
        <v>#NAME?</v>
      </c>
      <c r="AR109" s="116" t="e">
        <f ca="1">IFS(AL108=1, $BA$4, AL108=2, $BI$4, AL108=3, $BQ$4, AL108=4, $BA$11, AL108=5, $BI$11, AL108=6, $BQ$11, AL108=7, $BA$18, AL108=8, $BI$18, AL108=0, )</f>
        <v>#NAME?</v>
      </c>
      <c r="AS109" s="117" t="e">
        <f ca="1">IFS(AL108=1, $BA$4, AL108=2, $BI$4, AL108=3, $BQ$4, AL108=4, $BA$11, AL108=5, $BI$11, AL108=6, $BQ$11, AL108=7, $BA$18, AL108=8, $BI$18, AL108=0, )</f>
        <v>#NAME?</v>
      </c>
      <c r="AT109" s="15"/>
      <c r="AU109" s="59"/>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row>
    <row r="110" spans="1:70" ht="18" customHeight="1" x14ac:dyDescent="0.25">
      <c r="A110" s="180"/>
      <c r="B110" s="133" t="s">
        <v>14</v>
      </c>
      <c r="C110" s="182"/>
      <c r="D110" s="180"/>
      <c r="E110" s="180"/>
      <c r="F110" s="180"/>
      <c r="G110" s="180"/>
      <c r="H110" s="182"/>
      <c r="I110" s="15">
        <f>I108*$AT$4</f>
        <v>605</v>
      </c>
      <c r="J110" s="180"/>
      <c r="K110" s="15">
        <f>K108*$AU$4</f>
        <v>200</v>
      </c>
      <c r="L110" s="180"/>
      <c r="M110" s="180"/>
      <c r="N110" s="15">
        <f>N108*$AT$4</f>
        <v>48.4</v>
      </c>
      <c r="O110" s="15">
        <f>O108*$AU$4</f>
        <v>40</v>
      </c>
      <c r="P110" s="180"/>
      <c r="Q110" s="180"/>
      <c r="R110" s="182"/>
      <c r="S110" s="180"/>
      <c r="T110" s="182"/>
      <c r="U110" s="116"/>
      <c r="V110" s="116" t="e">
        <f ca="1">IFS(T108=1, $AW$5, T108=2, $BE$5, T108=3, $BM$5, T108=4, $AW$12, T108=5, $BE$12, T108=6, $BM$12, T108=7, $AW$19, T108=8, $BE$19, T108=0, )</f>
        <v>#NAME?</v>
      </c>
      <c r="W110" s="116" t="e">
        <f ca="1">IFS(T108=1, $AX$5, T108=2, $BF$5, T108=3, $BN$5, T108=4, $AX$12, T108=5, $BF$12, T108=6, $BN$12, T108=7, $AX$19, T108=8, $BF$19, T108=0, )</f>
        <v>#NAME?</v>
      </c>
      <c r="X110" s="116" t="e">
        <f ca="1">IFS(T108=1, $AY$5, T108=2, $BG$5, T108=3, $BO$5, T108=4, $AY$12, T108=5, $BG$12, T108=6, $BO$12, T108=7, $AY$19, T108=8, $BG$19, T108=0, )</f>
        <v>#NAME?</v>
      </c>
      <c r="Y110" s="116" t="e">
        <f ca="1">IFS(T108=1, $AZ$5, T108=2, $BH$5, T108=3, $BP$5, T108=4, $AZ$12, T108=5, $BH$12, T108=6, $BP$12, T108=7, $AZ$19, T108=8, $BH$19, T108=0, )</f>
        <v>#NAME?</v>
      </c>
      <c r="Z110" s="116" t="e">
        <f ca="1">IFS(T108=1, $BA$5, T108=2, $BI$5, T108=3, $BQ$5, T108=4, $BA$12, T108=5, $BI$12, T108=6, $BQ$12, T108=7, $BA$19, T108=8, $BI$19, T108=0, )</f>
        <v>#NAME?</v>
      </c>
      <c r="AA110" s="117" t="e">
        <f ca="1">IFS(T108=1, $BB$5, T108=2, $BJ$5, T108=3, $BR$5, T108=4, $BB$12, T108=5, $BJ$12, T108=6, $BR$12, T108=7, $BB$19, T108=8, $BJ$19, T108=0, )</f>
        <v>#NAME?</v>
      </c>
      <c r="AB110" s="180"/>
      <c r="AC110" s="182"/>
      <c r="AD110" s="116"/>
      <c r="AE110" s="116" t="e">
        <f ca="1">IFS(AC108=1, $AW$5, AC108=2, $BE$5, AC108=3, $BM$5, AC108=4, $AW$12, AC108=5, $BE$12, AC108=6, $BM$12, AC108=7, $AW$19, AC108=8, $BE$19, AC108=0, )</f>
        <v>#NAME?</v>
      </c>
      <c r="AF110" s="116" t="e">
        <f ca="1">IFS(AC108=1, $AX$5, AC108=2, $BF$5, AC108=3, $BN$5, AC108=4, $AX$12, AC108=5, $BF$12, AC108=6, $BN$12, AC108=7, $AX$19, AC108=8, $BF$19, AC108=0, )</f>
        <v>#NAME?</v>
      </c>
      <c r="AG110" s="116" t="e">
        <f ca="1">IFS(AC108=1, $AY$5, AC108=2, $BG$5, AC108=3, $BO$5, AC108=4, $AY$12, AC108=5, $BG$12, AC108=6, $BO$12, AC108=7, $AY$19, AC108=8, $BG$19, AC108=0, )</f>
        <v>#NAME?</v>
      </c>
      <c r="AH110" s="116" t="e">
        <f ca="1">IFS(AC108=1, $AZ$5, AC108=2, $BH$5, AC108=3, $BP$5, AC108=4, $AZ$12, AC108=5, $BH$12, AC108=6, $BP$12, AC108=7, $AZ$19, AC108=8, $BH$19, AC108=0, )</f>
        <v>#NAME?</v>
      </c>
      <c r="AI110" s="116" t="e">
        <f ca="1">IFS(AC108=1, $BA$5, AC108=2, $BI$5, AC108=3, $BQ$5, AC108=4, $BA$12, AC108=5, $BI$12, AC108=6, $BQ$12, AC108=7, $BA$19, AC108=8, $BI$19, AC108=0, )</f>
        <v>#NAME?</v>
      </c>
      <c r="AJ110" s="117" t="e">
        <f ca="1">IFS(AC108=1, $BB$5, AC108=2, $BJ$5, AC108=3, $BR$5, AC108=4, $BB$12, AC108=5, $BJ$12, AC108=6, $BR$12, AC108=7, $BB$19, AC108=8, $BJ$19, AC108=0, )</f>
        <v>#NAME?</v>
      </c>
      <c r="AK110" s="180"/>
      <c r="AL110" s="182"/>
      <c r="AM110" s="116"/>
      <c r="AN110" s="116"/>
      <c r="AO110" s="116" t="e">
        <f ca="1">IFS(AL108=1, $AX$5, AL108=2, $BF$5, AL108=3, $BN$5, AL108=4, $AX$12, AL108=5, $BF$12, AL108=6, $BN$12, AL108=7, $AX$19, AL108=8, $BF$19, AL108=0, )</f>
        <v>#NAME?</v>
      </c>
      <c r="AP110" s="116" t="e">
        <f ca="1">IFS(AL108=1, $AY$5, AL108=2, $BG$5, AL108=3, $BO$5, AL108=4, $AY$12, AL108=5, $BG$12, AL108=6, $BO$12, AL108=7, $AY$19, AL108=8, $BG$19, AL108=0, )</f>
        <v>#NAME?</v>
      </c>
      <c r="AQ110" s="116" t="e">
        <f ca="1">IFS(AL108=1, $AZ$5, AL108=2, $BH$5, AL108=3, $BP$5, AL108=4, $AZ$12, AL108=5, $BH$12, AL108=6, $BP$12, AL108=7, $AZ$19, AL108=8, $BH$19, AL108=0, )</f>
        <v>#NAME?</v>
      </c>
      <c r="AR110" s="116" t="e">
        <f ca="1">IFS(AL108=1, $BA$5, AL108=2, $BI$5, AL108=3, $BQ$5, AL108=4, $BA$12, AL108=5, $BI$12, AL108=6, $BQ$12, AL108=7, $BA$19, AL108=8, $BI$19, AL108=0, )</f>
        <v>#NAME?</v>
      </c>
      <c r="AS110" s="117" t="e">
        <f ca="1">IFS(AL108=1, $BB$5, AL108=2, $BJ$5, AL108=3, $BR$5, AL108=4, $BB$12, AL108=5, $BJ$12, AL108=6, $BR$12, AL108=7, $BB$19, AL108=8, $BJ$19, AL108=0, )</f>
        <v>#NAME?</v>
      </c>
      <c r="AT110" s="139"/>
      <c r="AU110" s="140"/>
      <c r="AV110" s="139"/>
      <c r="AW110" s="139"/>
      <c r="AX110" s="139"/>
      <c r="AY110" s="139"/>
      <c r="AZ110" s="139"/>
      <c r="BA110" s="139"/>
      <c r="BB110" s="139"/>
      <c r="BC110" s="139"/>
      <c r="BD110" s="139"/>
      <c r="BE110" s="139"/>
      <c r="BF110" s="139"/>
      <c r="BG110" s="139"/>
      <c r="BH110" s="139"/>
      <c r="BI110" s="139"/>
      <c r="BJ110" s="139"/>
      <c r="BK110" s="139"/>
      <c r="BL110" s="139"/>
      <c r="BM110" s="139"/>
      <c r="BN110" s="139"/>
      <c r="BO110" s="139"/>
      <c r="BP110" s="139"/>
      <c r="BQ110" s="139"/>
      <c r="BR110" s="139"/>
    </row>
    <row r="111" spans="1:70" ht="18" customHeight="1" x14ac:dyDescent="0.25">
      <c r="A111" s="180"/>
      <c r="B111" s="134" t="s">
        <v>15</v>
      </c>
      <c r="C111" s="182"/>
      <c r="D111" s="180"/>
      <c r="E111" s="180"/>
      <c r="F111" s="180"/>
      <c r="G111" s="180"/>
      <c r="H111" s="182"/>
      <c r="I111" s="15">
        <f>I108*$AT$5</f>
        <v>1331</v>
      </c>
      <c r="J111" s="180"/>
      <c r="K111" s="15">
        <f>K108*$AU$5</f>
        <v>400</v>
      </c>
      <c r="L111" s="180"/>
      <c r="M111" s="180"/>
      <c r="N111" s="15">
        <f>N108*$AT$5</f>
        <v>106.47999999999999</v>
      </c>
      <c r="O111" s="15">
        <f>O108*$AU$5</f>
        <v>80</v>
      </c>
      <c r="P111" s="180"/>
      <c r="Q111" s="180"/>
      <c r="R111" s="182"/>
      <c r="S111" s="180"/>
      <c r="T111" s="182"/>
      <c r="U111" s="116"/>
      <c r="V111" s="116" t="e">
        <f ca="1">IFS(T108=1, $AW$6, T108=2, $BE$6, T108=3, $BM$6, T108=4, $AW$13, T108=5, $BE$13, T108=6, $BM$13, T108=7, $AW$20, T108=8, $BE$20, T108=0, )</f>
        <v>#NAME?</v>
      </c>
      <c r="W111" s="116" t="e">
        <f ca="1">IFS(T108=1, $AX$6, T108=2, $BF$6, T108=3, $BN$6, T108=4, $AX$13, T108=5, $BF$13, T108=6, $BN$13, T108=7, $AX$20, T108=8, $BF$20, T108=0, )</f>
        <v>#NAME?</v>
      </c>
      <c r="X111" s="116" t="e">
        <f ca="1">IFS(T108=1, $AY$6, T108=2, $BG$6, T108=3, $BO$6, T108=4, $AY$13, T108=5, $BG$13, T108=6, $BO$13, T108=7, $AY$20, T108=8, $BG$20, T108=0, )</f>
        <v>#NAME?</v>
      </c>
      <c r="Y111" s="116" t="e">
        <f ca="1">IFS(T108=1, $AZ$6, T108=2, $BH$6, T108=3, $BP$6, T108=4, $AZ$13, T108=5, $BH$13, T108=6, $BP$13, T108=7, $AZ$20, T108=8, $BH$20, T108=0, )</f>
        <v>#NAME?</v>
      </c>
      <c r="Z111" s="116" t="e">
        <f ca="1">IFS(T108=1, $BA$6, T108=2, $BI$6, T108=3, $BQ$6, T108=4, $BA$13, T108=5, $BI$13, T108=6, $BQ$13, T108=7, $BA$20, T108=8, $BI$20, T108=0, )</f>
        <v>#NAME?</v>
      </c>
      <c r="AA111" s="117" t="e">
        <f ca="1">IFS(T108=1, $BB$6, T108=2, $BJ$6, T108=3, $BR$6, T108=4, $BB$13, T108=5, $BJ$13, T108=6, $BR$13, T108=7, $BB$20, T108=8, $BJ$20, T108=0, )</f>
        <v>#NAME?</v>
      </c>
      <c r="AB111" s="180"/>
      <c r="AC111" s="182"/>
      <c r="AD111" s="116"/>
      <c r="AE111" s="116" t="e">
        <f ca="1">IFS(AC108=1, $AW$6, AC108=2, $BE$6, AC108=3, $BM$6, AC108=4, $AW$13, AC108=5, $BE$13, AC108=6, $BM$13, AC108=7, $AW$20, AC108=8, $BE$20, AC108=0, )</f>
        <v>#NAME?</v>
      </c>
      <c r="AF111" s="116" t="e">
        <f ca="1">IFS(AC108=1, $AX$6, AC108=2, $BF$6, AC108=3, $BN$6, AC108=4, $AX$13, AC108=5, $BF$13, AC108=6, $BN$13, AC108=7, $AX$20, AC108=8, $BF$20, AC108=0, )</f>
        <v>#NAME?</v>
      </c>
      <c r="AG111" s="116" t="e">
        <f ca="1">IFS(AC108=1, $AY$6, AC108=2, $BG$6, AC108=3, $BO$6, AC108=4, $AY$13, AC108=5, $BG$13, AC108=6, $BO$13, AC108=7, $AY$20, AC108=8, $BG$20, AC108=0, )</f>
        <v>#NAME?</v>
      </c>
      <c r="AH111" s="116" t="e">
        <f ca="1">IFS(AC108=1, $AZ$6, AC108=2, $BH$6, AC108=3, $BP$6, AC108=4, $AZ$13, AC108=5, $BH$13, AC108=6, $BP$13, AC108=7, $AZ$20, AC108=8, $BH$20, AC108=0, )</f>
        <v>#NAME?</v>
      </c>
      <c r="AI111" s="116" t="e">
        <f ca="1">IFS(AC108=1, $BA$6, AC108=2, $BI$6, AC108=3, $BQ$6, AC108=4, $BA$13, AC108=5, $BI$13, AC108=6, $BQ$13, AC108=7, $BA$20, AC108=8, $BI$20, AC108=0, )</f>
        <v>#NAME?</v>
      </c>
      <c r="AJ111" s="117" t="e">
        <f ca="1">IFS(AC108=1, $BB$6, AC108=2, $BJ$6, AC108=3, $BR$6, AC108=4, $BB$13, AC108=5, $BJ$13, AC108=6, $BR$13, AC108=7, $BB$20, AC108=8, $BJ$20, AC108=0, )</f>
        <v>#NAME?</v>
      </c>
      <c r="AK111" s="180"/>
      <c r="AL111" s="182"/>
      <c r="AM111" s="116"/>
      <c r="AN111" s="116"/>
      <c r="AO111" s="116" t="e">
        <f ca="1">IFS(AL108=1, $AX$6, AL108=2, $BF$6, AL108=3, $BN$6, AL108=4, $AX$13, AL108=5, $BF$13, AL108=6, $BN$13, AL108=7, $AX$20, AL108=8, $BF$20, AL108=0, )</f>
        <v>#NAME?</v>
      </c>
      <c r="AP111" s="116" t="e">
        <f ca="1">IFS(AL108=1, $AY$6, AL108=2, $BG$6, AL108=3, $BO$6, AL108=4, $AY$13, AL108=5, $BG$13, AL108=6, $BO$13, AL108=7, $AY$20, AL108=8, $BG$20, AL108=0, )</f>
        <v>#NAME?</v>
      </c>
      <c r="AQ111" s="116" t="e">
        <f ca="1">IFS(AL108=1, $AZ$6, AL108=2, $BH$6, AL108=3, $BP$6, AL108=4, $AZ$13, AL108=5, $BH$13, AL108=6, $BP$13, AL108=7, $AZ$20, AL108=8, $BH$20, AL108=0, )</f>
        <v>#NAME?</v>
      </c>
      <c r="AR111" s="116" t="e">
        <f ca="1">IFS(AL108=1, $BA$6, AL108=2, $BI$6, AL108=3, $BQ$6, AL108=4, $BA$13, AL108=5, $BI$13, AL108=6, $BQ$13, AL108=7, $BA$20, AL108=8, $BI$20, AL108=0, )</f>
        <v>#NAME?</v>
      </c>
      <c r="AS111" s="117" t="e">
        <f ca="1">IFS(AL108=1, $BB$6, AL108=2, $BJ$6, AL108=3, $BR$6, AL108=4, $BB$13, AL108=5, $BJ$13, AL108=6, $BR$13, AL108=7, $BB$20, AL108=8, $BJ$20, AL108=0, )</f>
        <v>#NAME?</v>
      </c>
      <c r="AT111" s="139"/>
      <c r="AU111" s="140"/>
      <c r="AV111" s="139"/>
      <c r="AW111" s="139"/>
      <c r="AX111" s="139"/>
      <c r="AY111" s="139"/>
      <c r="AZ111" s="139"/>
      <c r="BA111" s="139"/>
      <c r="BB111" s="139"/>
      <c r="BC111" s="139"/>
      <c r="BD111" s="139"/>
      <c r="BE111" s="139"/>
      <c r="BF111" s="139"/>
      <c r="BG111" s="139"/>
      <c r="BH111" s="139"/>
      <c r="BI111" s="139"/>
      <c r="BJ111" s="139"/>
      <c r="BK111" s="139"/>
      <c r="BL111" s="139"/>
      <c r="BM111" s="139"/>
      <c r="BN111" s="139"/>
      <c r="BO111" s="139"/>
      <c r="BP111" s="139"/>
      <c r="BQ111" s="139"/>
      <c r="BR111" s="139"/>
    </row>
    <row r="112" spans="1:70" ht="18" customHeight="1" x14ac:dyDescent="0.25">
      <c r="A112" s="180"/>
      <c r="B112" s="135" t="s">
        <v>16</v>
      </c>
      <c r="C112" s="182"/>
      <c r="D112" s="180"/>
      <c r="E112" s="180"/>
      <c r="F112" s="180"/>
      <c r="G112" s="180"/>
      <c r="H112" s="182"/>
      <c r="I112" s="15">
        <f>I108*$AT$6</f>
        <v>6437.5</v>
      </c>
      <c r="J112" s="180"/>
      <c r="K112" s="15">
        <f>K108*$AU$6</f>
        <v>800</v>
      </c>
      <c r="L112" s="180"/>
      <c r="M112" s="180"/>
      <c r="N112" s="15">
        <f>N108*$AT$6</f>
        <v>515</v>
      </c>
      <c r="O112" s="15">
        <f>O108*$AU$6</f>
        <v>160</v>
      </c>
      <c r="P112" s="180"/>
      <c r="Q112" s="180"/>
      <c r="R112" s="182"/>
      <c r="S112" s="180"/>
      <c r="T112" s="182"/>
      <c r="U112" s="116"/>
      <c r="V112" s="116" t="e">
        <f ca="1">IFS(T108=1, $AW$7, T108=2, $BE$7, T108=3, $BM$7, T108=4, $AW$14, T108=5, $BE$14, T108=6, $BM$14, T108=7, $AW$21, T108=8, $BE$21, T108=0, )</f>
        <v>#NAME?</v>
      </c>
      <c r="W112" s="116" t="e">
        <f ca="1">IFS(T108=1, $AX$7, T108=2, $BF$7, T108=3, $BN$7, T108=4, $AX$14, T108=5, $BF$14, T108=6, $BN$14, T108=7, $AX$21, T108=8, $BF$21, T108=0, )</f>
        <v>#NAME?</v>
      </c>
      <c r="X112" s="116" t="e">
        <f ca="1">IFS(T108=1, $AY$7, T108=2, $BG$7, T108=3, $BO$7, T108=4, $AY$14, T108=5, $BG$14, T108=6, $BO$14, T108=7, $AY$21, T108=8, $BG$21, T108=0, )</f>
        <v>#NAME?</v>
      </c>
      <c r="Y112" s="116" t="e">
        <f ca="1">IFS(T108=1, $AZ$7, T108=2, $BH$7, T108=3, $BP$7, T108=4, $AZ$14, T108=5, $BH$14, T108=6, $BP$14, T108=7, $AZ$21, T108=8, $BH$21, T108=0, )</f>
        <v>#NAME?</v>
      </c>
      <c r="Z112" s="116" t="e">
        <f ca="1">IFS(T108=1, $BA$7, T108=2, $BI$7, T108=3, $BQ$7, T108=4, $BA$14, T108=5, $BI$14, T108=6, $BQ$14, T108=7, $BA$21, T108=8, $BI$21, T108=0, )</f>
        <v>#NAME?</v>
      </c>
      <c r="AA112" s="117" t="e">
        <f ca="1">IFS(T108=1, $BB$7, T108=2, $BJ$7, T108=3, $BR$7, T108=4, $BB$14, T108=5, $BJ$14, T108=6, $BR$14, T108=7, $BB$21, T108=8, $BJ$21, T108=0, )</f>
        <v>#NAME?</v>
      </c>
      <c r="AB112" s="180"/>
      <c r="AC112" s="182"/>
      <c r="AD112" s="116"/>
      <c r="AE112" s="116" t="e">
        <f ca="1">IFS(AC108=1, $AW$7, AC108=2, $BE$7, AC108=3, $BM$7, AC108=4, $AW$14, AC108=5, $BE$14, AC108=6, $BM$14, AC108=7, $AW$21, AC108=8, $BE$21, AC108=0, )</f>
        <v>#NAME?</v>
      </c>
      <c r="AF112" s="116" t="e">
        <f ca="1">IFS(AC108=1, $AX$7, AC108=2, $BF$7, AC108=3, $BN$7, AC108=4, $AX$14, AC108=5, $BF$14, AC108=6, $BN$14, AC108=7, $AX$21, AC108=8, $BF$21, AC108=0, )</f>
        <v>#NAME?</v>
      </c>
      <c r="AG112" s="116" t="e">
        <f ca="1">IFS(AC108=1, $AY$7, AC108=2, $BG$7, AC108=3, $BO$7, AC108=4, $AY$14, AC108=5, $BG$14, AC108=6, $BO$14, AC108=7, $AY$21, AC108=8, $BG$21, AC108=0, )</f>
        <v>#NAME?</v>
      </c>
      <c r="AH112" s="116" t="e">
        <f ca="1">IFS(AC108=1, $AZ$7, AC108=2, $BH$7, AC108=3, $BP$7, AC108=4, $AZ$14, AC108=5, $BH$14, AC108=6, $BP$14, AC108=7, $AZ$21, AC108=8, $BH$21, AC108=0, )</f>
        <v>#NAME?</v>
      </c>
      <c r="AI112" s="116" t="e">
        <f ca="1">IFS(AC108=1, $BA$7, AC108=2, $BI$7, AC108=3, $BQ$7, AC108=4, $BA$14, AC108=5, $BI$14, AC108=6, $BQ$14, AC108=7, $BA$21, AC108=8, $BI$21, AC108=0, )</f>
        <v>#NAME?</v>
      </c>
      <c r="AJ112" s="117" t="e">
        <f ca="1">IFS(AC108=1, $BB$7, AC108=2, $BJ$7, AC108=3, $BR$7, AC108=4, $BB$14, AC108=5, $BJ$14, AC108=6, $BR$14, AC108=7, $BB$21, AC108=8, $BJ$21, AC108=0, )</f>
        <v>#NAME?</v>
      </c>
      <c r="AK112" s="180"/>
      <c r="AL112" s="182"/>
      <c r="AM112" s="116"/>
      <c r="AN112" s="116"/>
      <c r="AO112" s="116" t="e">
        <f ca="1">IFS(AL108=1, $AX$7, AL108=2, $BF$7, AL108=3, $BN$7, AL108=4, $AX$14, AL108=5, $BF$14, AL108=6, $BN$14, AL108=7, $AX$21, AL108=8, $BF$21, AL108=0, )</f>
        <v>#NAME?</v>
      </c>
      <c r="AP112" s="116" t="e">
        <f ca="1">IFS(AL108=1, $AY$7, AL108=2, $BG$7, AL108=3, $BO$7, AL108=4, $AY$14, AL108=5, $BG$14, AL108=6, $BO$14, AL108=7, $AY$21, AL108=8, $BG$21, AL108=0, )</f>
        <v>#NAME?</v>
      </c>
      <c r="AQ112" s="116" t="e">
        <f ca="1">IFS(AL108=1, $AZ$7, AL108=2, $BH$7, AL108=3, $BP$7, AL108=4, $AZ$14, AL108=5, $BH$14, AL108=6, $BP$14, AL108=7, $AZ$21, AL108=8, $BH$21, AL108=0, )</f>
        <v>#NAME?</v>
      </c>
      <c r="AR112" s="116" t="e">
        <f ca="1">IFS(AL108=1, $BA$7, AL108=2, $BI$7, AL108=3, $BQ$7, AL108=4, $BA$14, AL108=5, $BI$14, AL108=6, $BQ$14, AL108=7, $BA$21, AL108=8, $BI$21, AL108=0, )</f>
        <v>#NAME?</v>
      </c>
      <c r="AS112" s="117" t="e">
        <f ca="1">IFS(AL108=1, $BB$7, AL108=2, $BJ$7, AL108=3, $BR$7, AL108=4, $BB$14, AL108=5, $BJ$14, AL108=6, $BR$14, AL108=7, $BB$21, AL108=8, $BJ$21, AL108=0, )</f>
        <v>#NAME?</v>
      </c>
      <c r="AT112" s="15"/>
      <c r="AU112" s="59"/>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row>
    <row r="113" spans="1:70" ht="18" customHeight="1" x14ac:dyDescent="0.25">
      <c r="A113" s="180"/>
      <c r="B113" s="136" t="s">
        <v>17</v>
      </c>
      <c r="C113" s="182"/>
      <c r="D113" s="180"/>
      <c r="E113" s="180"/>
      <c r="F113" s="180"/>
      <c r="G113" s="180"/>
      <c r="H113" s="182"/>
      <c r="I113" s="15">
        <f>I108*$AT$7</f>
        <v>31166.25</v>
      </c>
      <c r="J113" s="180"/>
      <c r="K113" s="15">
        <f>K108*$AU$7</f>
        <v>1600</v>
      </c>
      <c r="L113" s="180"/>
      <c r="M113" s="180"/>
      <c r="N113" s="15">
        <f>N108*$AT$7</f>
        <v>2493.3000000000002</v>
      </c>
      <c r="O113" s="15">
        <f t="shared" ref="O113:O114" si="6">O108*$AU$7</f>
        <v>320</v>
      </c>
      <c r="P113" s="180"/>
      <c r="Q113" s="180"/>
      <c r="R113" s="182"/>
      <c r="S113" s="180"/>
      <c r="T113" s="182"/>
      <c r="U113" s="116"/>
      <c r="V113" s="116" t="e">
        <f ca="1">IFS(T108=1, $AW$8, T108=2, $BE$8, T108=3, $BM$8, T108=4, $AW$15, T108=5, $BE$15, T108=6, $BM$15, T108=7, $AW$22, T108=8, $BE$22, T108=0, )</f>
        <v>#NAME?</v>
      </c>
      <c r="W113" s="116" t="e">
        <f ca="1">IFS(T108=1, $AX$8, T108=2, $BF$8, T108=3, $BN$8, T108=4, $AX$15, T108=5, $BF$15, T108=6, $BN$15, T108=7, $AX$22, T108=8, $BF$22, T108=0, )</f>
        <v>#NAME?</v>
      </c>
      <c r="X113" s="116" t="e">
        <f ca="1">IFS(T108=1, $AY$8, T108=2, $BG$8, T108=3, $BO$8, T108=4, $AY$15, T108=5, $BG$15, T108=6, $BO$15, T108=7, $AY$22, T108=8, $BG$22, T108=0, )</f>
        <v>#NAME?</v>
      </c>
      <c r="Y113" s="116" t="e">
        <f ca="1">IFS(T108=1, $AZ$8, T108=2, $BH$8, T108=3, $BP$8, T108=4, $AZ$15, T108=5, $BH$15, T108=6, $BP$15, T108=7, $AZ$22, T108=8, $BH$22, T108=0, )</f>
        <v>#NAME?</v>
      </c>
      <c r="Z113" s="116" t="e">
        <f ca="1">IFS(T108=1, $BA$8, T108=2, $BI$8, T108=3, $BQ$8, T108=4, $BA$15, T108=5, $BI$15, T108=6, $BQ$15, T108=7, $BA$22, T108=8, $BI$22, T108=0, )</f>
        <v>#NAME?</v>
      </c>
      <c r="AA113" s="117" t="e">
        <f ca="1">IFS(T108=1, $BB$8, T108=2, $BJ$8, T108=3, $BR$8, T108=4, $BB$15, T108=5, $BJ$15, T108=6, $BR$15, T108=7, $BB$22, T108=8, $BJ$22, T108=0, )</f>
        <v>#NAME?</v>
      </c>
      <c r="AB113" s="180"/>
      <c r="AC113" s="182"/>
      <c r="AD113" s="116"/>
      <c r="AE113" s="116" t="e">
        <f ca="1">IFS(AC108=1, $AW$8, AC108=2, $BE$8, AC108=3, $BM$8, AC108=4, $AW$15, AC108=5, $BE$15, AC108=6, $BM$15, AC108=7, $AW$22, AC108=8, $BE$22, AC108=0, )</f>
        <v>#NAME?</v>
      </c>
      <c r="AF113" s="116" t="e">
        <f ca="1">IFS(AC108=1, $AX$8, AC108=2, $BF$8, AC108=3, $BN$8, AC108=4, $AX$15, AC108=5, $BF$15, AC108=6, $BN$15, AC108=7, $AX$22, AC108=8, $BF$22, AC108=0, )</f>
        <v>#NAME?</v>
      </c>
      <c r="AG113" s="116" t="e">
        <f ca="1">IFS(AC108=1, $AY$8, AC108=2, $BG$8, AC108=3, $BO$8, AC108=4, $AY$15, AC108=5, $BG$15, AC108=6, $BO$15, AC108=7, $AY$22, AC108=8, $BG$22, AC108=0, )</f>
        <v>#NAME?</v>
      </c>
      <c r="AH113" s="116" t="e">
        <f ca="1">IFS(AC108=1, $AZ$8, AC108=2, $BH$8, AC108=3, $BP$8, AC108=4, $AZ$15, AC108=5, $BH$15, AC108=6, $BP$15, AC108=7, $AZ$22, AC108=8, $BH$22, AC108=0, )</f>
        <v>#NAME?</v>
      </c>
      <c r="AI113" s="116" t="e">
        <f ca="1">IFS(AC108=1, $BA$8, AC108=2, $BI$8, AC108=3, $BQ$8, AC108=4, $BA$15, AC108=5, $BI$15, AC108=6, $BQ$15, AC108=7, $BA$22, AC108=8, $BI$22, AC108=0, )</f>
        <v>#NAME?</v>
      </c>
      <c r="AJ113" s="117" t="e">
        <f ca="1">IFS(AC108=1, $BB$8, AC108=2, $BJ$8, AC108=3, $BR$8, AC108=4, $BB$15, AC108=5, $BJ$15, AC108=6, $BR$15, AC108=7, $BB$22, AC108=8, $BJ$22, AC108=0, )</f>
        <v>#NAME?</v>
      </c>
      <c r="AK113" s="180"/>
      <c r="AL113" s="182"/>
      <c r="AM113" s="116"/>
      <c r="AN113" s="116"/>
      <c r="AO113" s="116" t="e">
        <f ca="1">IFS(AL108=1, $AX$8, AL108=2, $BF$8, AL108=3, $BN$8, AL108=4, $AX$15, AL108=5, $BF$15, AL108=6, $BN$15, AL108=7, $AX$22, AL108=8, $BF$22, AL108=0, )</f>
        <v>#NAME?</v>
      </c>
      <c r="AP113" s="116" t="e">
        <f ca="1">IFS(AL108=1, $AY$8, AL108=2, $BG$8, AL108=3, $BO$8, AL108=4, $AY$15, AL108=5, $BG$15, AL108=6, $BO$15, AL108=7, $AY$22, AL108=8, $BG$22, AL108=0, )</f>
        <v>#NAME?</v>
      </c>
      <c r="AQ113" s="116" t="e">
        <f ca="1">IFS(AL108=1, $AZ$8, AL108=2, $BH$8, AL108=3, $BP$8, AL108=4, $AZ$15, AL108=5, $BH$15, AL108=6, $BP$15, AL108=7, $AZ$22, AL108=8, $BH$22, AL108=0, )</f>
        <v>#NAME?</v>
      </c>
      <c r="AR113" s="116" t="e">
        <f ca="1">IFS(AL108=1, $BA$8, AL108=2, $BI$8, AL108=3, $BQ$8, AL108=4, $BA$15, AL108=5, $BI$15, AL108=6, $BQ$15, AL108=7, $BA$22, AL108=8, $BI$22, AL108=0, )</f>
        <v>#NAME?</v>
      </c>
      <c r="AS113" s="117" t="e">
        <f ca="1">IFS(AL108=1, $BB$8, AL108=2, $BJ$8, AL108=3, $BR$8, AL108=4, $BB$15, AL108=5, $BJ$15, AL108=6, $BR$15, AL108=7, $BB$22, AL108=8, $BJ$22, AL108=0, )</f>
        <v>#NAME?</v>
      </c>
      <c r="AT113" s="15"/>
      <c r="AU113" s="59"/>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row>
    <row r="114" spans="1:70" ht="18" customHeight="1" x14ac:dyDescent="0.25">
      <c r="A114" s="191"/>
      <c r="B114" s="141" t="s">
        <v>18</v>
      </c>
      <c r="C114" s="195"/>
      <c r="D114" s="191"/>
      <c r="E114" s="191"/>
      <c r="F114" s="191"/>
      <c r="G114" s="191"/>
      <c r="H114" s="195"/>
      <c r="I114" s="76">
        <f>I108*$AT$8</f>
        <v>331875</v>
      </c>
      <c r="J114" s="191"/>
      <c r="K114" s="76">
        <f>K108*$AU$8</f>
        <v>3200</v>
      </c>
      <c r="L114" s="191"/>
      <c r="M114" s="191"/>
      <c r="N114" s="76">
        <f>N108*$AT$8</f>
        <v>26550</v>
      </c>
      <c r="O114" s="76">
        <f t="shared" si="6"/>
        <v>640</v>
      </c>
      <c r="P114" s="191"/>
      <c r="Q114" s="191"/>
      <c r="R114" s="195"/>
      <c r="S114" s="191"/>
      <c r="T114" s="195"/>
      <c r="U114" s="124"/>
      <c r="V114" s="124" t="e">
        <f ca="1">IFS(T108=1, $AW$9, T108=2, $BE$9, T108=3, $BM$9, T108=4, $AW$16, T108=5, $BE$16, T108=6, $BM$16, T108=7, $AW$23, T108=8, $BE$23, T108=0, )</f>
        <v>#NAME?</v>
      </c>
      <c r="W114" s="124" t="e">
        <f ca="1">IFS(T108=1, $AX$9, T108=2, $BF$9, T108=3, $BN$9, T108=4, $AX$16, T108=5, $BF$16, T108=6, $BN$16, T108=7, $AX$23, T108=8, $BF$23, T108=0, )</f>
        <v>#NAME?</v>
      </c>
      <c r="X114" s="124" t="e">
        <f ca="1">IFS(T108=1, $AY$9, T108=2, $BG$9, T108=3, $BO$9, T108=4, $AY$16, T108=5, $BG$16, T108=6, $BO$16, T108=7, $AY$23, T108=8, $BG$23, T108=0, )</f>
        <v>#NAME?</v>
      </c>
      <c r="Y114" s="124" t="e">
        <f ca="1">IFS(T108=1, $AZ$9, T108=2, $BH$9, T108=3, $BP$9, T108=4, $AZ$16, T108=5, $BH$16, T108=6, $BP$16, T108=7, $AZ$23, T108=8, $BH$23, T108=0, )</f>
        <v>#NAME?</v>
      </c>
      <c r="Z114" s="124" t="e">
        <f ca="1">IFS(T108=1, $BA$9, T108=2, $BI$9, T108=3, $BQ$9, T108=4, $BA$16, T108=5, $BI$16, T108=6, $BQ$16, T108=7, $BA$23, T108=8, $BI$23, T108=0, )</f>
        <v>#NAME?</v>
      </c>
      <c r="AA114" s="125" t="e">
        <f ca="1">IFS(T108=1, $BB$9, T108=2, $BJ$9, T108=3, $BR$9, T108=4, $BB$16, T108=5, $BJ$16, T108=6, $BR$16, T108=7, $BB$23, T108=8, $BJ$23, T108=0, )</f>
        <v>#NAME?</v>
      </c>
      <c r="AB114" s="191"/>
      <c r="AC114" s="195"/>
      <c r="AD114" s="124"/>
      <c r="AE114" s="124" t="e">
        <f ca="1">IFS(AC108=1, $AW$9, AC108=2, $BE$9, AC108=3, $BM$9, AC108=4, $AW$16, AC108=5, $BE$16, AC108=6, $BM$16, AC108=7, $AW$23, AC108=8, $BE$23, AC108=0, )</f>
        <v>#NAME?</v>
      </c>
      <c r="AF114" s="124" t="e">
        <f ca="1">IFS(AC108=1, $AX$9, AC108=2, $BF$9, AC108=3, $BN$9, AC108=4, $AX$16, AC108=5, $BF$16, AC108=6, $BN$16, AC108=7, $AX$23, AC108=8, $BF$23, AC108=0, )</f>
        <v>#NAME?</v>
      </c>
      <c r="AG114" s="124" t="e">
        <f ca="1">IFS(AC108=1, $AY$9, AC108=2, $BG$9, AC108=3, $BO$9, AC108=4, $AY$16, AC108=5, $BG$16, AC108=6, $BO$16, AC108=7, $AY$23, AC108=8, $BG$23, AC108=0, )</f>
        <v>#NAME?</v>
      </c>
      <c r="AH114" s="124" t="e">
        <f ca="1">IFS(AC108=1, $AZ$9, AC108=2, $BH$9, AC108=3, $BP$9, AC108=4, $AZ$16, AC108=5, $BH$16, AC108=6, $BP$16, AC108=7, $AZ$23, AC108=8, $BH$23, AC108=0, )</f>
        <v>#NAME?</v>
      </c>
      <c r="AI114" s="124" t="e">
        <f ca="1">IFS(AC108=1, $BA$9, AC108=2, $BI$9, AC108=3, $BQ$9, AC108=4, $BA$16, AC108=5, $BI$16, AC108=6, $BQ$16, AC108=7, $BA$23, AC108=8, $BI$23, AC108=0, )</f>
        <v>#NAME?</v>
      </c>
      <c r="AJ114" s="125" t="e">
        <f ca="1">IFS(AC108=1, $BB$9, AC108=2, $BJ$9, AC108=3, $BR$9, AC108=4, $BB$16, AC108=5, $BJ$16, AC108=6, $BR$16, AC108=7, $BB$23, AC108=8, $BJ$23, AC108=0, )</f>
        <v>#NAME?</v>
      </c>
      <c r="AK114" s="191"/>
      <c r="AL114" s="195"/>
      <c r="AM114" s="124"/>
      <c r="AN114" s="124"/>
      <c r="AO114" s="124" t="e">
        <f ca="1">IFS(AL108=1, $AX$9, AL108=2, $BF$9, AL108=3, $BN$9, AL108=4, $AX$16, AL108=5, $BF$16, AL108=6, $BN$16, AL108=7, $AX$23, AL108=8, $BF$23, AL108=0, )</f>
        <v>#NAME?</v>
      </c>
      <c r="AP114" s="124" t="e">
        <f ca="1">IFS(AL108=1, $AY$9, AL108=2, $BG$9, AL108=3, $BO$9, AL108=4, $AY$16, AL108=5, $BG$16, AL108=6, $BO$16, AL108=7, $AY$23, AL108=8, $BG$23, AL108=0, )</f>
        <v>#NAME?</v>
      </c>
      <c r="AQ114" s="124" t="e">
        <f ca="1">IFS(AL108=1, $AZ$9, AL108=2, $BH$9, AL108=3, $BP$9, AL108=4, $AZ$16, AL108=5, $BH$16, AL108=6, $BP$16, AL108=7, $AZ$23, AL108=8, $BH$23, AL108=0, )</f>
        <v>#NAME?</v>
      </c>
      <c r="AR114" s="124" t="e">
        <f ca="1">IFS(AL108=1, $BA$9, AL108=2, $BI$9, AL108=3, $BQ$9, AL108=4, $BA$16, AL108=5, $BI$16, AL108=6, $BQ$16, AL108=7, $BA$23, AL108=8, $BI$23, AL108=0, )</f>
        <v>#NAME?</v>
      </c>
      <c r="AS114" s="125" t="e">
        <f ca="1">IFS(AL108=1, $BB$9, AL108=2, $BJ$9, AL108=3, $BR$9, AL108=4, $BB$16, AL108=5, $BJ$16, AL108=6, $BR$16, AL108=7, $BB$23, AL108=8, $BJ$23, AL108=0, )</f>
        <v>#NAME?</v>
      </c>
      <c r="AT114" s="142"/>
      <c r="AU114" s="143"/>
      <c r="AV114" s="144"/>
      <c r="AW114" s="144"/>
      <c r="AX114" s="144"/>
      <c r="AY114" s="144"/>
      <c r="AZ114" s="144"/>
      <c r="BA114" s="144"/>
      <c r="BB114" s="144"/>
      <c r="BC114" s="144"/>
      <c r="BD114" s="144"/>
      <c r="BE114" s="144"/>
      <c r="BF114" s="144"/>
      <c r="BG114" s="144"/>
      <c r="BH114" s="144"/>
      <c r="BI114" s="144"/>
      <c r="BJ114" s="144"/>
      <c r="BK114" s="144"/>
      <c r="BL114" s="144"/>
      <c r="BM114" s="144"/>
      <c r="BN114" s="144"/>
      <c r="BO114" s="144"/>
      <c r="BP114" s="144"/>
      <c r="BQ114" s="144"/>
      <c r="BR114" s="144"/>
    </row>
    <row r="115" spans="1:70" ht="13.5" x14ac:dyDescent="0.25">
      <c r="A115" s="198" t="s">
        <v>221</v>
      </c>
      <c r="B115" s="136" t="s">
        <v>23</v>
      </c>
      <c r="C115" s="194">
        <v>31</v>
      </c>
      <c r="D115" s="189"/>
      <c r="E115" s="189" t="s">
        <v>118</v>
      </c>
      <c r="F115" s="189"/>
      <c r="G115" s="189"/>
      <c r="H115" s="194"/>
      <c r="I115" s="15">
        <v>250</v>
      </c>
      <c r="J115" s="189" t="s">
        <v>115</v>
      </c>
      <c r="K115" s="15">
        <v>25</v>
      </c>
      <c r="L115" s="189"/>
      <c r="M115" s="189" t="s">
        <v>394</v>
      </c>
      <c r="N115" s="15">
        <v>7</v>
      </c>
      <c r="O115" s="15">
        <v>1</v>
      </c>
      <c r="P115" s="196" t="s">
        <v>395</v>
      </c>
      <c r="Q115" s="189" t="s">
        <v>396</v>
      </c>
      <c r="R115" s="194" t="s">
        <v>397</v>
      </c>
      <c r="S115" s="189" t="s">
        <v>234</v>
      </c>
      <c r="T115" s="194">
        <v>2</v>
      </c>
      <c r="U115" s="116"/>
      <c r="V115" s="116" t="e">
        <f ca="1">IFS(T115=1, $AW$3, T115=2, $BE$3, T115=3, $BM$3, T115=4, $AW$10, T115=5, $BE$10, T115=6, $BM$10, T115=7, $AW$17, T115=8, $BE$17, T115=0, )</f>
        <v>#NAME?</v>
      </c>
      <c r="W115" s="116" t="e">
        <f ca="1">IFS(T115=1, $AX$3, T115=2, $BF$3, T115=3, $BN$3, T115=4, $AX$10, T115=5, $BF$10, T115=6, $BN$10, T115=7, $AX$17, T115=8, $BET122, T115=0, )</f>
        <v>#NAME?</v>
      </c>
      <c r="X115" s="116" t="e">
        <f ca="1">IFS(T115=1, $AY$3, T115=2, $BG$3, T115=3, $BO$3, T115=4, $AY$10, T115=5, $BG$10, T115=6, $BO$10, T115=7, $AY$17, T115=8, $BFT122, T115=0, )</f>
        <v>#NAME?</v>
      </c>
      <c r="Y115" s="116" t="e">
        <f ca="1">IFS(T115=1, $AZ$3, T115=2, $BH$3, T115=3, $BP$3, T115=4, $AZ$10, T115=5, $BH$10, T115=6, $BP$10, T115=7, $AZ$17, T115=8, $BGT122, T115=0, )</f>
        <v>#NAME?</v>
      </c>
      <c r="Z115" s="116" t="e">
        <f ca="1">IFS(T115=1, $BA$3, T115=2, $BI$3, T115=3, $BQ$3, T115=4, $BA$10, T115=5, $BI$10, T115=6, $BQ$10, T115=7, $BA$17, T115=8, $BHT122, T115=0, )</f>
        <v>#NAME?</v>
      </c>
      <c r="AA115" s="117" t="e">
        <f ca="1">IFS(T115=1, $BB$3, T115=2, $BJ$3, T115=3, $BR$3, T115=4, $BB$10, T115=5, $BJ$10, T115=6, $BR$10, T115=7, $BB$17, T115=8, $BIT122, T115=0, )</f>
        <v>#NAME?</v>
      </c>
      <c r="AB115" s="189" t="s">
        <v>218</v>
      </c>
      <c r="AC115" s="194">
        <v>1</v>
      </c>
      <c r="AD115" s="116" t="e">
        <f ca="1">IFS(AC115=1, $AV$3, AC115=2, $BD$3, AC115=3, $BL$3, AC115=4, $AV$10, AC115=5, $BD$10, AC115=6, $BL$10, AC115=7, $AV$17, AC115=8, $BD$17, AC115=0, )</f>
        <v>#NAME?</v>
      </c>
      <c r="AE115" s="116" t="e">
        <f ca="1">IFS(AC115=1, $AW$3, AC115=2, $BE$3, AC115=3, $BM$3, AC115=4, $AW$10, AC115=5, $BE$10, AC115=6, $BM$10, AC115=7, $AW$17, AC115=8, $BE$17, AC115=0, )</f>
        <v>#NAME?</v>
      </c>
      <c r="AF115" s="116" t="e">
        <f ca="1">IFS(AC115=1, $AX$3, AC115=2, $BF$3, AC115=3, $BN$3, AC115=4, $AX$10, AC115=5, $BF$10, AC115=6, $BN$10, AC115=7, $AX$17, AC115=8, $BET122, AC115=0, )</f>
        <v>#NAME?</v>
      </c>
      <c r="AG115" s="116" t="e">
        <f ca="1">IFS(AC115=1, $AY$3, AC115=2, $BG$3, AC115=3, $BO$3, AC115=4, $AY$10, AC115=5, $BG$10, AC115=6, $BO$10, AC115=7, $AY$17, AC115=8, $BFT122, AC115=0, )</f>
        <v>#NAME?</v>
      </c>
      <c r="AH115" s="116" t="e">
        <f ca="1">IFS(AC115=1, $AZ$3, AC115=2, $BH$3, AC115=3, $BP$3, AC115=4, $AZ$10, AC115=5, $BH$10, AC115=6, $BP$10, AC115=7, $AZ$17, AC115=8, $BGT122, AC115=0, )</f>
        <v>#NAME?</v>
      </c>
      <c r="AI115" s="116" t="e">
        <f ca="1">IFS(AC115=1, $BA$3, AC115=2, $BI$3, AC115=3, $BQ$3, AC115=4, $BA$10, AC115=5, $BI$10, AC115=6, $BQ$10, AC115=7, $BA$17, AC115=8, $BHT122, AC115=0, )</f>
        <v>#NAME?</v>
      </c>
      <c r="AJ115" s="117" t="e">
        <f ca="1">IFS(AC115=1, $BB$3, AC115=2, $BJ$3, AC115=3, $BR$3, AC115=4, $BB$10, AC115=5, $BJ$10, AC115=6, $BR$10, AC115=7, $BB$17, AC115=8, $BIT122, AC115=0, )</f>
        <v>#NAME?</v>
      </c>
      <c r="AK115" s="189" t="s">
        <v>115</v>
      </c>
      <c r="AL115" s="194"/>
      <c r="AM115" s="116" t="e">
        <f ca="1">IFS(AL115=1, $AV$3, AL115=2, $BD$3, AL115=3, $BL$3, AL115=4, $AV$10, AL115=5, $BD$10, AL115=6, $BL$10, AL115=7, $AV$17, AL115=8, $BD$17, AL115=0, )</f>
        <v>#NAME?</v>
      </c>
      <c r="AN115" s="116" t="e">
        <f ca="1">IFS(AL115=1, $AW$3, AL115=2, $BE$3, AL115=3, $BM$3, AL115=4, $AW$10, AL115=5, $BE$10, AL115=6, $BM$10, AL115=7, $AW$17, AL115=8, $BE$17, AL115=0, )</f>
        <v>#NAME?</v>
      </c>
      <c r="AO115" s="116" t="e">
        <f ca="1">IFS(AL115=1, $AX$3, AL115=2, $BF$3, AL115=3, $BN$3, AL115=4, $AX$10, AL115=5, $BF$10, AL115=6, $BN$10, AL115=7, $AX$17, AL115=8, $BET122, AL115=0, )</f>
        <v>#NAME?</v>
      </c>
      <c r="AP115" s="116" t="e">
        <f ca="1">IFS(AL115=1, $AY$3, AL115=2, $BG$3, AL115=3, $BO$3, AL115=4, $AY$10, AL115=5, $BG$10, AL115=6, $BO$10, AL115=7, $AY$17, AL115=8, $BFT122, AL115=0, )</f>
        <v>#NAME?</v>
      </c>
      <c r="AQ115" s="116" t="e">
        <f ca="1">IFS(AL115=1, $AZ$3, AL115=2, $BH$3, AL115=3, $BP$3, AL115=4, $AZ$10, AL115=5, $BH$10, AL115=6, $BP$10, AL115=7, $AZ$17, AL115=8, $BGT122, AL115=0, )</f>
        <v>#NAME?</v>
      </c>
      <c r="AR115" s="116" t="e">
        <f ca="1">IFS(AL115=1, $BA$3, AL115=2, $BI$3, AL115=3, $BQ$3, AL115=4, $BA$10, AL115=5, $BI$10, AL115=6, $BQ$10, AL115=7, $BA$17, AL115=8, $BHT122, AL115=0, )</f>
        <v>#NAME?</v>
      </c>
      <c r="AS115" s="117" t="e">
        <f ca="1">IFS(AL115=1, $BB$3, AL115=2, $BJ$3, AL115=3, $BR$3, AL115=4, $BB$10, AL115=5, $BJ$10, AL115=6, $BR$10, AL115=7, $BB$17, AL115=8, $BIT122, AL115=0, )</f>
        <v>#NAME?</v>
      </c>
      <c r="AT115" s="15"/>
      <c r="AU115" s="59"/>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row>
    <row r="116" spans="1:70" ht="13.5" x14ac:dyDescent="0.25">
      <c r="A116" s="180"/>
      <c r="B116" s="136" t="s">
        <v>13</v>
      </c>
      <c r="C116" s="182"/>
      <c r="D116" s="180"/>
      <c r="E116" s="180"/>
      <c r="F116" s="180"/>
      <c r="G116" s="180"/>
      <c r="H116" s="182"/>
      <c r="I116" s="15">
        <f>I115*$AT$3</f>
        <v>550</v>
      </c>
      <c r="J116" s="180"/>
      <c r="K116" s="15">
        <f>K115*$AU$3</f>
        <v>50</v>
      </c>
      <c r="L116" s="180"/>
      <c r="M116" s="180"/>
      <c r="N116" s="15">
        <f>N115*$AU$3</f>
        <v>14</v>
      </c>
      <c r="O116" s="15">
        <f t="shared" ref="O116:O121" si="7">O115+1</f>
        <v>2</v>
      </c>
      <c r="P116" s="180"/>
      <c r="Q116" s="180"/>
      <c r="R116" s="182"/>
      <c r="S116" s="180"/>
      <c r="T116" s="182"/>
      <c r="U116" s="116"/>
      <c r="V116" s="116" t="e">
        <f ca="1">IFS(T115=1, $AW$4, T115=2, $BE$4, T115=3, $BM$4, T115=4, $AW$11, T115=5, $BE$11, T115=6, $BM$11, T115=7, $AW$18, T115=8, $BE$18, T115=0, )</f>
        <v>#NAME?</v>
      </c>
      <c r="W116" s="116" t="e">
        <f ca="1">IFS(T115=1, $AX$4, T115=2, $BF$4, T115=3, $BN$4, T115=4, $AX$11, T115=5, $BF$11, T115=6, $BN$11, T115=7, $AX$18, T115=8, $BF$18, T115=0, )</f>
        <v>#NAME?</v>
      </c>
      <c r="X116" s="116" t="e">
        <f ca="1">IFS(T115=1, $AY$4, T115=2, $BG$4, T115=3, $BO$4, T115=4, $AY$11, T115=5, $BG$11, T115=6, $BO$11, T115=7, $AY$18, T115=8, $BG$18, T115=0, )</f>
        <v>#NAME?</v>
      </c>
      <c r="Y116" s="116" t="e">
        <f ca="1">IFS(T115=1, $AZ$4, T115=2, $BH$4, T115=3, $BP$4, T115=4, $AZ$11, T115=5, $BH$11, T115=6, $BP$11, T115=7, $AZ$18, T115=8, $BH$18, T115=0, )</f>
        <v>#NAME?</v>
      </c>
      <c r="Z116" s="116" t="e">
        <f ca="1">IFS(T115=1, $BA$4, T115=2, $BI$4, T115=3, $BQ$4, T115=4, $BA$11, T115=5, $BI$11, T115=6, $BQ$11, T115=7, $BA$18, T115=8, $BI$18, T115=0, )</f>
        <v>#NAME?</v>
      </c>
      <c r="AA116" s="117" t="e">
        <f ca="1">IFS(T115=1, $BA$4, T115=2, $BI$4, T115=3, $BQ$4, T115=4, $BA$11, T115=5, $BI$11, T115=6, $BQ$11, T115=7, $BA$18, T115=8, $BI$18, T115=0, )</f>
        <v>#NAME?</v>
      </c>
      <c r="AB116" s="180"/>
      <c r="AC116" s="182"/>
      <c r="AD116" s="116" t="e">
        <f ca="1">IFS(AC115=1, $AV$4, AC115=2, $BD$4, AC115=3, $BL$4, AC115=4, $AV$11, AC115=5, $BD$11, AC115=6, $BL$11, AC115=7, $AV$18, AC115=8, $BD$18, AC115=0, )</f>
        <v>#NAME?</v>
      </c>
      <c r="AE116" s="116" t="e">
        <f ca="1">IFS(AC115=1, $AW$4, AC115=2, $BE$4, AC115=3, $BM$4, AC115=4, $AW$11, AC115=5, $BE$11, AC115=6, $BM$11, AC115=7, $AW$18, AC115=8, $BE$18, AC115=0, )</f>
        <v>#NAME?</v>
      </c>
      <c r="AF116" s="116" t="e">
        <f ca="1">IFS(AC115=1, $AX$4, AC115=2, $BF$4, AC115=3, $BN$4, AC115=4, $AX$11, AC115=5, $BF$11, AC115=6, $BN$11, AC115=7, $AX$18, AC115=8, $BF$18, AC115=0, )</f>
        <v>#NAME?</v>
      </c>
      <c r="AG116" s="116" t="e">
        <f ca="1">IFS(AC115=1, $AY$4, AC115=2, $BG$4, AC115=3, $BO$4, AC115=4, $AY$11, AC115=5, $BG$11, AC115=6, $BO$11, AC115=7, $AY$18, AC115=8, $BG$18, AC115=0, )</f>
        <v>#NAME?</v>
      </c>
      <c r="AH116" s="116" t="e">
        <f ca="1">IFS(AC115=1, $AZ$4, AC115=2, $BH$4, AC115=3, $BP$4, AC115=4, $AZ$11, AC115=5, $BH$11, AC115=6, $BP$11, AC115=7, $AZ$18, AC115=8, $BH$18, AC115=0, )</f>
        <v>#NAME?</v>
      </c>
      <c r="AI116" s="116" t="e">
        <f ca="1">IFS(AC115=1, $BA$4, AC115=2, $BI$4, AC115=3, $BQ$4, AC115=4, $BA$11, AC115=5, $BI$11, AC115=6, $BQ$11, AC115=7, $BA$18, AC115=8, $BI$18, AC115=0, )</f>
        <v>#NAME?</v>
      </c>
      <c r="AJ116" s="117" t="e">
        <f ca="1">IFS(AC115=1, $BA$4, AC115=2, $BI$4, AC115=3, $BQ$4, AC115=4, $BA$11, AC115=5, $BI$11, AC115=6, $BQ$11, AC115=7, $BA$18, AC115=8, $BI$18, AC115=0, )</f>
        <v>#NAME?</v>
      </c>
      <c r="AK116" s="180"/>
      <c r="AL116" s="182"/>
      <c r="AM116" s="116" t="e">
        <f ca="1">IFS(AL115=1, $AV$4, AL115=2, $BD$4, AL115=3, $BL$4, AL115=4, $AV$11, AL115=5, $BD$11, AL115=6, $BL$11, AL115=7, $AV$18, AL115=8, $BD$18, AL115=0, )</f>
        <v>#NAME?</v>
      </c>
      <c r="AN116" s="116" t="e">
        <f ca="1">IFS(AL115=1, $AW$4, AL115=2, $BE$4, AL115=3, $BM$4, AL115=4, $AW$11, AL115=5, $BE$11, AL115=6, $BM$11, AL115=7, $AW$18, AL115=8, $BE$18, AL115=0, )</f>
        <v>#NAME?</v>
      </c>
      <c r="AO116" s="116" t="e">
        <f ca="1">IFS(AL115=1, $AX$4, AL115=2, $BF$4, AL115=3, $BN$4, AL115=4, $AX$11, AL115=5, $BF$11, AL115=6, $BN$11, AL115=7, $AX$18, AL115=8, $BF$18, AL115=0, )</f>
        <v>#NAME?</v>
      </c>
      <c r="AP116" s="116" t="e">
        <f ca="1">IFS(AL115=1, $AY$4, AL115=2, $BG$4, AL115=3, $BO$4, AL115=4, $AY$11, AL115=5, $BG$11, AL115=6, $BO$11, AL115=7, $AY$18, AL115=8, $BG$18, AL115=0, )</f>
        <v>#NAME?</v>
      </c>
      <c r="AQ116" s="116" t="e">
        <f ca="1">IFS(AL115=1, $AZ$4, AL115=2, $BH$4, AL115=3, $BP$4, AL115=4, $AZ$11, AL115=5, $BH$11, AL115=6, $BP$11, AL115=7, $AZ$18, AL115=8, $BH$18, AL115=0, )</f>
        <v>#NAME?</v>
      </c>
      <c r="AR116" s="116" t="e">
        <f ca="1">IFS(AL115=1, $BA$4, AL115=2, $BI$4, AL115=3, $BQ$4, AL115=4, $BA$11, AL115=5, $BI$11, AL115=6, $BQ$11, AL115=7, $BA$18, AL115=8, $BI$18, AL115=0, )</f>
        <v>#NAME?</v>
      </c>
      <c r="AS116" s="117" t="e">
        <f ca="1">IFS(AL115=1, $BA$4, AL115=2, $BI$4, AL115=3, $BQ$4, AL115=4, $BA$11, AL115=5, $BI$11, AL115=6, $BQ$11, AL115=7, $BA$18, AL115=8, $BI$18, AL115=0, )</f>
        <v>#NAME?</v>
      </c>
      <c r="AT116" s="15"/>
      <c r="AU116" s="59"/>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row>
    <row r="117" spans="1:70" ht="13.5" x14ac:dyDescent="0.25">
      <c r="A117" s="180"/>
      <c r="B117" s="136" t="s">
        <v>14</v>
      </c>
      <c r="C117" s="182"/>
      <c r="D117" s="180"/>
      <c r="E117" s="180"/>
      <c r="F117" s="180"/>
      <c r="G117" s="180"/>
      <c r="H117" s="182"/>
      <c r="I117" s="15">
        <f>I115*$AT$4</f>
        <v>1210</v>
      </c>
      <c r="J117" s="180"/>
      <c r="K117" s="15">
        <f>K115*$AU$4</f>
        <v>100</v>
      </c>
      <c r="L117" s="180"/>
      <c r="M117" s="180"/>
      <c r="N117" s="15">
        <f>N115*$AU$4</f>
        <v>28</v>
      </c>
      <c r="O117" s="15">
        <f t="shared" si="7"/>
        <v>3</v>
      </c>
      <c r="P117" s="180"/>
      <c r="Q117" s="180"/>
      <c r="R117" s="182"/>
      <c r="S117" s="180"/>
      <c r="T117" s="182"/>
      <c r="U117" s="116"/>
      <c r="V117" s="116" t="e">
        <f ca="1">IFS(T115=1, $AW$5, T115=2, $BE$5, T115=3, $BM$5, T115=4, $AW$12, T115=5, $BE$12, T115=6, $BM$12, T115=7, $AW$19, T115=8, $BE$19, T115=0, )</f>
        <v>#NAME?</v>
      </c>
      <c r="W117" s="116" t="e">
        <f ca="1">IFS(T115=1, $AX$5, T115=2, $BF$5, T115=3, $BN$5, T115=4, $AX$12, T115=5, $BF$12, T115=6, $BN$12, T115=7, $AX$19, T115=8, $BF$19, T115=0, )</f>
        <v>#NAME?</v>
      </c>
      <c r="X117" s="116" t="e">
        <f ca="1">IFS(T115=1, $AY$5, T115=2, $BG$5, T115=3, $BO$5, T115=4, $AY$12, T115=5, $BG$12, T115=6, $BO$12, T115=7, $AY$19, T115=8, $BG$19, T115=0, )</f>
        <v>#NAME?</v>
      </c>
      <c r="Y117" s="116" t="e">
        <f ca="1">IFS(T115=1, $AZ$5, T115=2, $BH$5, T115=3, $BP$5, T115=4, $AZ$12, T115=5, $BH$12, T115=6, $BP$12, T115=7, $AZ$19, T115=8, $BH$19, T115=0, )</f>
        <v>#NAME?</v>
      </c>
      <c r="Z117" s="116" t="e">
        <f ca="1">IFS(T115=1, $BA$5, T115=2, $BI$5, T115=3, $BQ$5, T115=4, $BA$12, T115=5, $BI$12, T115=6, $BQ$12, T115=7, $BA$19, T115=8, $BI$19, T115=0, )</f>
        <v>#NAME?</v>
      </c>
      <c r="AA117" s="117" t="e">
        <f ca="1">IFS(T115=1, $BB$5, T115=2, $BJ$5, T115=3, $BR$5, T115=4, $BB$12, T115=5, $BJ$12, T115=6, $BR$12, T115=7, $BB$19, T115=8, $BJ$19, T115=0, )</f>
        <v>#NAME?</v>
      </c>
      <c r="AB117" s="180"/>
      <c r="AC117" s="182"/>
      <c r="AD117" s="116" t="e">
        <f ca="1">IFS(AC115=1, $AV$5, AC115=2, $BD$5, AC115=3, $BL$5, AC115=4, $AV$12, AC115=5, $BD$12, AC115=6, $BL$12, AC115=7, $AV$19, AC115=8, $BD$19, AC115=0, )</f>
        <v>#NAME?</v>
      </c>
      <c r="AE117" s="116" t="e">
        <f ca="1">IFS(AC115=1, $AW$5, AC115=2, $BE$5, AC115=3, $BM$5, AC115=4, $AW$12, AC115=5, $BE$12, AC115=6, $BM$12, AC115=7, $AW$19, AC115=8, $BE$19, AC115=0, )</f>
        <v>#NAME?</v>
      </c>
      <c r="AF117" s="116" t="e">
        <f ca="1">IFS(AC115=1, $AX$5, AC115=2, $BF$5, AC115=3, $BN$5, AC115=4, $AX$12, AC115=5, $BF$12, AC115=6, $BN$12, AC115=7, $AX$19, AC115=8, $BF$19, AC115=0, )</f>
        <v>#NAME?</v>
      </c>
      <c r="AG117" s="116" t="e">
        <f ca="1">IFS(AC115=1, $AY$5, AC115=2, $BG$5, AC115=3, $BO$5, AC115=4, $AY$12, AC115=5, $BG$12, AC115=6, $BO$12, AC115=7, $AY$19, AC115=8, $BG$19, AC115=0, )</f>
        <v>#NAME?</v>
      </c>
      <c r="AH117" s="116" t="e">
        <f ca="1">IFS(AC115=1, $AZ$5, AC115=2, $BH$5, AC115=3, $BP$5, AC115=4, $AZ$12, AC115=5, $BH$12, AC115=6, $BP$12, AC115=7, $AZ$19, AC115=8, $BH$19, AC115=0, )</f>
        <v>#NAME?</v>
      </c>
      <c r="AI117" s="116" t="e">
        <f ca="1">IFS(AC115=1, $BA$5, AC115=2, $BI$5, AC115=3, $BQ$5, AC115=4, $BA$12, AC115=5, $BI$12, AC115=6, $BQ$12, AC115=7, $BA$19, AC115=8, $BI$19, AC115=0, )</f>
        <v>#NAME?</v>
      </c>
      <c r="AJ117" s="117" t="e">
        <f ca="1">IFS(AC115=1, $BB$5, AC115=2, $BJ$5, AC115=3, $BR$5, AC115=4, $BB$12, AC115=5, $BJ$12, AC115=6, $BR$12, AC115=7, $BB$19, AC115=8, $BJ$19, AC115=0, )</f>
        <v>#NAME?</v>
      </c>
      <c r="AK117" s="180"/>
      <c r="AL117" s="182"/>
      <c r="AM117" s="116" t="e">
        <f ca="1">IFS(AL115=1, $AV$5, AL115=2, $BD$5, AL115=3, $BL$5, AL115=4, $AV$12, AL115=5, $BD$12, AL115=6, $BL$12, AL115=7, $AV$19, AL115=8, $BD$19, AL115=0, )</f>
        <v>#NAME?</v>
      </c>
      <c r="AN117" s="116" t="e">
        <f ca="1">IFS(AL115=1, $AW$5, AL115=2, $BE$5, AL115=3, $BM$5, AL115=4, $AW$12, AL115=5, $BE$12, AL115=6, $BM$12, AL115=7, $AW$19, AL115=8, $BE$19, AL115=0, )</f>
        <v>#NAME?</v>
      </c>
      <c r="AO117" s="116" t="e">
        <f ca="1">IFS(AL115=1, $AX$5, AL115=2, $BF$5, AL115=3, $BN$5, AL115=4, $AX$12, AL115=5, $BF$12, AL115=6, $BN$12, AL115=7, $AX$19, AL115=8, $BF$19, AL115=0, )</f>
        <v>#NAME?</v>
      </c>
      <c r="AP117" s="116" t="e">
        <f ca="1">IFS(AL115=1, $AY$5, AL115=2, $BG$5, AL115=3, $BO$5, AL115=4, $AY$12, AL115=5, $BG$12, AL115=6, $BO$12, AL115=7, $AY$19, AL115=8, $BG$19, AL115=0, )</f>
        <v>#NAME?</v>
      </c>
      <c r="AQ117" s="116" t="e">
        <f ca="1">IFS(AL115=1, $AZ$5, AL115=2, $BH$5, AL115=3, $BP$5, AL115=4, $AZ$12, AL115=5, $BH$12, AL115=6, $BP$12, AL115=7, $AZ$19, AL115=8, $BH$19, AL115=0, )</f>
        <v>#NAME?</v>
      </c>
      <c r="AR117" s="116" t="e">
        <f ca="1">IFS(AL115=1, $BA$5, AL115=2, $BI$5, AL115=3, $BQ$5, AL115=4, $BA$12, AL115=5, $BI$12, AL115=6, $BQ$12, AL115=7, $BA$19, AL115=8, $BI$19, AL115=0, )</f>
        <v>#NAME?</v>
      </c>
      <c r="AS117" s="117" t="e">
        <f ca="1">IFS(AL115=1, $BB$5, AL115=2, $BJ$5, AL115=3, $BR$5, AL115=4, $BB$12, AL115=5, $BJ$12, AL115=6, $BR$12, AL115=7, $BB$19, AL115=8, $BJ$19, AL115=0, )</f>
        <v>#NAME?</v>
      </c>
      <c r="AT117" s="15"/>
      <c r="AU117" s="59"/>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row>
    <row r="118" spans="1:70" ht="13.5" x14ac:dyDescent="0.25">
      <c r="A118" s="180"/>
      <c r="B118" s="136" t="s">
        <v>15</v>
      </c>
      <c r="C118" s="182"/>
      <c r="D118" s="180"/>
      <c r="E118" s="180"/>
      <c r="F118" s="180"/>
      <c r="G118" s="180"/>
      <c r="H118" s="182"/>
      <c r="I118" s="15">
        <f>I115*$AT$5</f>
        <v>2662</v>
      </c>
      <c r="J118" s="180"/>
      <c r="K118" s="15">
        <f>K115*$AU$5</f>
        <v>200</v>
      </c>
      <c r="L118" s="180"/>
      <c r="M118" s="180"/>
      <c r="N118" s="15">
        <f>N115*$AU$5</f>
        <v>56</v>
      </c>
      <c r="O118" s="15">
        <f t="shared" si="7"/>
        <v>4</v>
      </c>
      <c r="P118" s="180"/>
      <c r="Q118" s="180"/>
      <c r="R118" s="182"/>
      <c r="S118" s="180"/>
      <c r="T118" s="182"/>
      <c r="U118" s="116"/>
      <c r="V118" s="116" t="e">
        <f ca="1">IFS(T115=1, $AW$6, T115=2, $BE$6, T115=3, $BM$6, T115=4, $AW$13, T115=5, $BE$13, T115=6, $BM$13, T115=7, $AW$20, T115=8, $BE$20, T115=0, )</f>
        <v>#NAME?</v>
      </c>
      <c r="W118" s="116" t="e">
        <f ca="1">IFS(T115=1, $AX$6, T115=2, $BF$6, T115=3, $BN$6, T115=4, $AX$13, T115=5, $BF$13, T115=6, $BN$13, T115=7, $AX$20, T115=8, $BF$20, T115=0, )</f>
        <v>#NAME?</v>
      </c>
      <c r="X118" s="116" t="e">
        <f ca="1">IFS(T115=1, $AY$6, T115=2, $BG$6, T115=3, $BO$6, T115=4, $AY$13, T115=5, $BG$13, T115=6, $BO$13, T115=7, $AY$20, T115=8, $BG$20, T115=0, )</f>
        <v>#NAME?</v>
      </c>
      <c r="Y118" s="116" t="e">
        <f ca="1">IFS(T115=1, $AZ$6, T115=2, $BH$6, T115=3, $BP$6, T115=4, $AZ$13, T115=5, $BH$13, T115=6, $BP$13, T115=7, $AZ$20, T115=8, $BH$20, T115=0, )</f>
        <v>#NAME?</v>
      </c>
      <c r="Z118" s="116" t="e">
        <f ca="1">IFS(T115=1, $BA$6, T115=2, $BI$6, T115=3, $BQ$6, T115=4, $BA$13, T115=5, $BI$13, T115=6, $BQ$13, T115=7, $BA$20, T115=8, $BI$20, T115=0, )</f>
        <v>#NAME?</v>
      </c>
      <c r="AA118" s="117" t="e">
        <f ca="1">IFS(T115=1, $BB$6, T115=2, $BJ$6, T115=3, $BR$6, T115=4, $BB$13, T115=5, $BJ$13, T115=6, $BR$13, T115=7, $BB$20, T115=8, $BJ$20, T115=0, )</f>
        <v>#NAME?</v>
      </c>
      <c r="AB118" s="180"/>
      <c r="AC118" s="182"/>
      <c r="AD118" s="116" t="e">
        <f ca="1">IFS(AC115=1, $AV$6, AC115=2, $BD$6, AC115=3, $BL$6, AC115=4, $AV$13, AC115=5, $BD$13, AC115=6, $BL$13, AC115=7, $AV$20, AC115=8, $BD$20, AC115=0, )</f>
        <v>#NAME?</v>
      </c>
      <c r="AE118" s="116" t="e">
        <f ca="1">IFS(AC115=1, $AW$6, AC115=2, $BE$6, AC115=3, $BM$6, AC115=4, $AW$13, AC115=5, $BE$13, AC115=6, $BM$13, AC115=7, $AW$20, AC115=8, $BE$20, AC115=0, )</f>
        <v>#NAME?</v>
      </c>
      <c r="AF118" s="116" t="e">
        <f ca="1">IFS(AC115=1, $AX$6, AC115=2, $BF$6, AC115=3, $BN$6, AC115=4, $AX$13, AC115=5, $BF$13, AC115=6, $BN$13, AC115=7, $AX$20, AC115=8, $BF$20, AC115=0, )</f>
        <v>#NAME?</v>
      </c>
      <c r="AG118" s="116" t="e">
        <f ca="1">IFS(AC115=1, $AY$6, AC115=2, $BG$6, AC115=3, $BO$6, AC115=4, $AY$13, AC115=5, $BG$13, AC115=6, $BO$13, AC115=7, $AY$20, AC115=8, $BG$20, AC115=0, )</f>
        <v>#NAME?</v>
      </c>
      <c r="AH118" s="116" t="e">
        <f ca="1">IFS(AC115=1, $AZ$6, AC115=2, $BH$6, AC115=3, $BP$6, AC115=4, $AZ$13, AC115=5, $BH$13, AC115=6, $BP$13, AC115=7, $AZ$20, AC115=8, $BH$20, AC115=0, )</f>
        <v>#NAME?</v>
      </c>
      <c r="AI118" s="116" t="e">
        <f ca="1">IFS(AC115=1, $BA$6, AC115=2, $BI$6, AC115=3, $BQ$6, AC115=4, $BA$13, AC115=5, $BI$13, AC115=6, $BQ$13, AC115=7, $BA$20, AC115=8, $BI$20, AC115=0, )</f>
        <v>#NAME?</v>
      </c>
      <c r="AJ118" s="117" t="e">
        <f ca="1">IFS(AC115=1, $BB$6, AC115=2, $BJ$6, AC115=3, $BR$6, AC115=4, $BB$13, AC115=5, $BJ$13, AC115=6, $BR$13, AC115=7, $BB$20, AC115=8, $BJ$20, AC115=0, )</f>
        <v>#NAME?</v>
      </c>
      <c r="AK118" s="180"/>
      <c r="AL118" s="182"/>
      <c r="AM118" s="116" t="e">
        <f ca="1">IFS(AL115=1, $AV$6, AL115=2, $BD$6, AL115=3, $BL$6, AL115=4, $AV$13, AL115=5, $BD$13, AL115=6, $BL$13, AL115=7, $AV$20, AL115=8, $BD$20, AL115=0, )</f>
        <v>#NAME?</v>
      </c>
      <c r="AN118" s="116" t="e">
        <f ca="1">IFS(AL115=1, $AW$6, AL115=2, $BE$6, AL115=3, $BM$6, AL115=4, $AW$13, AL115=5, $BE$13, AL115=6, $BM$13, AL115=7, $AW$20, AL115=8, $BE$20, AL115=0, )</f>
        <v>#NAME?</v>
      </c>
      <c r="AO118" s="116" t="e">
        <f ca="1">IFS(AL115=1, $AX$6, AL115=2, $BF$6, AL115=3, $BN$6, AL115=4, $AX$13, AL115=5, $BF$13, AL115=6, $BN$13, AL115=7, $AX$20, AL115=8, $BF$20, AL115=0, )</f>
        <v>#NAME?</v>
      </c>
      <c r="AP118" s="116" t="e">
        <f ca="1">IFS(AL115=1, $AY$6, AL115=2, $BG$6, AL115=3, $BO$6, AL115=4, $AY$13, AL115=5, $BG$13, AL115=6, $BO$13, AL115=7, $AY$20, AL115=8, $BG$20, AL115=0, )</f>
        <v>#NAME?</v>
      </c>
      <c r="AQ118" s="116" t="e">
        <f ca="1">IFS(AL115=1, $AZ$6, AL115=2, $BH$6, AL115=3, $BP$6, AL115=4, $AZ$13, AL115=5, $BH$13, AL115=6, $BP$13, AL115=7, $AZ$20, AL115=8, $BH$20, AL115=0, )</f>
        <v>#NAME?</v>
      </c>
      <c r="AR118" s="116" t="e">
        <f ca="1">IFS(AL115=1, $BA$6, AL115=2, $BI$6, AL115=3, $BQ$6, AL115=4, $BA$13, AL115=5, $BI$13, AL115=6, $BQ$13, AL115=7, $BA$20, AL115=8, $BI$20, AL115=0, )</f>
        <v>#NAME?</v>
      </c>
      <c r="AS118" s="117" t="e">
        <f ca="1">IFS(AL115=1, $BB$6, AL115=2, $BJ$6, AL115=3, $BR$6, AL115=4, $BB$13, AL115=5, $BJ$13, AL115=6, $BR$13, AL115=7, $BB$20, AL115=8, $BJ$20, AL115=0, )</f>
        <v>#NAME?</v>
      </c>
      <c r="AT118" s="15"/>
      <c r="AU118" s="59"/>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row>
    <row r="119" spans="1:70" ht="13.5" x14ac:dyDescent="0.25">
      <c r="A119" s="180"/>
      <c r="B119" s="136" t="s">
        <v>16</v>
      </c>
      <c r="C119" s="182"/>
      <c r="D119" s="180"/>
      <c r="E119" s="180"/>
      <c r="F119" s="180"/>
      <c r="G119" s="180"/>
      <c r="H119" s="182"/>
      <c r="I119" s="15">
        <f>I115*$AT$6</f>
        <v>12875</v>
      </c>
      <c r="J119" s="180"/>
      <c r="K119" s="15">
        <f>K115*$AU$6</f>
        <v>400</v>
      </c>
      <c r="L119" s="180"/>
      <c r="M119" s="180"/>
      <c r="N119" s="15">
        <f>N115*$AU$6</f>
        <v>112</v>
      </c>
      <c r="O119" s="15">
        <f t="shared" si="7"/>
        <v>5</v>
      </c>
      <c r="P119" s="180"/>
      <c r="Q119" s="180"/>
      <c r="R119" s="182"/>
      <c r="S119" s="180"/>
      <c r="T119" s="182"/>
      <c r="U119" s="116"/>
      <c r="V119" s="116" t="e">
        <f ca="1">IFS(T115=1, $AW$7, T115=2, $BE$7, T115=3, $BM$7, T115=4, $AW$14, T115=5, $BE$14, T115=6, $BM$14, T115=7, $AW$21, T115=8, $BE$21, T115=0, )</f>
        <v>#NAME?</v>
      </c>
      <c r="W119" s="116" t="e">
        <f ca="1">IFS(T115=1, $AX$7, T115=2, $BF$7, T115=3, $BN$7, T115=4, $AX$14, T115=5, $BF$14, T115=6, $BN$14, T115=7, $AX$21, T115=8, $BF$21, T115=0, )</f>
        <v>#NAME?</v>
      </c>
      <c r="X119" s="116" t="e">
        <f ca="1">IFS(T115=1, $AY$7, T115=2, $BG$7, T115=3, $BO$7, T115=4, $AY$14, T115=5, $BG$14, T115=6, $BO$14, T115=7, $AY$21, T115=8, $BG$21, T115=0, )</f>
        <v>#NAME?</v>
      </c>
      <c r="Y119" s="116" t="e">
        <f ca="1">IFS(T115=1, $AZ$7, T115=2, $BH$7, T115=3, $BP$7, T115=4, $AZ$14, T115=5, $BH$14, T115=6, $BP$14, T115=7, $AZ$21, T115=8, $BH$21, T115=0, )</f>
        <v>#NAME?</v>
      </c>
      <c r="Z119" s="116" t="e">
        <f ca="1">IFS(T115=1, $BA$7, T115=2, $BI$7, T115=3, $BQ$7, T115=4, $BA$14, T115=5, $BI$14, T115=6, $BQ$14, T115=7, $BA$21, T115=8, $BI$21, T115=0, )</f>
        <v>#NAME?</v>
      </c>
      <c r="AA119" s="117" t="e">
        <f ca="1">IFS(T115=1, $BB$7, T115=2, $BJ$7, T115=3, $BR$7, T115=4, $BB$14, T115=5, $BJ$14, T115=6, $BR$14, T115=7, $BB$21, T115=8, $BJ$21, T115=0, )</f>
        <v>#NAME?</v>
      </c>
      <c r="AB119" s="180"/>
      <c r="AC119" s="182"/>
      <c r="AD119" s="116" t="e">
        <f ca="1">IFS(AC115=1, $AV$7, AC115=2, $BD$7, AC115=3, $BL$7, AC115=4, $AV$14, AC115=5, $BD$14, AC115=6, $BL$14, AC115=7, $AV$21, AC115=8, $BD$21, AC115=0, )</f>
        <v>#NAME?</v>
      </c>
      <c r="AE119" s="116" t="e">
        <f ca="1">IFS(AC115=1, $AW$7, AC115=2, $BE$7, AC115=3, $BM$7, AC115=4, $AW$14, AC115=5, $BE$14, AC115=6, $BM$14, AC115=7, $AW$21, AC115=8, $BE$21, AC115=0, )</f>
        <v>#NAME?</v>
      </c>
      <c r="AF119" s="116" t="e">
        <f ca="1">IFS(AC115=1, $AX$7, AC115=2, $BF$7, AC115=3, $BN$7, AC115=4, $AX$14, AC115=5, $BF$14, AC115=6, $BN$14, AC115=7, $AX$21, AC115=8, $BF$21, AC115=0, )</f>
        <v>#NAME?</v>
      </c>
      <c r="AG119" s="116" t="e">
        <f ca="1">IFS(AC115=1, $AY$7, AC115=2, $BG$7, AC115=3, $BO$7, AC115=4, $AY$14, AC115=5, $BG$14, AC115=6, $BO$14, AC115=7, $AY$21, AC115=8, $BG$21, AC115=0, )</f>
        <v>#NAME?</v>
      </c>
      <c r="AH119" s="116" t="e">
        <f ca="1">IFS(AC115=1, $AZ$7, AC115=2, $BH$7, AC115=3, $BP$7, AC115=4, $AZ$14, AC115=5, $BH$14, AC115=6, $BP$14, AC115=7, $AZ$21, AC115=8, $BH$21, AC115=0, )</f>
        <v>#NAME?</v>
      </c>
      <c r="AI119" s="116" t="e">
        <f ca="1">IFS(AC115=1, $BA$7, AC115=2, $BI$7, AC115=3, $BQ$7, AC115=4, $BA$14, AC115=5, $BI$14, AC115=6, $BQ$14, AC115=7, $BA$21, AC115=8, $BI$21, AC115=0, )</f>
        <v>#NAME?</v>
      </c>
      <c r="AJ119" s="117" t="e">
        <f ca="1">IFS(AC115=1, $BB$7, AC115=2, $BJ$7, AC115=3, $BR$7, AC115=4, $BB$14, AC115=5, $BJ$14, AC115=6, $BR$14, AC115=7, $BB$21, AC115=8, $BJ$21, AC115=0, )</f>
        <v>#NAME?</v>
      </c>
      <c r="AK119" s="180"/>
      <c r="AL119" s="182"/>
      <c r="AM119" s="116" t="e">
        <f ca="1">IFS(AL115=1, $AV$7, AL115=2, $BD$7, AL115=3, $BL$7, AL115=4, $AV$14, AL115=5, $BD$14, AL115=6, $BL$14, AL115=7, $AV$21, AL115=8, $BD$21, AL115=0, )</f>
        <v>#NAME?</v>
      </c>
      <c r="AN119" s="116" t="e">
        <f ca="1">IFS(AL115=1, $AW$7, AL115=2, $BE$7, AL115=3, $BM$7, AL115=4, $AW$14, AL115=5, $BE$14, AL115=6, $BM$14, AL115=7, $AW$21, AL115=8, $BE$21, AL115=0, )</f>
        <v>#NAME?</v>
      </c>
      <c r="AO119" s="116" t="e">
        <f ca="1">IFS(AL115=1, $AX$7, AL115=2, $BF$7, AL115=3, $BN$7, AL115=4, $AX$14, AL115=5, $BF$14, AL115=6, $BN$14, AL115=7, $AX$21, AL115=8, $BF$21, AL115=0, )</f>
        <v>#NAME?</v>
      </c>
      <c r="AP119" s="116" t="e">
        <f ca="1">IFS(AL115=1, $AY$7, AL115=2, $BG$7, AL115=3, $BO$7, AL115=4, $AY$14, AL115=5, $BG$14, AL115=6, $BO$14, AL115=7, $AY$21, AL115=8, $BG$21, AL115=0, )</f>
        <v>#NAME?</v>
      </c>
      <c r="AQ119" s="116" t="e">
        <f ca="1">IFS(AL115=1, $AZ$7, AL115=2, $BH$7, AL115=3, $BP$7, AL115=4, $AZ$14, AL115=5, $BH$14, AL115=6, $BP$14, AL115=7, $AZ$21, AL115=8, $BH$21, AL115=0, )</f>
        <v>#NAME?</v>
      </c>
      <c r="AR119" s="116" t="e">
        <f ca="1">IFS(AL115=1, $BA$7, AL115=2, $BI$7, AL115=3, $BQ$7, AL115=4, $BA$14, AL115=5, $BI$14, AL115=6, $BQ$14, AL115=7, $BA$21, AL115=8, $BI$21, AL115=0, )</f>
        <v>#NAME?</v>
      </c>
      <c r="AS119" s="117" t="e">
        <f ca="1">IFS(AL115=1, $BB$7, AL115=2, $BJ$7, AL115=3, $BR$7, AL115=4, $BB$14, AL115=5, $BJ$14, AL115=6, $BR$14, AL115=7, $BB$21, AL115=8, $BJ$21, AL115=0, )</f>
        <v>#NAME?</v>
      </c>
      <c r="AT119" s="15"/>
      <c r="AU119" s="59"/>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row>
    <row r="120" spans="1:70" ht="13.5" x14ac:dyDescent="0.25">
      <c r="A120" s="180"/>
      <c r="B120" s="136" t="s">
        <v>17</v>
      </c>
      <c r="C120" s="182"/>
      <c r="D120" s="180"/>
      <c r="E120" s="180"/>
      <c r="F120" s="180"/>
      <c r="G120" s="180"/>
      <c r="H120" s="182"/>
      <c r="I120" s="15">
        <f>I115*$AT$7</f>
        <v>62332.5</v>
      </c>
      <c r="J120" s="180"/>
      <c r="K120" s="15">
        <f>K115*$AU$7</f>
        <v>800</v>
      </c>
      <c r="L120" s="180"/>
      <c r="M120" s="180"/>
      <c r="N120" s="15">
        <f t="shared" ref="N120:N121" si="8">N115*$AU$7</f>
        <v>224</v>
      </c>
      <c r="O120" s="15">
        <f t="shared" si="7"/>
        <v>6</v>
      </c>
      <c r="P120" s="180"/>
      <c r="Q120" s="180"/>
      <c r="R120" s="182"/>
      <c r="S120" s="180"/>
      <c r="T120" s="182"/>
      <c r="U120" s="116"/>
      <c r="V120" s="116" t="e">
        <f ca="1">IFS(T115=1, $AW$8, T115=2, $BE$8, T115=3, $BM$8, T115=4, $AW$15, T115=5, $BE$15, T115=6, $BM$15, T115=7, $AW$22, T115=8, $BE$22, T115=0, )</f>
        <v>#NAME?</v>
      </c>
      <c r="W120" s="116" t="e">
        <f ca="1">IFS(T115=1, $AX$8, T115=2, $BF$8, T115=3, $BN$8, T115=4, $AX$15, T115=5, $BF$15, T115=6, $BN$15, T115=7, $AX$22, T115=8, $BF$22, T115=0, )</f>
        <v>#NAME?</v>
      </c>
      <c r="X120" s="116" t="e">
        <f ca="1">IFS(T115=1, $AY$8, T115=2, $BG$8, T115=3, $BO$8, T115=4, $AY$15, T115=5, $BG$15, T115=6, $BO$15, T115=7, $AY$22, T115=8, $BG$22, T115=0, )</f>
        <v>#NAME?</v>
      </c>
      <c r="Y120" s="116" t="e">
        <f ca="1">IFS(T115=1, $AZ$8, T115=2, $BH$8, T115=3, $BP$8, T115=4, $AZ$15, T115=5, $BH$15, T115=6, $BP$15, T115=7, $AZ$22, T115=8, $BH$22, T115=0, )</f>
        <v>#NAME?</v>
      </c>
      <c r="Z120" s="116" t="e">
        <f ca="1">IFS(T115=1, $BA$8, T115=2, $BI$8, T115=3, $BQ$8, T115=4, $BA$15, T115=5, $BI$15, T115=6, $BQ$15, T115=7, $BA$22, T115=8, $BI$22, T115=0, )</f>
        <v>#NAME?</v>
      </c>
      <c r="AA120" s="117" t="e">
        <f ca="1">IFS(T115=1, $BB$8, T115=2, $BJ$8, T115=3, $BR$8, T115=4, $BB$15, T115=5, $BJ$15, T115=6, $BR$15, T115=7, $BB$22, T115=8, $BJ$22, T115=0, )</f>
        <v>#NAME?</v>
      </c>
      <c r="AB120" s="180"/>
      <c r="AC120" s="182"/>
      <c r="AD120" s="116" t="e">
        <f ca="1">IFS(AC115=1, $AV$8, AC115=2, $BD$8, AC115=3, $BL$8, AC115=4, $AV$15, AC115=5, $BD$15, AC115=6, $BL$15, AC115=7, $AV$22, AC115=8, $BD$22, AC115=0, )</f>
        <v>#NAME?</v>
      </c>
      <c r="AE120" s="116" t="e">
        <f ca="1">IFS(AC115=1, $AW$8, AC115=2, $BE$8, AC115=3, $BM$8, AC115=4, $AW$15, AC115=5, $BE$15, AC115=6, $BM$15, AC115=7, $AW$22, AC115=8, $BE$22, AC115=0, )</f>
        <v>#NAME?</v>
      </c>
      <c r="AF120" s="116" t="e">
        <f ca="1">IFS(AC115=1, $AX$8, AC115=2, $BF$8, AC115=3, $BN$8, AC115=4, $AX$15, AC115=5, $BF$15, AC115=6, $BN$15, AC115=7, $AX$22, AC115=8, $BF$22, AC115=0, )</f>
        <v>#NAME?</v>
      </c>
      <c r="AG120" s="116" t="e">
        <f ca="1">IFS(AC115=1, $AY$8, AC115=2, $BG$8, AC115=3, $BO$8, AC115=4, $AY$15, AC115=5, $BG$15, AC115=6, $BO$15, AC115=7, $AY$22, AC115=8, $BG$22, AC115=0, )</f>
        <v>#NAME?</v>
      </c>
      <c r="AH120" s="116" t="e">
        <f ca="1">IFS(AC115=1, $AZ$8, AC115=2, $BH$8, AC115=3, $BP$8, AC115=4, $AZ$15, AC115=5, $BH$15, AC115=6, $BP$15, AC115=7, $AZ$22, AC115=8, $BH$22, AC115=0, )</f>
        <v>#NAME?</v>
      </c>
      <c r="AI120" s="116" t="e">
        <f ca="1">IFS(AC115=1, $BA$8, AC115=2, $BI$8, AC115=3, $BQ$8, AC115=4, $BA$15, AC115=5, $BI$15, AC115=6, $BQ$15, AC115=7, $BA$22, AC115=8, $BI$22, AC115=0, )</f>
        <v>#NAME?</v>
      </c>
      <c r="AJ120" s="117" t="e">
        <f ca="1">IFS(AC115=1, $BB$8, AC115=2, $BJ$8, AC115=3, $BR$8, AC115=4, $BB$15, AC115=5, $BJ$15, AC115=6, $BR$15, AC115=7, $BB$22, AC115=8, $BJ$22, AC115=0, )</f>
        <v>#NAME?</v>
      </c>
      <c r="AK120" s="180"/>
      <c r="AL120" s="182"/>
      <c r="AM120" s="116" t="e">
        <f ca="1">IFS(AL115=1, $AV$8, AL115=2, $BD$8, AL115=3, $BL$8, AL115=4, $AV$15, AL115=5, $BD$15, AL115=6, $BL$15, AL115=7, $AV$22, AL115=8, $BD$22, AL115=0, )</f>
        <v>#NAME?</v>
      </c>
      <c r="AN120" s="116" t="e">
        <f ca="1">IFS(AL115=1, $AW$8, AL115=2, $BE$8, AL115=3, $BM$8, AL115=4, $AW$15, AL115=5, $BE$15, AL115=6, $BM$15, AL115=7, $AW$22, AL115=8, $BE$22, AL115=0, )</f>
        <v>#NAME?</v>
      </c>
      <c r="AO120" s="116" t="e">
        <f ca="1">IFS(AL115=1, $AX$8, AL115=2, $BF$8, AL115=3, $BN$8, AL115=4, $AX$15, AL115=5, $BF$15, AL115=6, $BN$15, AL115=7, $AX$22, AL115=8, $BF$22, AL115=0, )</f>
        <v>#NAME?</v>
      </c>
      <c r="AP120" s="116" t="e">
        <f ca="1">IFS(AL115=1, $AY$8, AL115=2, $BG$8, AL115=3, $BO$8, AL115=4, $AY$15, AL115=5, $BG$15, AL115=6, $BO$15, AL115=7, $AY$22, AL115=8, $BG$22, AL115=0, )</f>
        <v>#NAME?</v>
      </c>
      <c r="AQ120" s="116" t="e">
        <f ca="1">IFS(AL115=1, $AZ$8, AL115=2, $BH$8, AL115=3, $BP$8, AL115=4, $AZ$15, AL115=5, $BH$15, AL115=6, $BP$15, AL115=7, $AZ$22, AL115=8, $BH$22, AL115=0, )</f>
        <v>#NAME?</v>
      </c>
      <c r="AR120" s="116" t="e">
        <f ca="1">IFS(AL115=1, $BA$8, AL115=2, $BI$8, AL115=3, $BQ$8, AL115=4, $BA$15, AL115=5, $BI$15, AL115=6, $BQ$15, AL115=7, $BA$22, AL115=8, $BI$22, AL115=0, )</f>
        <v>#NAME?</v>
      </c>
      <c r="AS120" s="117" t="e">
        <f ca="1">IFS(AL115=1, $BB$8, AL115=2, $BJ$8, AL115=3, $BR$8, AL115=4, $BB$15, AL115=5, $BJ$15, AL115=6, $BR$15, AL115=7, $BB$22, AL115=8, $BJ$22, AL115=0, )</f>
        <v>#NAME?</v>
      </c>
      <c r="AT120" s="15"/>
      <c r="AU120" s="59"/>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row>
    <row r="121" spans="1:70" ht="15.75" customHeight="1" x14ac:dyDescent="0.25">
      <c r="A121" s="191"/>
      <c r="B121" s="141" t="s">
        <v>18</v>
      </c>
      <c r="C121" s="195"/>
      <c r="D121" s="191"/>
      <c r="E121" s="191"/>
      <c r="F121" s="191"/>
      <c r="G121" s="191"/>
      <c r="H121" s="195"/>
      <c r="I121" s="76">
        <f>I115*$AT$8</f>
        <v>663750</v>
      </c>
      <c r="J121" s="191"/>
      <c r="K121" s="76">
        <f>K115*$AU$8</f>
        <v>1600</v>
      </c>
      <c r="L121" s="191"/>
      <c r="M121" s="191"/>
      <c r="N121" s="76">
        <f t="shared" si="8"/>
        <v>448</v>
      </c>
      <c r="O121" s="76">
        <f t="shared" si="7"/>
        <v>7</v>
      </c>
      <c r="P121" s="191"/>
      <c r="Q121" s="191"/>
      <c r="R121" s="195"/>
      <c r="S121" s="191"/>
      <c r="T121" s="195"/>
      <c r="U121" s="124"/>
      <c r="V121" s="124" t="e">
        <f ca="1">IFS(T115=1, $AW$9, T115=2, $BE$9, T115=3, $BM$9, T115=4, $AW$16, T115=5, $BE$16, T115=6, $BM$16, T115=7, $AW$23, T115=8, $BE$23, T115=0, )</f>
        <v>#NAME?</v>
      </c>
      <c r="W121" s="124" t="e">
        <f ca="1">IFS(T115=1, $AX$9, T115=2, $BF$9, T115=3, $BN$9, T115=4, $AX$16, T115=5, $BF$16, T115=6, $BN$16, T115=7, $AX$23, T115=8, $BF$23, T115=0, )</f>
        <v>#NAME?</v>
      </c>
      <c r="X121" s="124" t="e">
        <f ca="1">IFS(T115=1, $AY$9, T115=2, $BG$9, T115=3, $BO$9, T115=4, $AY$16, T115=5, $BG$16, T115=6, $BO$16, T115=7, $AY$23, T115=8, $BG$23, T115=0, )</f>
        <v>#NAME?</v>
      </c>
      <c r="Y121" s="124" t="e">
        <f ca="1">IFS(T115=1, $AZ$9, T115=2, $BH$9, T115=3, $BP$9, T115=4, $AZ$16, T115=5, $BH$16, T115=6, $BP$16, T115=7, $AZ$23, T115=8, $BH$23, T115=0, )</f>
        <v>#NAME?</v>
      </c>
      <c r="Z121" s="124" t="e">
        <f ca="1">IFS(T115=1, $BA$9, T115=2, $BI$9, T115=3, $BQ$9, T115=4, $BA$16, T115=5, $BI$16, T115=6, $BQ$16, T115=7, $BA$23, T115=8, $BI$23, T115=0, )</f>
        <v>#NAME?</v>
      </c>
      <c r="AA121" s="125" t="e">
        <f ca="1">IFS(T115=1, $BB$9, T115=2, $BJ$9, T115=3, $BR$9, T115=4, $BB$16, T115=5, $BJ$16, T115=6, $BR$16, T115=7, $BB$23, T115=8, $BJ$23, T115=0, )</f>
        <v>#NAME?</v>
      </c>
      <c r="AB121" s="191"/>
      <c r="AC121" s="195"/>
      <c r="AD121" s="124" t="e">
        <f ca="1">IFS(AC115=1, $AV$9, AC115=2, $BD$9, AC115=3, $BL$9, AC115=4, $AV$16, AC115=5, $BD$16, AC115=6, $BL$16, AC115=7, $AV$23, AC115=8, $BD$23, AC115=0, )</f>
        <v>#NAME?</v>
      </c>
      <c r="AE121" s="124" t="e">
        <f ca="1">IFS(AC115=1, $AW$9, AC115=2, $BE$9, AC115=3, $BM$9, AC115=4, $AW$16, AC115=5, $BE$16, AC115=6, $BM$16, AC115=7, $AW$23, AC115=8, $BE$23, AC115=0, )</f>
        <v>#NAME?</v>
      </c>
      <c r="AF121" s="124" t="e">
        <f ca="1">IFS(AC115=1, $AX$9, AC115=2, $BF$9, AC115=3, $BN$9, AC115=4, $AX$16, AC115=5, $BF$16, AC115=6, $BN$16, AC115=7, $AX$23, AC115=8, $BF$23, AC115=0, )</f>
        <v>#NAME?</v>
      </c>
      <c r="AG121" s="124" t="e">
        <f ca="1">IFS(AC115=1, $AY$9, AC115=2, $BG$9, AC115=3, $BO$9, AC115=4, $AY$16, AC115=5, $BG$16, AC115=6, $BO$16, AC115=7, $AY$23, AC115=8, $BG$23, AC115=0, )</f>
        <v>#NAME?</v>
      </c>
      <c r="AH121" s="124" t="e">
        <f ca="1">IFS(AC115=1, $AZ$9, AC115=2, $BH$9, AC115=3, $BP$9, AC115=4, $AZ$16, AC115=5, $BH$16, AC115=6, $BP$16, AC115=7, $AZ$23, AC115=8, $BH$23, AC115=0, )</f>
        <v>#NAME?</v>
      </c>
      <c r="AI121" s="124" t="e">
        <f ca="1">IFS(AC115=1, $BA$9, AC115=2, $BI$9, AC115=3, $BQ$9, AC115=4, $BA$16, AC115=5, $BI$16, AC115=6, $BQ$16, AC115=7, $BA$23, AC115=8, $BI$23, AC115=0, )</f>
        <v>#NAME?</v>
      </c>
      <c r="AJ121" s="125" t="e">
        <f ca="1">IFS(AC115=1, $BB$9, AC115=2, $BJ$9, AC115=3, $BR$9, AC115=4, $BB$16, AC115=5, $BJ$16, AC115=6, $BR$16, AC115=7, $BB$23, AC115=8, $BJ$23, AC115=0, )</f>
        <v>#NAME?</v>
      </c>
      <c r="AK121" s="191"/>
      <c r="AL121" s="195"/>
      <c r="AM121" s="124" t="e">
        <f ca="1">IFS(AL115=1, $AV$9, AL115=2, $BD$9, AL115=3, $BL$9, AL115=4, $AV$16, AL115=5, $BD$16, AL115=6, $BL$16, AL115=7, $AV$23, AL115=8, $BD$23, AL115=0, )</f>
        <v>#NAME?</v>
      </c>
      <c r="AN121" s="124" t="e">
        <f ca="1">IFS(AL115=1, $AW$9, AL115=2, $BE$9, AL115=3, $BM$9, AL115=4, $AW$16, AL115=5, $BE$16, AL115=6, $BM$16, AL115=7, $AW$23, AL115=8, $BE$23, AL115=0, )</f>
        <v>#NAME?</v>
      </c>
      <c r="AO121" s="124" t="e">
        <f ca="1">IFS(AL115=1, $AX$9, AL115=2, $BF$9, AL115=3, $BN$9, AL115=4, $AX$16, AL115=5, $BF$16, AL115=6, $BN$16, AL115=7, $AX$23, AL115=8, $BF$23, AL115=0, )</f>
        <v>#NAME?</v>
      </c>
      <c r="AP121" s="124" t="e">
        <f ca="1">IFS(AL115=1, $AY$9, AL115=2, $BG$9, AL115=3, $BO$9, AL115=4, $AY$16, AL115=5, $BG$16, AL115=6, $BO$16, AL115=7, $AY$23, AL115=8, $BG$23, AL115=0, )</f>
        <v>#NAME?</v>
      </c>
      <c r="AQ121" s="124" t="e">
        <f ca="1">IFS(AL115=1, $AZ$9, AL115=2, $BH$9, AL115=3, $BP$9, AL115=4, $AZ$16, AL115=5, $BH$16, AL115=6, $BP$16, AL115=7, $AZ$23, AL115=8, $BH$23, AL115=0, )</f>
        <v>#NAME?</v>
      </c>
      <c r="AR121" s="124" t="e">
        <f ca="1">IFS(AL115=1, $BA$9, AL115=2, $BI$9, AL115=3, $BQ$9, AL115=4, $BA$16, AL115=5, $BI$16, AL115=6, $BQ$16, AL115=7, $BA$23, AL115=8, $BI$23, AL115=0, )</f>
        <v>#NAME?</v>
      </c>
      <c r="AS121" s="125" t="e">
        <f ca="1">IFS(AL115=1, $BB$9, AL115=2, $BJ$9, AL115=3, $BR$9, AL115=4, $BB$16, AL115=5, $BJ$16, AL115=6, $BR$16, AL115=7, $BB$23, AL115=8, $BJ$23, AL115=0, )</f>
        <v>#NAME?</v>
      </c>
      <c r="AT121" s="142"/>
      <c r="AU121" s="143"/>
      <c r="AV121" s="144"/>
      <c r="AW121" s="144"/>
      <c r="AX121" s="144"/>
      <c r="AY121" s="144"/>
      <c r="AZ121" s="144"/>
      <c r="BA121" s="144"/>
      <c r="BB121" s="144"/>
      <c r="BC121" s="144"/>
      <c r="BD121" s="144"/>
      <c r="BE121" s="144"/>
      <c r="BF121" s="144"/>
      <c r="BG121" s="144"/>
      <c r="BH121" s="144"/>
      <c r="BI121" s="144"/>
      <c r="BJ121" s="144"/>
      <c r="BK121" s="144"/>
      <c r="BL121" s="144"/>
      <c r="BM121" s="144"/>
      <c r="BN121" s="144"/>
      <c r="BO121" s="144"/>
      <c r="BP121" s="144"/>
      <c r="BQ121" s="144"/>
      <c r="BR121" s="144"/>
    </row>
    <row r="122" spans="1:70" ht="13.5" x14ac:dyDescent="0.25">
      <c r="A122" s="189" t="s">
        <v>273</v>
      </c>
      <c r="B122" s="131" t="s">
        <v>23</v>
      </c>
      <c r="C122" s="194">
        <v>3</v>
      </c>
      <c r="D122" s="189"/>
      <c r="E122" s="189" t="s">
        <v>357</v>
      </c>
      <c r="F122" s="189"/>
      <c r="G122" s="189" t="s">
        <v>115</v>
      </c>
      <c r="H122" s="194" t="s">
        <v>115</v>
      </c>
      <c r="I122" s="15">
        <v>125</v>
      </c>
      <c r="J122" s="189" t="s">
        <v>115</v>
      </c>
      <c r="K122" s="15">
        <v>10</v>
      </c>
      <c r="L122" s="189">
        <v>2.4</v>
      </c>
      <c r="M122" s="189" t="s">
        <v>115</v>
      </c>
      <c r="N122" s="180"/>
      <c r="O122" s="180"/>
      <c r="P122" s="203" t="s">
        <v>398</v>
      </c>
      <c r="Q122" s="189" t="s">
        <v>115</v>
      </c>
      <c r="R122" s="194" t="s">
        <v>399</v>
      </c>
      <c r="S122" s="189" t="s">
        <v>271</v>
      </c>
      <c r="T122" s="194">
        <v>1</v>
      </c>
      <c r="U122" s="116" t="e">
        <f ca="1">IFS(T122=1, $AV$3, T122=2, $BD$3, T122=3, $BL$3, T122=4, $AV$10, T122=5, $BD$10, T122=6, $BL$10, T122=7, $AV$17, T122=8, $BD$17, T122=0, )</f>
        <v>#NAME?</v>
      </c>
      <c r="V122" s="116" t="e">
        <f ca="1">IFS(T122=1, $AW$3, T122=2, $BE$3, T122=3, $BM$3, T122=4, $AW$10, T122=5, $BE$10, T122=6, $BM$10, T122=7, $AW$17, T122=8, $BE$17, T122=0, )</f>
        <v>#NAME?</v>
      </c>
      <c r="W122" s="116" t="e">
        <f ca="1">IFS(T122=1, $AX$3, T122=2, $BF$3, T122=3, $BN$3, T122=4, $AX$10, T122=5, $BF$10, T122=6, $BN$10, T122=7, $AX$17, T122=8, $BET129, T122=0, )</f>
        <v>#NAME?</v>
      </c>
      <c r="X122" s="116" t="e">
        <f ca="1">IFS(T122=1, $AY$3, T122=2, $BG$3, T122=3, $BO$3, T122=4, $AY$10, T122=5, $BG$10, T122=6, $BO$10, T122=7, $AY$17, T122=8, $BFT129, T122=0, )</f>
        <v>#NAME?</v>
      </c>
      <c r="Y122" s="116" t="e">
        <f ca="1">IFS(T122=1, $AZ$3, T122=2, $BH$3, T122=3, $BP$3, T122=4, $AZ$10, T122=5, $BH$10, T122=6, $BP$10, T122=7, $AZ$17, T122=8, $BGT129, T122=0, )</f>
        <v>#NAME?</v>
      </c>
      <c r="Z122" s="116" t="e">
        <f ca="1">IFS(T122=1, $BA$3, T122=2, $BI$3, T122=3, $BQ$3, T122=4, $BA$10, T122=5, $BI$10, T122=6, $BQ$10, T122=7, $BA$17, T122=8, $BHT129, T122=0, )</f>
        <v>#NAME?</v>
      </c>
      <c r="AA122" s="117" t="e">
        <f ca="1">IFS(T122=1, $BB$3, T122=2, $BJ$3, T122=3, $BR$3, T122=4, $BB$10, T122=5, $BJ$10, T122=6, $BR$10, T122=7, $BB$17, T122=8, $BIT129, T122=0, )</f>
        <v>#NAME?</v>
      </c>
      <c r="AB122" s="189" t="s">
        <v>226</v>
      </c>
      <c r="AC122" s="194">
        <v>1</v>
      </c>
      <c r="AD122" s="116" t="e">
        <f ca="1">IFS(AC122=1, $AV$3, AC122=2, $BD$3, AC122=3, $BL$3, AC122=4, $AV$10, AC122=5, $BD$10, AC122=6, $BL$10, AC122=7, $AV$17, AC122=8, $BD$17, AC122=0, )</f>
        <v>#NAME?</v>
      </c>
      <c r="AE122" s="116" t="e">
        <f ca="1">IFS(AC122=1, $AW$3, AC122=2, $BE$3, AC122=3, $BM$3, AC122=4, $AW$10, AC122=5, $BE$10, AC122=6, $BM$10, AC122=7, $AW$17, AC122=8, $BE$17, AC122=0, )</f>
        <v>#NAME?</v>
      </c>
      <c r="AF122" s="116" t="e">
        <f ca="1">IFS(AC122=1, $AX$3, AC122=2, $BF$3, AC122=3, $BN$3, AC122=4, $AX$10, AC122=5, $BF$10, AC122=6, $BN$10, AC122=7, $AX$17, AC122=8, $BET129, AC122=0, )</f>
        <v>#NAME?</v>
      </c>
      <c r="AG122" s="116" t="e">
        <f ca="1">IFS(AC122=1, $AY$3, AC122=2, $BG$3, AC122=3, $BO$3, AC122=4, $AY$10, AC122=5, $BG$10, AC122=6, $BO$10, AC122=7, $AY$17, AC122=8, $BFT129, AC122=0, )</f>
        <v>#NAME?</v>
      </c>
      <c r="AH122" s="116" t="e">
        <f ca="1">IFS(AC122=1, $AZ$3, AC122=2, $BH$3, AC122=3, $BP$3, AC122=4, $AZ$10, AC122=5, $BH$10, AC122=6, $BP$10, AC122=7, $AZ$17, AC122=8, $BGT129, AC122=0, )</f>
        <v>#NAME?</v>
      </c>
      <c r="AI122" s="116" t="e">
        <f ca="1">IFS(AC122=1, $BA$3, AC122=2, $BI$3, AC122=3, $BQ$3, AC122=4, $BA$10, AC122=5, $BI$10, AC122=6, $BQ$10, AC122=7, $BA$17, AC122=8, $BHT129, AC122=0, )</f>
        <v>#NAME?</v>
      </c>
      <c r="AJ122" s="117" t="e">
        <f ca="1">IFS(AC122=1, $BB$3, AC122=2, $BJ$3, AC122=3, $BR$3, AC122=4, $BB$10, AC122=5, $BJ$10, AC122=6, $BR$10, AC122=7, $BB$17, AC122=8, $BIT129, AC122=0, )</f>
        <v>#NAME?</v>
      </c>
      <c r="AK122" s="189" t="s">
        <v>115</v>
      </c>
      <c r="AL122" s="194"/>
      <c r="AM122" s="116" t="e">
        <f ca="1">IFS(AL122=1, $AV$3, AL122=2, $BD$3, AL122=3, $BL$3, AL122=4, $AV$10, AL122=5, $BD$10, AL122=6, $BL$10, AL122=7, $AV$17, AL122=8, $BD$17, AL122=0, )</f>
        <v>#NAME?</v>
      </c>
      <c r="AN122" s="116" t="e">
        <f ca="1">IFS(AL122=1, $AW$3, AL122=2, $BE$3, AL122=3, $BM$3, AL122=4, $AW$10, AL122=5, $BE$10, AL122=6, $BM$10, AL122=7, $AW$17, AL122=8, $BE$17, AL122=0, )</f>
        <v>#NAME?</v>
      </c>
      <c r="AO122" s="116" t="e">
        <f ca="1">IFS(AL122=1, $AX$3, AL122=2, $BF$3, AL122=3, $BN$3, AL122=4, $AX$10, AL122=5, $BF$10, AL122=6, $BN$10, AL122=7, $AX$17, AL122=8, $BET129, AL122=0, )</f>
        <v>#NAME?</v>
      </c>
      <c r="AP122" s="116" t="e">
        <f ca="1">IFS(AL122=1, $AY$3, AL122=2, $BG$3, AL122=3, $BO$3, AL122=4, $AY$10, AL122=5, $BG$10, AL122=6, $BO$10, AL122=7, $AY$17, AL122=8, $BFT129, AL122=0, )</f>
        <v>#NAME?</v>
      </c>
      <c r="AQ122" s="116" t="e">
        <f ca="1">IFS(AL122=1, $AZ$3, AL122=2, $BH$3, AL122=3, $BP$3, AL122=4, $AZ$10, AL122=5, $BH$10, AL122=6, $BP$10, AL122=7, $AZ$17, AL122=8, $BGT129, AL122=0, )</f>
        <v>#NAME?</v>
      </c>
      <c r="AR122" s="116" t="e">
        <f ca="1">IFS(AL122=1, $BA$3, AL122=2, $BI$3, AL122=3, $BQ$3, AL122=4, $BA$10, AL122=5, $BI$10, AL122=6, $BQ$10, AL122=7, $BA$17, AL122=8, $BHT129, AL122=0, )</f>
        <v>#NAME?</v>
      </c>
      <c r="AS122" s="117" t="e">
        <f ca="1">IFS(AL122=1, $BB$3, AL122=2, $BJ$3, AL122=3, $BR$3, AL122=4, $BB$10, AL122=5, $BJ$10, AL122=6, $BR$10, AL122=7, $BB$17, AL122=8, $BIT129, AL122=0, )</f>
        <v>#NAME?</v>
      </c>
      <c r="AT122" s="15"/>
      <c r="AU122" s="59"/>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row>
    <row r="123" spans="1:70" ht="13.5" x14ac:dyDescent="0.25">
      <c r="A123" s="180"/>
      <c r="B123" s="132" t="s">
        <v>13</v>
      </c>
      <c r="C123" s="182"/>
      <c r="D123" s="180"/>
      <c r="E123" s="180"/>
      <c r="F123" s="180"/>
      <c r="G123" s="180"/>
      <c r="H123" s="182"/>
      <c r="I123" s="15">
        <f>I122*$AT$3</f>
        <v>275</v>
      </c>
      <c r="J123" s="180"/>
      <c r="K123" s="15">
        <f>K122*$AU$3</f>
        <v>20</v>
      </c>
      <c r="L123" s="180"/>
      <c r="M123" s="180"/>
      <c r="N123" s="180"/>
      <c r="O123" s="180"/>
      <c r="P123" s="180"/>
      <c r="Q123" s="180"/>
      <c r="R123" s="182"/>
      <c r="S123" s="180"/>
      <c r="T123" s="182"/>
      <c r="U123" s="116" t="e">
        <f ca="1">IFS(T122=1, $AV$4, T122=2, $BD$4, T122=3, $BL$4, T122=4, $AV$11, T122=5, $BD$11, T122=6, $BL$11, T122=7, $AV$18, T122=8, $BD$18, T122=0, )</f>
        <v>#NAME?</v>
      </c>
      <c r="V123" s="116" t="e">
        <f ca="1">IFS(T122=1, $AW$4, T122=2, $BE$4, T122=3, $BM$4, T122=4, $AW$11, T122=5, $BE$11, T122=6, $BM$11, T122=7, $AW$18, T122=8, $BE$18, T122=0, )</f>
        <v>#NAME?</v>
      </c>
      <c r="W123" s="116" t="e">
        <f ca="1">IFS(T122=1, $AX$4, T122=2, $BF$4, T122=3, $BN$4, T122=4, $AX$11, T122=5, $BF$11, T122=6, $BN$11, T122=7, $AX$18, T122=8, $BF$18, T122=0, )</f>
        <v>#NAME?</v>
      </c>
      <c r="X123" s="116" t="e">
        <f ca="1">IFS(T122=1, $AY$4, T122=2, $BG$4, T122=3, $BO$4, T122=4, $AY$11, T122=5, $BG$11, T122=6, $BO$11, T122=7, $AY$18, T122=8, $BG$18, T122=0, )</f>
        <v>#NAME?</v>
      </c>
      <c r="Y123" s="116" t="e">
        <f ca="1">IFS(T122=1, $AZ$4, T122=2, $BH$4, T122=3, $BP$4, T122=4, $AZ$11, T122=5, $BH$11, T122=6, $BP$11, T122=7, $AZ$18, T122=8, $BH$18, T122=0, )</f>
        <v>#NAME?</v>
      </c>
      <c r="Z123" s="116" t="e">
        <f ca="1">IFS(T122=1, $BA$4, T122=2, $BI$4, T122=3, $BQ$4, T122=4, $BA$11, T122=5, $BI$11, T122=6, $BQ$11, T122=7, $BA$18, T122=8, $BI$18, T122=0, )</f>
        <v>#NAME?</v>
      </c>
      <c r="AA123" s="117" t="e">
        <f ca="1">IFS(T122=1, $BA$4, T122=2, $BI$4, T122=3, $BQ$4, T122=4, $BA$11, T122=5, $BI$11, T122=6, $BQ$11, T122=7, $BA$18, T122=8, $BI$18, T122=0, )</f>
        <v>#NAME?</v>
      </c>
      <c r="AB123" s="180"/>
      <c r="AC123" s="182"/>
      <c r="AD123" s="116" t="e">
        <f ca="1">IFS(AC122=1, $AV$4, AC122=2, $BD$4, AC122=3, $BL$4, AC122=4, $AV$11, AC122=5, $BD$11, AC122=6, $BL$11, AC122=7, $AV$18, AC122=8, $BD$18, AC122=0, )</f>
        <v>#NAME?</v>
      </c>
      <c r="AE123" s="116" t="e">
        <f ca="1">IFS(AC122=1, $AW$4, AC122=2, $BE$4, AC122=3, $BM$4, AC122=4, $AW$11, AC122=5, $BE$11, AC122=6, $BM$11, AC122=7, $AW$18, AC122=8, $BE$18, AC122=0, )</f>
        <v>#NAME?</v>
      </c>
      <c r="AF123" s="116" t="e">
        <f ca="1">IFS(AC122=1, $AX$4, AC122=2, $BF$4, AC122=3, $BN$4, AC122=4, $AX$11, AC122=5, $BF$11, AC122=6, $BN$11, AC122=7, $AX$18, AC122=8, $BF$18, AC122=0, )</f>
        <v>#NAME?</v>
      </c>
      <c r="AG123" s="116" t="e">
        <f ca="1">IFS(AC122=1, $AY$4, AC122=2, $BG$4, AC122=3, $BO$4, AC122=4, $AY$11, AC122=5, $BG$11, AC122=6, $BO$11, AC122=7, $AY$18, AC122=8, $BG$18, AC122=0, )</f>
        <v>#NAME?</v>
      </c>
      <c r="AH123" s="116" t="e">
        <f ca="1">IFS(AC122=1, $AZ$4, AC122=2, $BH$4, AC122=3, $BP$4, AC122=4, $AZ$11, AC122=5, $BH$11, AC122=6, $BP$11, AC122=7, $AZ$18, AC122=8, $BH$18, AC122=0, )</f>
        <v>#NAME?</v>
      </c>
      <c r="AI123" s="116" t="e">
        <f ca="1">IFS(AC122=1, $BA$4, AC122=2, $BI$4, AC122=3, $BQ$4, AC122=4, $BA$11, AC122=5, $BI$11, AC122=6, $BQ$11, AC122=7, $BA$18, AC122=8, $BI$18, AC122=0, )</f>
        <v>#NAME?</v>
      </c>
      <c r="AJ123" s="117" t="e">
        <f ca="1">IFS(AC122=1, $BA$4, AC122=2, $BI$4, AC122=3, $BQ$4, AC122=4, $BA$11, AC122=5, $BI$11, AC122=6, $BQ$11, AC122=7, $BA$18, AC122=8, $BI$18, AC122=0, )</f>
        <v>#NAME?</v>
      </c>
      <c r="AK123" s="180"/>
      <c r="AL123" s="182"/>
      <c r="AM123" s="116" t="e">
        <f ca="1">IFS(AL122=1, $AV$4, AL122=2, $BD$4, AL122=3, $BL$4, AL122=4, $AV$11, AL122=5, $BD$11, AL122=6, $BL$11, AL122=7, $AV$18, AL122=8, $BD$18, AL122=0, )</f>
        <v>#NAME?</v>
      </c>
      <c r="AN123" s="116" t="e">
        <f ca="1">IFS(AL122=1, $AW$4, AL122=2, $BE$4, AL122=3, $BM$4, AL122=4, $AW$11, AL122=5, $BE$11, AL122=6, $BM$11, AL122=7, $AW$18, AL122=8, $BE$18, AL122=0, )</f>
        <v>#NAME?</v>
      </c>
      <c r="AO123" s="116" t="e">
        <f ca="1">IFS(AL122=1, $AX$4, AL122=2, $BF$4, AL122=3, $BN$4, AL122=4, $AX$11, AL122=5, $BF$11, AL122=6, $BN$11, AL122=7, $AX$18, AL122=8, $BF$18, AL122=0, )</f>
        <v>#NAME?</v>
      </c>
      <c r="AP123" s="116" t="e">
        <f ca="1">IFS(AL122=1, $AY$4, AL122=2, $BG$4, AL122=3, $BO$4, AL122=4, $AY$11, AL122=5, $BG$11, AL122=6, $BO$11, AL122=7, $AY$18, AL122=8, $BG$18, AL122=0, )</f>
        <v>#NAME?</v>
      </c>
      <c r="AQ123" s="116" t="e">
        <f ca="1">IFS(AL122=1, $AZ$4, AL122=2, $BH$4, AL122=3, $BP$4, AL122=4, $AZ$11, AL122=5, $BH$11, AL122=6, $BP$11, AL122=7, $AZ$18, AL122=8, $BH$18, AL122=0, )</f>
        <v>#NAME?</v>
      </c>
      <c r="AR123" s="116" t="e">
        <f ca="1">IFS(AL122=1, $BA$4, AL122=2, $BI$4, AL122=3, $BQ$4, AL122=4, $BA$11, AL122=5, $BI$11, AL122=6, $BQ$11, AL122=7, $BA$18, AL122=8, $BI$18, AL122=0, )</f>
        <v>#NAME?</v>
      </c>
      <c r="AS123" s="117" t="e">
        <f ca="1">IFS(AL122=1, $BA$4, AL122=2, $BI$4, AL122=3, $BQ$4, AL122=4, $BA$11, AL122=5, $BI$11, AL122=6, $BQ$11, AL122=7, $BA$18, AL122=8, $BI$18, AL122=0, )</f>
        <v>#NAME?</v>
      </c>
      <c r="AT123" s="15"/>
      <c r="AU123" s="59"/>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row>
    <row r="124" spans="1:70" ht="13.5" x14ac:dyDescent="0.25">
      <c r="A124" s="180"/>
      <c r="B124" s="133" t="s">
        <v>14</v>
      </c>
      <c r="C124" s="182"/>
      <c r="D124" s="180"/>
      <c r="E124" s="180"/>
      <c r="F124" s="180"/>
      <c r="G124" s="180"/>
      <c r="H124" s="182"/>
      <c r="I124" s="15">
        <f>I122*$AT$4</f>
        <v>605</v>
      </c>
      <c r="J124" s="180"/>
      <c r="K124" s="15">
        <f>K122*$AU$4</f>
        <v>40</v>
      </c>
      <c r="L124" s="180"/>
      <c r="M124" s="180"/>
      <c r="N124" s="180"/>
      <c r="O124" s="180"/>
      <c r="P124" s="180"/>
      <c r="Q124" s="180"/>
      <c r="R124" s="182"/>
      <c r="S124" s="180"/>
      <c r="T124" s="182"/>
      <c r="U124" s="116" t="e">
        <f ca="1">IFS(T122=1, $AV$5, T122=2, $BD$5, T122=3, $BL$5, T122=4, $AV$12, T122=5, $BD$12, T122=6, $BL$12, T122=7, $AV$19, T122=8, $BD$19, T122=0, )</f>
        <v>#NAME?</v>
      </c>
      <c r="V124" s="116" t="e">
        <f ca="1">IFS(T122=1, $AW$5, T122=2, $BE$5, T122=3, $BM$5, T122=4, $AW$12, T122=5, $BE$12, T122=6, $BM$12, T122=7, $AW$19, T122=8, $BE$19, T122=0, )</f>
        <v>#NAME?</v>
      </c>
      <c r="W124" s="116" t="e">
        <f ca="1">IFS(T122=1, $AX$5, T122=2, $BF$5, T122=3, $BN$5, T122=4, $AX$12, T122=5, $BF$12, T122=6, $BN$12, T122=7, $AX$19, T122=8, $BF$19, T122=0, )</f>
        <v>#NAME?</v>
      </c>
      <c r="X124" s="116" t="e">
        <f ca="1">IFS(T122=1, $AY$5, T122=2, $BG$5, T122=3, $BO$5, T122=4, $AY$12, T122=5, $BG$12, T122=6, $BO$12, T122=7, $AY$19, T122=8, $BG$19, T122=0, )</f>
        <v>#NAME?</v>
      </c>
      <c r="Y124" s="116" t="e">
        <f ca="1">IFS(T122=1, $AZ$5, T122=2, $BH$5, T122=3, $BP$5, T122=4, $AZ$12, T122=5, $BH$12, T122=6, $BP$12, T122=7, $AZ$19, T122=8, $BH$19, T122=0, )</f>
        <v>#NAME?</v>
      </c>
      <c r="Z124" s="116" t="e">
        <f ca="1">IFS(T122=1, $BA$5, T122=2, $BI$5, T122=3, $BQ$5, T122=4, $BA$12, T122=5, $BI$12, T122=6, $BQ$12, T122=7, $BA$19, T122=8, $BI$19, T122=0, )</f>
        <v>#NAME?</v>
      </c>
      <c r="AA124" s="117" t="e">
        <f ca="1">IFS(T122=1, $BB$5, T122=2, $BJ$5, T122=3, $BR$5, T122=4, $BB$12, T122=5, $BJ$12, T122=6, $BR$12, T122=7, $BB$19, T122=8, $BJ$19, T122=0, )</f>
        <v>#NAME?</v>
      </c>
      <c r="AB124" s="180"/>
      <c r="AC124" s="182"/>
      <c r="AD124" s="116" t="e">
        <f ca="1">IFS(AC122=1, $AV$5, AC122=2, $BD$5, AC122=3, $BL$5, AC122=4, $AV$12, AC122=5, $BD$12, AC122=6, $BL$12, AC122=7, $AV$19, AC122=8, $BD$19, AC122=0, )</f>
        <v>#NAME?</v>
      </c>
      <c r="AE124" s="116" t="e">
        <f ca="1">IFS(AC122=1, $AW$5, AC122=2, $BE$5, AC122=3, $BM$5, AC122=4, $AW$12, AC122=5, $BE$12, AC122=6, $BM$12, AC122=7, $AW$19, AC122=8, $BE$19, AC122=0, )</f>
        <v>#NAME?</v>
      </c>
      <c r="AF124" s="116" t="e">
        <f ca="1">IFS(AC122=1, $AX$5, AC122=2, $BF$5, AC122=3, $BN$5, AC122=4, $AX$12, AC122=5, $BF$12, AC122=6, $BN$12, AC122=7, $AX$19, AC122=8, $BF$19, AC122=0, )</f>
        <v>#NAME?</v>
      </c>
      <c r="AG124" s="116" t="e">
        <f ca="1">IFS(AC122=1, $AY$5, AC122=2, $BG$5, AC122=3, $BO$5, AC122=4, $AY$12, AC122=5, $BG$12, AC122=6, $BO$12, AC122=7, $AY$19, AC122=8, $BG$19, AC122=0, )</f>
        <v>#NAME?</v>
      </c>
      <c r="AH124" s="116" t="e">
        <f ca="1">IFS(AC122=1, $AZ$5, AC122=2, $BH$5, AC122=3, $BP$5, AC122=4, $AZ$12, AC122=5, $BH$12, AC122=6, $BP$12, AC122=7, $AZ$19, AC122=8, $BH$19, AC122=0, )</f>
        <v>#NAME?</v>
      </c>
      <c r="AI124" s="116" t="e">
        <f ca="1">IFS(AC122=1, $BA$5, AC122=2, $BI$5, AC122=3, $BQ$5, AC122=4, $BA$12, AC122=5, $BI$12, AC122=6, $BQ$12, AC122=7, $BA$19, AC122=8, $BI$19, AC122=0, )</f>
        <v>#NAME?</v>
      </c>
      <c r="AJ124" s="117" t="e">
        <f ca="1">IFS(AC122=1, $BB$5, AC122=2, $BJ$5, AC122=3, $BR$5, AC122=4, $BB$12, AC122=5, $BJ$12, AC122=6, $BR$12, AC122=7, $BB$19, AC122=8, $BJ$19, AC122=0, )</f>
        <v>#NAME?</v>
      </c>
      <c r="AK124" s="180"/>
      <c r="AL124" s="182"/>
      <c r="AM124" s="116" t="e">
        <f ca="1">IFS(AL122=1, $AV$5, AL122=2, $BD$5, AL122=3, $BL$5, AL122=4, $AV$12, AL122=5, $BD$12, AL122=6, $BL$12, AL122=7, $AV$19, AL122=8, $BD$19, AL122=0, )</f>
        <v>#NAME?</v>
      </c>
      <c r="AN124" s="116" t="e">
        <f ca="1">IFS(AL122=1, $AW$5, AL122=2, $BE$5, AL122=3, $BM$5, AL122=4, $AW$12, AL122=5, $BE$12, AL122=6, $BM$12, AL122=7, $AW$19, AL122=8, $BE$19, AL122=0, )</f>
        <v>#NAME?</v>
      </c>
      <c r="AO124" s="116" t="e">
        <f ca="1">IFS(AL122=1, $AX$5, AL122=2, $BF$5, AL122=3, $BN$5, AL122=4, $AX$12, AL122=5, $BF$12, AL122=6, $BN$12, AL122=7, $AX$19, AL122=8, $BF$19, AL122=0, )</f>
        <v>#NAME?</v>
      </c>
      <c r="AP124" s="116" t="e">
        <f ca="1">IFS(AL122=1, $AY$5, AL122=2, $BG$5, AL122=3, $BO$5, AL122=4, $AY$12, AL122=5, $BG$12, AL122=6, $BO$12, AL122=7, $AY$19, AL122=8, $BG$19, AL122=0, )</f>
        <v>#NAME?</v>
      </c>
      <c r="AQ124" s="116" t="e">
        <f ca="1">IFS(AL122=1, $AZ$5, AL122=2, $BH$5, AL122=3, $BP$5, AL122=4, $AZ$12, AL122=5, $BH$12, AL122=6, $BP$12, AL122=7, $AZ$19, AL122=8, $BH$19, AL122=0, )</f>
        <v>#NAME?</v>
      </c>
      <c r="AR124" s="116" t="e">
        <f ca="1">IFS(AL122=1, $BA$5, AL122=2, $BI$5, AL122=3, $BQ$5, AL122=4, $BA$12, AL122=5, $BI$12, AL122=6, $BQ$12, AL122=7, $BA$19, AL122=8, $BI$19, AL122=0, )</f>
        <v>#NAME?</v>
      </c>
      <c r="AS124" s="117" t="e">
        <f ca="1">IFS(AL122=1, $BB$5, AL122=2, $BJ$5, AL122=3, $BR$5, AL122=4, $BB$12, AL122=5, $BJ$12, AL122=6, $BR$12, AL122=7, $BB$19, AL122=8, $BJ$19, AL122=0, )</f>
        <v>#NAME?</v>
      </c>
      <c r="AT124" s="15"/>
      <c r="AU124" s="59"/>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row>
    <row r="125" spans="1:70" ht="13.5" x14ac:dyDescent="0.25">
      <c r="A125" s="180"/>
      <c r="B125" s="134" t="s">
        <v>15</v>
      </c>
      <c r="C125" s="182"/>
      <c r="D125" s="180"/>
      <c r="E125" s="180"/>
      <c r="F125" s="180"/>
      <c r="G125" s="180"/>
      <c r="H125" s="182"/>
      <c r="I125" s="15">
        <f>I122*$AT$5</f>
        <v>1331</v>
      </c>
      <c r="J125" s="180"/>
      <c r="K125" s="15">
        <f>K122*$AU$5</f>
        <v>80</v>
      </c>
      <c r="L125" s="180"/>
      <c r="M125" s="180"/>
      <c r="N125" s="180"/>
      <c r="O125" s="180"/>
      <c r="P125" s="180"/>
      <c r="Q125" s="180"/>
      <c r="R125" s="182"/>
      <c r="S125" s="180"/>
      <c r="T125" s="182"/>
      <c r="U125" s="116" t="e">
        <f ca="1">IFS(T122=1, $AV$6, T122=2, $BD$6, T122=3, $BL$6, T122=4, $AV$13, T122=5, $BD$13, T122=6, $BL$13, T122=7, $AV$20, T122=8, $BD$20, T122=0, )</f>
        <v>#NAME?</v>
      </c>
      <c r="V125" s="116" t="e">
        <f ca="1">IFS(T122=1, $AW$6, T122=2, $BE$6, T122=3, $BM$6, T122=4, $AW$13, T122=5, $BE$13, T122=6, $BM$13, T122=7, $AW$20, T122=8, $BE$20, T122=0, )</f>
        <v>#NAME?</v>
      </c>
      <c r="W125" s="116" t="e">
        <f ca="1">IFS(T122=1, $AX$6, T122=2, $BF$6, T122=3, $BN$6, T122=4, $AX$13, T122=5, $BF$13, T122=6, $BN$13, T122=7, $AX$20, T122=8, $BF$20, T122=0, )</f>
        <v>#NAME?</v>
      </c>
      <c r="X125" s="116" t="e">
        <f ca="1">IFS(T122=1, $AY$6, T122=2, $BG$6, T122=3, $BO$6, T122=4, $AY$13, T122=5, $BG$13, T122=6, $BO$13, T122=7, $AY$20, T122=8, $BG$20, T122=0, )</f>
        <v>#NAME?</v>
      </c>
      <c r="Y125" s="116" t="e">
        <f ca="1">IFS(T122=1, $AZ$6, T122=2, $BH$6, T122=3, $BP$6, T122=4, $AZ$13, T122=5, $BH$13, T122=6, $BP$13, T122=7, $AZ$20, T122=8, $BH$20, T122=0, )</f>
        <v>#NAME?</v>
      </c>
      <c r="Z125" s="116" t="e">
        <f ca="1">IFS(T122=1, $BA$6, T122=2, $BI$6, T122=3, $BQ$6, T122=4, $BA$13, T122=5, $BI$13, T122=6, $BQ$13, T122=7, $BA$20, T122=8, $BI$20, T122=0, )</f>
        <v>#NAME?</v>
      </c>
      <c r="AA125" s="117" t="e">
        <f ca="1">IFS(T122=1, $BB$6, T122=2, $BJ$6, T122=3, $BR$6, T122=4, $BB$13, T122=5, $BJ$13, T122=6, $BR$13, T122=7, $BB$20, T122=8, $BJ$20, T122=0, )</f>
        <v>#NAME?</v>
      </c>
      <c r="AB125" s="180"/>
      <c r="AC125" s="182"/>
      <c r="AD125" s="116" t="e">
        <f ca="1">IFS(AC122=1, $AV$6, AC122=2, $BD$6, AC122=3, $BL$6, AC122=4, $AV$13, AC122=5, $BD$13, AC122=6, $BL$13, AC122=7, $AV$20, AC122=8, $BD$20, AC122=0, )</f>
        <v>#NAME?</v>
      </c>
      <c r="AE125" s="116" t="e">
        <f ca="1">IFS(AC122=1, $AW$6, AC122=2, $BE$6, AC122=3, $BM$6, AC122=4, $AW$13, AC122=5, $BE$13, AC122=6, $BM$13, AC122=7, $AW$20, AC122=8, $BE$20, AC122=0, )</f>
        <v>#NAME?</v>
      </c>
      <c r="AF125" s="116" t="e">
        <f ca="1">IFS(AC122=1, $AX$6, AC122=2, $BF$6, AC122=3, $BN$6, AC122=4, $AX$13, AC122=5, $BF$13, AC122=6, $BN$13, AC122=7, $AX$20, AC122=8, $BF$20, AC122=0, )</f>
        <v>#NAME?</v>
      </c>
      <c r="AG125" s="116" t="e">
        <f ca="1">IFS(AC122=1, $AY$6, AC122=2, $BG$6, AC122=3, $BO$6, AC122=4, $AY$13, AC122=5, $BG$13, AC122=6, $BO$13, AC122=7, $AY$20, AC122=8, $BG$20, AC122=0, )</f>
        <v>#NAME?</v>
      </c>
      <c r="AH125" s="116" t="e">
        <f ca="1">IFS(AC122=1, $AZ$6, AC122=2, $BH$6, AC122=3, $BP$6, AC122=4, $AZ$13, AC122=5, $BH$13, AC122=6, $BP$13, AC122=7, $AZ$20, AC122=8, $BH$20, AC122=0, )</f>
        <v>#NAME?</v>
      </c>
      <c r="AI125" s="116" t="e">
        <f ca="1">IFS(AC122=1, $BA$6, AC122=2, $BI$6, AC122=3, $BQ$6, AC122=4, $BA$13, AC122=5, $BI$13, AC122=6, $BQ$13, AC122=7, $BA$20, AC122=8, $BI$20, AC122=0, )</f>
        <v>#NAME?</v>
      </c>
      <c r="AJ125" s="117" t="e">
        <f ca="1">IFS(AC122=1, $BB$6, AC122=2, $BJ$6, AC122=3, $BR$6, AC122=4, $BB$13, AC122=5, $BJ$13, AC122=6, $BR$13, AC122=7, $BB$20, AC122=8, $BJ$20, AC122=0, )</f>
        <v>#NAME?</v>
      </c>
      <c r="AK125" s="180"/>
      <c r="AL125" s="182"/>
      <c r="AM125" s="116" t="e">
        <f ca="1">IFS(AL122=1, $AV$6, AL122=2, $BD$6, AL122=3, $BL$6, AL122=4, $AV$13, AL122=5, $BD$13, AL122=6, $BL$13, AL122=7, $AV$20, AL122=8, $BD$20, AL122=0, )</f>
        <v>#NAME?</v>
      </c>
      <c r="AN125" s="116" t="e">
        <f ca="1">IFS(AL122=1, $AW$6, AL122=2, $BE$6, AL122=3, $BM$6, AL122=4, $AW$13, AL122=5, $BE$13, AL122=6, $BM$13, AL122=7, $AW$20, AL122=8, $BE$20, AL122=0, )</f>
        <v>#NAME?</v>
      </c>
      <c r="AO125" s="116" t="e">
        <f ca="1">IFS(AL122=1, $AX$6, AL122=2, $BF$6, AL122=3, $BN$6, AL122=4, $AX$13, AL122=5, $BF$13, AL122=6, $BN$13, AL122=7, $AX$20, AL122=8, $BF$20, AL122=0, )</f>
        <v>#NAME?</v>
      </c>
      <c r="AP125" s="116" t="e">
        <f ca="1">IFS(AL122=1, $AY$6, AL122=2, $BG$6, AL122=3, $BO$6, AL122=4, $AY$13, AL122=5, $BG$13, AL122=6, $BO$13, AL122=7, $AY$20, AL122=8, $BG$20, AL122=0, )</f>
        <v>#NAME?</v>
      </c>
      <c r="AQ125" s="116" t="e">
        <f ca="1">IFS(AL122=1, $AZ$6, AL122=2, $BH$6, AL122=3, $BP$6, AL122=4, $AZ$13, AL122=5, $BH$13, AL122=6, $BP$13, AL122=7, $AZ$20, AL122=8, $BH$20, AL122=0, )</f>
        <v>#NAME?</v>
      </c>
      <c r="AR125" s="116" t="e">
        <f ca="1">IFS(AL122=1, $BA$6, AL122=2, $BI$6, AL122=3, $BQ$6, AL122=4, $BA$13, AL122=5, $BI$13, AL122=6, $BQ$13, AL122=7, $BA$20, AL122=8, $BI$20, AL122=0, )</f>
        <v>#NAME?</v>
      </c>
      <c r="AS125" s="117" t="e">
        <f ca="1">IFS(AL122=1, $BB$6, AL122=2, $BJ$6, AL122=3, $BR$6, AL122=4, $BB$13, AL122=5, $BJ$13, AL122=6, $BR$13, AL122=7, $BB$20, AL122=8, $BJ$20, AL122=0, )</f>
        <v>#NAME?</v>
      </c>
      <c r="AT125" s="15"/>
      <c r="AU125" s="59"/>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row>
    <row r="126" spans="1:70" ht="13.5" x14ac:dyDescent="0.25">
      <c r="A126" s="180"/>
      <c r="B126" s="135" t="s">
        <v>16</v>
      </c>
      <c r="C126" s="182"/>
      <c r="D126" s="180"/>
      <c r="E126" s="180"/>
      <c r="F126" s="180"/>
      <c r="G126" s="180"/>
      <c r="H126" s="182"/>
      <c r="I126" s="15">
        <f>I122*$AT$6</f>
        <v>6437.5</v>
      </c>
      <c r="J126" s="180"/>
      <c r="K126" s="15">
        <f>K122*$AU$6</f>
        <v>160</v>
      </c>
      <c r="L126" s="180"/>
      <c r="M126" s="180"/>
      <c r="N126" s="180"/>
      <c r="O126" s="180"/>
      <c r="P126" s="180"/>
      <c r="Q126" s="180"/>
      <c r="R126" s="182"/>
      <c r="S126" s="180"/>
      <c r="T126" s="182"/>
      <c r="U126" s="116" t="e">
        <f ca="1">IFS(T122=1, $AV$7, T122=2, $BD$7, T122=3, $BL$7, T122=4, $AV$14, T122=5, $BD$14, T122=6, $BL$14, T122=7, $AV$21, T122=8, $BD$21, T122=0, )</f>
        <v>#NAME?</v>
      </c>
      <c r="V126" s="116" t="e">
        <f ca="1">IFS(T122=1, $AW$7, T122=2, $BE$7, T122=3, $BM$7, T122=4, $AW$14, T122=5, $BE$14, T122=6, $BM$14, T122=7, $AW$21, T122=8, $BE$21, T122=0, )</f>
        <v>#NAME?</v>
      </c>
      <c r="W126" s="116" t="e">
        <f ca="1">IFS(T122=1, $AX$7, T122=2, $BF$7, T122=3, $BN$7, T122=4, $AX$14, T122=5, $BF$14, T122=6, $BN$14, T122=7, $AX$21, T122=8, $BF$21, T122=0, )</f>
        <v>#NAME?</v>
      </c>
      <c r="X126" s="116" t="e">
        <f ca="1">IFS(T122=1, $AY$7, T122=2, $BG$7, T122=3, $BO$7, T122=4, $AY$14, T122=5, $BG$14, T122=6, $BO$14, T122=7, $AY$21, T122=8, $BG$21, T122=0, )</f>
        <v>#NAME?</v>
      </c>
      <c r="Y126" s="116" t="e">
        <f ca="1">IFS(T122=1, $AZ$7, T122=2, $BH$7, T122=3, $BP$7, T122=4, $AZ$14, T122=5, $BH$14, T122=6, $BP$14, T122=7, $AZ$21, T122=8, $BH$21, T122=0, )</f>
        <v>#NAME?</v>
      </c>
      <c r="Z126" s="116" t="e">
        <f ca="1">IFS(T122=1, $BA$7, T122=2, $BI$7, T122=3, $BQ$7, T122=4, $BA$14, T122=5, $BI$14, T122=6, $BQ$14, T122=7, $BA$21, T122=8, $BI$21, T122=0, )</f>
        <v>#NAME?</v>
      </c>
      <c r="AA126" s="117" t="e">
        <f ca="1">IFS(T122=1, $BB$7, T122=2, $BJ$7, T122=3, $BR$7, T122=4, $BB$14, T122=5, $BJ$14, T122=6, $BR$14, T122=7, $BB$21, T122=8, $BJ$21, T122=0, )</f>
        <v>#NAME?</v>
      </c>
      <c r="AB126" s="180"/>
      <c r="AC126" s="182"/>
      <c r="AD126" s="116" t="e">
        <f ca="1">IFS(AC122=1, $AV$7, AC122=2, $BD$7, AC122=3, $BL$7, AC122=4, $AV$14, AC122=5, $BD$14, AC122=6, $BL$14, AC122=7, $AV$21, AC122=8, $BD$21, AC122=0, )</f>
        <v>#NAME?</v>
      </c>
      <c r="AE126" s="116" t="e">
        <f ca="1">IFS(AC122=1, $AW$7, AC122=2, $BE$7, AC122=3, $BM$7, AC122=4, $AW$14, AC122=5, $BE$14, AC122=6, $BM$14, AC122=7, $AW$21, AC122=8, $BE$21, AC122=0, )</f>
        <v>#NAME?</v>
      </c>
      <c r="AF126" s="116" t="e">
        <f ca="1">IFS(AC122=1, $AX$7, AC122=2, $BF$7, AC122=3, $BN$7, AC122=4, $AX$14, AC122=5, $BF$14, AC122=6, $BN$14, AC122=7, $AX$21, AC122=8, $BF$21, AC122=0, )</f>
        <v>#NAME?</v>
      </c>
      <c r="AG126" s="116" t="e">
        <f ca="1">IFS(AC122=1, $AY$7, AC122=2, $BG$7, AC122=3, $BO$7, AC122=4, $AY$14, AC122=5, $BG$14, AC122=6, $BO$14, AC122=7, $AY$21, AC122=8, $BG$21, AC122=0, )</f>
        <v>#NAME?</v>
      </c>
      <c r="AH126" s="116" t="e">
        <f ca="1">IFS(AC122=1, $AZ$7, AC122=2, $BH$7, AC122=3, $BP$7, AC122=4, $AZ$14, AC122=5, $BH$14, AC122=6, $BP$14, AC122=7, $AZ$21, AC122=8, $BH$21, AC122=0, )</f>
        <v>#NAME?</v>
      </c>
      <c r="AI126" s="116" t="e">
        <f ca="1">IFS(AC122=1, $BA$7, AC122=2, $BI$7, AC122=3, $BQ$7, AC122=4, $BA$14, AC122=5, $BI$14, AC122=6, $BQ$14, AC122=7, $BA$21, AC122=8, $BI$21, AC122=0, )</f>
        <v>#NAME?</v>
      </c>
      <c r="AJ126" s="117" t="e">
        <f ca="1">IFS(AC122=1, $BB$7, AC122=2, $BJ$7, AC122=3, $BR$7, AC122=4, $BB$14, AC122=5, $BJ$14, AC122=6, $BR$14, AC122=7, $BB$21, AC122=8, $BJ$21, AC122=0, )</f>
        <v>#NAME?</v>
      </c>
      <c r="AK126" s="180"/>
      <c r="AL126" s="182"/>
      <c r="AM126" s="116" t="e">
        <f ca="1">IFS(AL122=1, $AV$7, AL122=2, $BD$7, AL122=3, $BL$7, AL122=4, $AV$14, AL122=5, $BD$14, AL122=6, $BL$14, AL122=7, $AV$21, AL122=8, $BD$21, AL122=0, )</f>
        <v>#NAME?</v>
      </c>
      <c r="AN126" s="116" t="e">
        <f ca="1">IFS(AL122=1, $AW$7, AL122=2, $BE$7, AL122=3, $BM$7, AL122=4, $AW$14, AL122=5, $BE$14, AL122=6, $BM$14, AL122=7, $AW$21, AL122=8, $BE$21, AL122=0, )</f>
        <v>#NAME?</v>
      </c>
      <c r="AO126" s="116" t="e">
        <f ca="1">IFS(AL122=1, $AX$7, AL122=2, $BF$7, AL122=3, $BN$7, AL122=4, $AX$14, AL122=5, $BF$14, AL122=6, $BN$14, AL122=7, $AX$21, AL122=8, $BF$21, AL122=0, )</f>
        <v>#NAME?</v>
      </c>
      <c r="AP126" s="116" t="e">
        <f ca="1">IFS(AL122=1, $AY$7, AL122=2, $BG$7, AL122=3, $BO$7, AL122=4, $AY$14, AL122=5, $BG$14, AL122=6, $BO$14, AL122=7, $AY$21, AL122=8, $BG$21, AL122=0, )</f>
        <v>#NAME?</v>
      </c>
      <c r="AQ126" s="116" t="e">
        <f ca="1">IFS(AL122=1, $AZ$7, AL122=2, $BH$7, AL122=3, $BP$7, AL122=4, $AZ$14, AL122=5, $BH$14, AL122=6, $BP$14, AL122=7, $AZ$21, AL122=8, $BH$21, AL122=0, )</f>
        <v>#NAME?</v>
      </c>
      <c r="AR126" s="116" t="e">
        <f ca="1">IFS(AL122=1, $BA$7, AL122=2, $BI$7, AL122=3, $BQ$7, AL122=4, $BA$14, AL122=5, $BI$14, AL122=6, $BQ$14, AL122=7, $BA$21, AL122=8, $BI$21, AL122=0, )</f>
        <v>#NAME?</v>
      </c>
      <c r="AS126" s="117" t="e">
        <f ca="1">IFS(AL122=1, $BB$7, AL122=2, $BJ$7, AL122=3, $BR$7, AL122=4, $BB$14, AL122=5, $BJ$14, AL122=6, $BR$14, AL122=7, $BB$21, AL122=8, $BJ$21, AL122=0, )</f>
        <v>#NAME?</v>
      </c>
      <c r="AT126" s="15"/>
      <c r="AU126" s="59"/>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row>
    <row r="127" spans="1:70" ht="13.5" x14ac:dyDescent="0.25">
      <c r="A127" s="180"/>
      <c r="B127" s="136" t="s">
        <v>17</v>
      </c>
      <c r="C127" s="182"/>
      <c r="D127" s="180"/>
      <c r="E127" s="180"/>
      <c r="F127" s="180"/>
      <c r="G127" s="180"/>
      <c r="H127" s="182"/>
      <c r="I127" s="15">
        <f>I122*$AT$7</f>
        <v>31166.25</v>
      </c>
      <c r="J127" s="180"/>
      <c r="K127" s="15">
        <f>K122*$AU$7</f>
        <v>320</v>
      </c>
      <c r="L127" s="180"/>
      <c r="M127" s="180"/>
      <c r="N127" s="180"/>
      <c r="O127" s="180"/>
      <c r="P127" s="180"/>
      <c r="Q127" s="180"/>
      <c r="R127" s="182"/>
      <c r="S127" s="180"/>
      <c r="T127" s="182"/>
      <c r="U127" s="116" t="e">
        <f ca="1">IFS(T122=1, $AV$8, T122=2, $BD$8, T122=3, $BL$8, T122=4, $AV$15, T122=5, $BD$15, T122=6, $BL$15, T122=7, $AV$22, T122=8, $BD$22, T122=0, )</f>
        <v>#NAME?</v>
      </c>
      <c r="V127" s="116" t="e">
        <f ca="1">IFS(T122=1, $AW$8, T122=2, $BE$8, T122=3, $BM$8, T122=4, $AW$15, T122=5, $BE$15, T122=6, $BM$15, T122=7, $AW$22, T122=8, $BE$22, T122=0, )</f>
        <v>#NAME?</v>
      </c>
      <c r="W127" s="116" t="e">
        <f ca="1">IFS(T122=1, $AX$8, T122=2, $BF$8, T122=3, $BN$8, T122=4, $AX$15, T122=5, $BF$15, T122=6, $BN$15, T122=7, $AX$22, T122=8, $BF$22, T122=0, )</f>
        <v>#NAME?</v>
      </c>
      <c r="X127" s="116" t="e">
        <f ca="1">IFS(T122=1, $AY$8, T122=2, $BG$8, T122=3, $BO$8, T122=4, $AY$15, T122=5, $BG$15, T122=6, $BO$15, T122=7, $AY$22, T122=8, $BG$22, T122=0, )</f>
        <v>#NAME?</v>
      </c>
      <c r="Y127" s="116" t="e">
        <f ca="1">IFS(T122=1, $AZ$8, T122=2, $BH$8, T122=3, $BP$8, T122=4, $AZ$15, T122=5, $BH$15, T122=6, $BP$15, T122=7, $AZ$22, T122=8, $BH$22, T122=0, )</f>
        <v>#NAME?</v>
      </c>
      <c r="Z127" s="116" t="e">
        <f ca="1">IFS(T122=1, $BA$8, T122=2, $BI$8, T122=3, $BQ$8, T122=4, $BA$15, T122=5, $BI$15, T122=6, $BQ$15, T122=7, $BA$22, T122=8, $BI$22, T122=0, )</f>
        <v>#NAME?</v>
      </c>
      <c r="AA127" s="117" t="e">
        <f ca="1">IFS(T122=1, $BB$8, T122=2, $BJ$8, T122=3, $BR$8, T122=4, $BB$15, T122=5, $BJ$15, T122=6, $BR$15, T122=7, $BB$22, T122=8, $BJ$22, T122=0, )</f>
        <v>#NAME?</v>
      </c>
      <c r="AB127" s="180"/>
      <c r="AC127" s="182"/>
      <c r="AD127" s="116" t="e">
        <f ca="1">IFS(AC122=1, $AV$8, AC122=2, $BD$8, AC122=3, $BL$8, AC122=4, $AV$15, AC122=5, $BD$15, AC122=6, $BL$15, AC122=7, $AV$22, AC122=8, $BD$22, AC122=0, )</f>
        <v>#NAME?</v>
      </c>
      <c r="AE127" s="116" t="e">
        <f ca="1">IFS(AC122=1, $AW$8, AC122=2, $BE$8, AC122=3, $BM$8, AC122=4, $AW$15, AC122=5, $BE$15, AC122=6, $BM$15, AC122=7, $AW$22, AC122=8, $BE$22, AC122=0, )</f>
        <v>#NAME?</v>
      </c>
      <c r="AF127" s="116" t="e">
        <f ca="1">IFS(AC122=1, $AX$8, AC122=2, $BF$8, AC122=3, $BN$8, AC122=4, $AX$15, AC122=5, $BF$15, AC122=6, $BN$15, AC122=7, $AX$22, AC122=8, $BF$22, AC122=0, )</f>
        <v>#NAME?</v>
      </c>
      <c r="AG127" s="116" t="e">
        <f ca="1">IFS(AC122=1, $AY$8, AC122=2, $BG$8, AC122=3, $BO$8, AC122=4, $AY$15, AC122=5, $BG$15, AC122=6, $BO$15, AC122=7, $AY$22, AC122=8, $BG$22, AC122=0, )</f>
        <v>#NAME?</v>
      </c>
      <c r="AH127" s="116" t="e">
        <f ca="1">IFS(AC122=1, $AZ$8, AC122=2, $BH$8, AC122=3, $BP$8, AC122=4, $AZ$15, AC122=5, $BH$15, AC122=6, $BP$15, AC122=7, $AZ$22, AC122=8, $BH$22, AC122=0, )</f>
        <v>#NAME?</v>
      </c>
      <c r="AI127" s="116" t="e">
        <f ca="1">IFS(AC122=1, $BA$8, AC122=2, $BI$8, AC122=3, $BQ$8, AC122=4, $BA$15, AC122=5, $BI$15, AC122=6, $BQ$15, AC122=7, $BA$22, AC122=8, $BI$22, AC122=0, )</f>
        <v>#NAME?</v>
      </c>
      <c r="AJ127" s="117" t="e">
        <f ca="1">IFS(AC122=1, $BB$8, AC122=2, $BJ$8, AC122=3, $BR$8, AC122=4, $BB$15, AC122=5, $BJ$15, AC122=6, $BR$15, AC122=7, $BB$22, AC122=8, $BJ$22, AC122=0, )</f>
        <v>#NAME?</v>
      </c>
      <c r="AK127" s="180"/>
      <c r="AL127" s="182"/>
      <c r="AM127" s="116" t="e">
        <f ca="1">IFS(AL122=1, $AV$8, AL122=2, $BD$8, AL122=3, $BL$8, AL122=4, $AV$15, AL122=5, $BD$15, AL122=6, $BL$15, AL122=7, $AV$22, AL122=8, $BD$22, AL122=0, )</f>
        <v>#NAME?</v>
      </c>
      <c r="AN127" s="116" t="e">
        <f ca="1">IFS(AL122=1, $AW$8, AL122=2, $BE$8, AL122=3, $BM$8, AL122=4, $AW$15, AL122=5, $BE$15, AL122=6, $BM$15, AL122=7, $AW$22, AL122=8, $BE$22, AL122=0, )</f>
        <v>#NAME?</v>
      </c>
      <c r="AO127" s="116" t="e">
        <f ca="1">IFS(AL122=1, $AX$8, AL122=2, $BF$8, AL122=3, $BN$8, AL122=4, $AX$15, AL122=5, $BF$15, AL122=6, $BN$15, AL122=7, $AX$22, AL122=8, $BF$22, AL122=0, )</f>
        <v>#NAME?</v>
      </c>
      <c r="AP127" s="116" t="e">
        <f ca="1">IFS(AL122=1, $AY$8, AL122=2, $BG$8, AL122=3, $BO$8, AL122=4, $AY$15, AL122=5, $BG$15, AL122=6, $BO$15, AL122=7, $AY$22, AL122=8, $BG$22, AL122=0, )</f>
        <v>#NAME?</v>
      </c>
      <c r="AQ127" s="116" t="e">
        <f ca="1">IFS(AL122=1, $AZ$8, AL122=2, $BH$8, AL122=3, $BP$8, AL122=4, $AZ$15, AL122=5, $BH$15, AL122=6, $BP$15, AL122=7, $AZ$22, AL122=8, $BH$22, AL122=0, )</f>
        <v>#NAME?</v>
      </c>
      <c r="AR127" s="116" t="e">
        <f ca="1">IFS(AL122=1, $BA$8, AL122=2, $BI$8, AL122=3, $BQ$8, AL122=4, $BA$15, AL122=5, $BI$15, AL122=6, $BQ$15, AL122=7, $BA$22, AL122=8, $BI$22, AL122=0, )</f>
        <v>#NAME?</v>
      </c>
      <c r="AS127" s="117" t="e">
        <f ca="1">IFS(AL122=1, $BB$8, AL122=2, $BJ$8, AL122=3, $BR$8, AL122=4, $BB$15, AL122=5, $BJ$15, AL122=6, $BR$15, AL122=7, $BB$22, AL122=8, $BJ$22, AL122=0, )</f>
        <v>#NAME?</v>
      </c>
      <c r="AT127" s="15"/>
      <c r="AU127" s="59"/>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row>
    <row r="128" spans="1:70" ht="15.75" customHeight="1" x14ac:dyDescent="0.25">
      <c r="A128" s="191"/>
      <c r="B128" s="141" t="s">
        <v>18</v>
      </c>
      <c r="C128" s="195"/>
      <c r="D128" s="191"/>
      <c r="E128" s="191"/>
      <c r="F128" s="191"/>
      <c r="G128" s="191"/>
      <c r="H128" s="195"/>
      <c r="I128" s="76">
        <f>I122*$AT$8</f>
        <v>331875</v>
      </c>
      <c r="J128" s="191"/>
      <c r="K128" s="76">
        <f>K122*$AU$8</f>
        <v>640</v>
      </c>
      <c r="L128" s="191"/>
      <c r="M128" s="191"/>
      <c r="N128" s="191"/>
      <c r="O128" s="191"/>
      <c r="P128" s="191"/>
      <c r="Q128" s="191"/>
      <c r="R128" s="195"/>
      <c r="S128" s="191"/>
      <c r="T128" s="195"/>
      <c r="U128" s="124" t="e">
        <f ca="1">IFS(T122=1, $AV$9, T122=2, $BD$9, T122=3, $BL$9, T122=4, $AV$16, T122=5, $BD$16, T122=6, $BL$16, T122=7, $AV$23, T122=8, $BD$23, T122=0, )</f>
        <v>#NAME?</v>
      </c>
      <c r="V128" s="124" t="e">
        <f ca="1">IFS(T122=1, $AW$9, T122=2, $BE$9, T122=3, $BM$9, T122=4, $AW$16, T122=5, $BE$16, T122=6, $BM$16, T122=7, $AW$23, T122=8, $BE$23, T122=0, )</f>
        <v>#NAME?</v>
      </c>
      <c r="W128" s="124" t="e">
        <f ca="1">IFS(T122=1, $AX$9, T122=2, $BF$9, T122=3, $BN$9, T122=4, $AX$16, T122=5, $BF$16, T122=6, $BN$16, T122=7, $AX$23, T122=8, $BF$23, T122=0, )</f>
        <v>#NAME?</v>
      </c>
      <c r="X128" s="124" t="e">
        <f ca="1">IFS(T122=1, $AY$9, T122=2, $BG$9, T122=3, $BO$9, T122=4, $AY$16, T122=5, $BG$16, T122=6, $BO$16, T122=7, $AY$23, T122=8, $BG$23, T122=0, )</f>
        <v>#NAME?</v>
      </c>
      <c r="Y128" s="124" t="e">
        <f ca="1">IFS(T122=1, $AZ$9, T122=2, $BH$9, T122=3, $BP$9, T122=4, $AZ$16, T122=5, $BH$16, T122=6, $BP$16, T122=7, $AZ$23, T122=8, $BH$23, T122=0, )</f>
        <v>#NAME?</v>
      </c>
      <c r="Z128" s="124" t="e">
        <f ca="1">IFS(T122=1, $BA$9, T122=2, $BI$9, T122=3, $BQ$9, T122=4, $BA$16, T122=5, $BI$16, T122=6, $BQ$16, T122=7, $BA$23, T122=8, $BI$23, T122=0, )</f>
        <v>#NAME?</v>
      </c>
      <c r="AA128" s="125" t="e">
        <f ca="1">IFS(T122=1, $BB$9, T122=2, $BJ$9, T122=3, $BR$9, T122=4, $BB$16, T122=5, $BJ$16, T122=6, $BR$16, T122=7, $BB$23, T122=8, $BJ$23, T122=0, )</f>
        <v>#NAME?</v>
      </c>
      <c r="AB128" s="191"/>
      <c r="AC128" s="195"/>
      <c r="AD128" s="124" t="e">
        <f ca="1">IFS(AC122=1, $AV$9, AC122=2, $BD$9, AC122=3, $BL$9, AC122=4, $AV$16, AC122=5, $BD$16, AC122=6, $BL$16, AC122=7, $AV$23, AC122=8, $BD$23, AC122=0, )</f>
        <v>#NAME?</v>
      </c>
      <c r="AE128" s="124" t="e">
        <f ca="1">IFS(AC122=1, $AW$9, AC122=2, $BE$9, AC122=3, $BM$9, AC122=4, $AW$16, AC122=5, $BE$16, AC122=6, $BM$16, AC122=7, $AW$23, AC122=8, $BE$23, AC122=0, )</f>
        <v>#NAME?</v>
      </c>
      <c r="AF128" s="124" t="e">
        <f ca="1">IFS(AC122=1, $AX$9, AC122=2, $BF$9, AC122=3, $BN$9, AC122=4, $AX$16, AC122=5, $BF$16, AC122=6, $BN$16, AC122=7, $AX$23, AC122=8, $BF$23, AC122=0, )</f>
        <v>#NAME?</v>
      </c>
      <c r="AG128" s="124" t="e">
        <f ca="1">IFS(AC122=1, $AY$9, AC122=2, $BG$9, AC122=3, $BO$9, AC122=4, $AY$16, AC122=5, $BG$16, AC122=6, $BO$16, AC122=7, $AY$23, AC122=8, $BG$23, AC122=0, )</f>
        <v>#NAME?</v>
      </c>
      <c r="AH128" s="124" t="e">
        <f ca="1">IFS(AC122=1, $AZ$9, AC122=2, $BH$9, AC122=3, $BP$9, AC122=4, $AZ$16, AC122=5, $BH$16, AC122=6, $BP$16, AC122=7, $AZ$23, AC122=8, $BH$23, AC122=0, )</f>
        <v>#NAME?</v>
      </c>
      <c r="AI128" s="124" t="e">
        <f ca="1">IFS(AC122=1, $BA$9, AC122=2, $BI$9, AC122=3, $BQ$9, AC122=4, $BA$16, AC122=5, $BI$16, AC122=6, $BQ$16, AC122=7, $BA$23, AC122=8, $BI$23, AC122=0, )</f>
        <v>#NAME?</v>
      </c>
      <c r="AJ128" s="125" t="e">
        <f ca="1">IFS(AC122=1, $BB$9, AC122=2, $BJ$9, AC122=3, $BR$9, AC122=4, $BB$16, AC122=5, $BJ$16, AC122=6, $BR$16, AC122=7, $BB$23, AC122=8, $BJ$23, AC122=0, )</f>
        <v>#NAME?</v>
      </c>
      <c r="AK128" s="191"/>
      <c r="AL128" s="195"/>
      <c r="AM128" s="124" t="e">
        <f ca="1">IFS(AL122=1, $AV$9, AL122=2, $BD$9, AL122=3, $BL$9, AL122=4, $AV$16, AL122=5, $BD$16, AL122=6, $BL$16, AL122=7, $AV$23, AL122=8, $BD$23, AL122=0, )</f>
        <v>#NAME?</v>
      </c>
      <c r="AN128" s="124" t="e">
        <f ca="1">IFS(AL122=1, $AW$9, AL122=2, $BE$9, AL122=3, $BM$9, AL122=4, $AW$16, AL122=5, $BE$16, AL122=6, $BM$16, AL122=7, $AW$23, AL122=8, $BE$23, AL122=0, )</f>
        <v>#NAME?</v>
      </c>
      <c r="AO128" s="124" t="e">
        <f ca="1">IFS(AL122=1, $AX$9, AL122=2, $BF$9, AL122=3, $BN$9, AL122=4, $AX$16, AL122=5, $BF$16, AL122=6, $BN$16, AL122=7, $AX$23, AL122=8, $BF$23, AL122=0, )</f>
        <v>#NAME?</v>
      </c>
      <c r="AP128" s="124" t="e">
        <f ca="1">IFS(AL122=1, $AY$9, AL122=2, $BG$9, AL122=3, $BO$9, AL122=4, $AY$16, AL122=5, $BG$16, AL122=6, $BO$16, AL122=7, $AY$23, AL122=8, $BG$23, AL122=0, )</f>
        <v>#NAME?</v>
      </c>
      <c r="AQ128" s="124" t="e">
        <f ca="1">IFS(AL122=1, $AZ$9, AL122=2, $BH$9, AL122=3, $BP$9, AL122=4, $AZ$16, AL122=5, $BH$16, AL122=6, $BP$16, AL122=7, $AZ$23, AL122=8, $BH$23, AL122=0, )</f>
        <v>#NAME?</v>
      </c>
      <c r="AR128" s="124" t="e">
        <f ca="1">IFS(AL122=1, $BA$9, AL122=2, $BI$9, AL122=3, $BQ$9, AL122=4, $BA$16, AL122=5, $BI$16, AL122=6, $BQ$16, AL122=7, $BA$23, AL122=8, $BI$23, AL122=0, )</f>
        <v>#NAME?</v>
      </c>
      <c r="AS128" s="125" t="e">
        <f ca="1">IFS(AL122=1, $BB$9, AL122=2, $BJ$9, AL122=3, $BR$9, AL122=4, $BB$16, AL122=5, $BJ$16, AL122=6, $BR$16, AL122=7, $BB$23, AL122=8, $BJ$23, AL122=0, )</f>
        <v>#NAME?</v>
      </c>
      <c r="AT128" s="142"/>
      <c r="AU128" s="143"/>
      <c r="AV128" s="144"/>
      <c r="AW128" s="144"/>
      <c r="AX128" s="144"/>
      <c r="AY128" s="144"/>
      <c r="AZ128" s="144"/>
      <c r="BA128" s="144"/>
      <c r="BB128" s="144"/>
      <c r="BC128" s="144"/>
      <c r="BD128" s="144"/>
      <c r="BE128" s="144"/>
      <c r="BF128" s="144"/>
      <c r="BG128" s="144"/>
      <c r="BH128" s="144"/>
      <c r="BI128" s="144"/>
      <c r="BJ128" s="144"/>
      <c r="BK128" s="144"/>
      <c r="BL128" s="144"/>
      <c r="BM128" s="144"/>
      <c r="BN128" s="144"/>
      <c r="BO128" s="144"/>
      <c r="BP128" s="144"/>
      <c r="BQ128" s="144"/>
      <c r="BR128" s="144"/>
    </row>
    <row r="129" spans="1:70" ht="13.5" x14ac:dyDescent="0.25">
      <c r="A129" s="189" t="s">
        <v>332</v>
      </c>
      <c r="B129" s="131" t="s">
        <v>23</v>
      </c>
      <c r="C129" s="194">
        <v>19</v>
      </c>
      <c r="D129" s="189"/>
      <c r="E129" s="189" t="s">
        <v>357</v>
      </c>
      <c r="F129" s="189" t="s">
        <v>115</v>
      </c>
      <c r="G129" s="189" t="s">
        <v>115</v>
      </c>
      <c r="H129" s="194" t="s">
        <v>115</v>
      </c>
      <c r="I129" s="15">
        <v>175</v>
      </c>
      <c r="J129" s="189" t="s">
        <v>115</v>
      </c>
      <c r="K129" s="15">
        <v>10</v>
      </c>
      <c r="L129" s="189">
        <v>2.4</v>
      </c>
      <c r="M129" s="189" t="s">
        <v>115</v>
      </c>
      <c r="N129" s="180"/>
      <c r="O129" s="180"/>
      <c r="P129" s="198" t="s">
        <v>400</v>
      </c>
      <c r="Q129" s="189" t="s">
        <v>115</v>
      </c>
      <c r="R129" s="194" t="s">
        <v>401</v>
      </c>
      <c r="S129" s="189" t="s">
        <v>160</v>
      </c>
      <c r="T129" s="194">
        <v>1</v>
      </c>
      <c r="U129" s="116"/>
      <c r="V129" s="116" t="e">
        <f ca="1">IFS(T129=1, $AW$3, T129=2, $BE$3, T129=3, $BM$3, T129=4, $AW$10, T129=5, $BE$10, T129=6, $BM$10, T129=7, $AW$17, T129=8, $BE$17, T129=0, )</f>
        <v>#NAME?</v>
      </c>
      <c r="W129" s="116" t="e">
        <f ca="1">IFS(T129=1, $AX$3, T129=2, $BF$3, T129=3, $BN$3, T129=4, $AX$10, T129=5, $BF$10, T129=6, $BN$10, T129=7, $AX$17, T129=8, $BET136, T129=0, )</f>
        <v>#NAME?</v>
      </c>
      <c r="X129" s="116" t="e">
        <f ca="1">IFS(T129=1, $AY$3, T129=2, $BG$3, T129=3, $BO$3, T129=4, $AY$10, T129=5, $BG$10, T129=6, $BO$10, T129=7, $AY$17, T129=8, $BFT136, T129=0, )</f>
        <v>#NAME?</v>
      </c>
      <c r="Y129" s="116" t="e">
        <f ca="1">IFS(T129=1, $AZ$3, T129=2, $BH$3, T129=3, $BP$3, T129=4, $AZ$10, T129=5, $BH$10, T129=6, $BP$10, T129=7, $AZ$17, T129=8, $BGT136, T129=0, )</f>
        <v>#NAME?</v>
      </c>
      <c r="Z129" s="116" t="e">
        <f ca="1">IFS(T129=1, $BA$3, T129=2, $BI$3, T129=3, $BQ$3, T129=4, $BA$10, T129=5, $BI$10, T129=6, $BQ$10, T129=7, $BA$17, T129=8, $BHT136, T129=0, )</f>
        <v>#NAME?</v>
      </c>
      <c r="AA129" s="117" t="e">
        <f ca="1">IFS(T129=1, $BB$3, T129=2, $BJ$3, T129=3, $BR$3, T129=4, $BB$10, T129=5, $BJ$10, T129=6, $BR$10, T129=7, $BB$17, T129=8, $BIT136, T129=0, )</f>
        <v>#NAME?</v>
      </c>
      <c r="AB129" s="189" t="s">
        <v>330</v>
      </c>
      <c r="AC129" s="194">
        <v>3</v>
      </c>
      <c r="AD129" s="116"/>
      <c r="AE129" s="116"/>
      <c r="AF129" s="116" t="e">
        <f ca="1">IFS(AC129=1, $AX$3, AC129=2, $BF$3, AC129=3, $BN$3, AC129=4, $AX$10, AC129=5, $BF$10, AC129=6, $BN$10, AC129=7, $AX$17, AC129=8, $BET136, AC129=0, )</f>
        <v>#NAME?</v>
      </c>
      <c r="AG129" s="116" t="e">
        <f ca="1">IFS(AC129=1, $AY$3, AC129=2, $BG$3, AC129=3, $BO$3, AC129=4, $AY$10, AC129=5, $BG$10, AC129=6, $BO$10, AC129=7, $AY$17, AC129=8, $BFT136, AC129=0, )</f>
        <v>#NAME?</v>
      </c>
      <c r="AH129" s="116" t="e">
        <f ca="1">IFS(AC129=1, $AZ$3, AC129=2, $BH$3, AC129=3, $BP$3, AC129=4, $AZ$10, AC129=5, $BH$10, AC129=6, $BP$10, AC129=7, $AZ$17, AC129=8, $BGT136, AC129=0, )</f>
        <v>#NAME?</v>
      </c>
      <c r="AI129" s="116" t="e">
        <f ca="1">IFS(AC129=1, $BA$3, AC129=2, $BI$3, AC129=3, $BQ$3, AC129=4, $BA$10, AC129=5, $BI$10, AC129=6, $BQ$10, AC129=7, $BA$17, AC129=8, $BHT136, AC129=0, )</f>
        <v>#NAME?</v>
      </c>
      <c r="AJ129" s="117" t="e">
        <f ca="1">IFS(AC129=1, $BB$3, AC129=2, $BJ$3, AC129=3, $BR$3, AC129=4, $BB$10, AC129=5, $BJ$10, AC129=6, $BR$10, AC129=7, $BB$17, AC129=8, $BIT136, AC129=0, )</f>
        <v>#NAME?</v>
      </c>
      <c r="AK129" s="189" t="s">
        <v>115</v>
      </c>
      <c r="AL129" s="194"/>
      <c r="AM129" s="116" t="e">
        <f ca="1">IFS(AL129=1, $AV$3, AL129=2, $BD$3, AL129=3, $BL$3, AL129=4, $AV$10, AL129=5, $BD$10, AL129=6, $BL$10, AL129=7, $AV$17, AL129=8, $BD$17, AL129=0, )</f>
        <v>#NAME?</v>
      </c>
      <c r="AN129" s="116" t="e">
        <f ca="1">IFS(AL129=1, $AW$3, AL129=2, $BE$3, AL129=3, $BM$3, AL129=4, $AW$10, AL129=5, $BE$10, AL129=6, $BM$10, AL129=7, $AW$17, AL129=8, $BE$17, AL129=0, )</f>
        <v>#NAME?</v>
      </c>
      <c r="AO129" s="116" t="e">
        <f ca="1">IFS(AL129=1, $AX$3, AL129=2, $BF$3, AL129=3, $BN$3, AL129=4, $AX$10, AL129=5, $BF$10, AL129=6, $BN$10, AL129=7, $AX$17, AL129=8, $BET136, AL129=0, )</f>
        <v>#NAME?</v>
      </c>
      <c r="AP129" s="116" t="e">
        <f ca="1">IFS(AL129=1, $AY$3, AL129=2, $BG$3, AL129=3, $BO$3, AL129=4, $AY$10, AL129=5, $BG$10, AL129=6, $BO$10, AL129=7, $AY$17, AL129=8, $BFT136, AL129=0, )</f>
        <v>#NAME?</v>
      </c>
      <c r="AQ129" s="116" t="e">
        <f ca="1">IFS(AL129=1, $AZ$3, AL129=2, $BH$3, AL129=3, $BP$3, AL129=4, $AZ$10, AL129=5, $BH$10, AL129=6, $BP$10, AL129=7, $AZ$17, AL129=8, $BGT136, AL129=0, )</f>
        <v>#NAME?</v>
      </c>
      <c r="AR129" s="116" t="e">
        <f ca="1">IFS(AL129=1, $BA$3, AL129=2, $BI$3, AL129=3, $BQ$3, AL129=4, $BA$10, AL129=5, $BI$10, AL129=6, $BQ$10, AL129=7, $BA$17, AL129=8, $BHT136, AL129=0, )</f>
        <v>#NAME?</v>
      </c>
      <c r="AS129" s="117" t="e">
        <f ca="1">IFS(AL129=1, $BB$3, AL129=2, $BJ$3, AL129=3, $BR$3, AL129=4, $BB$10, AL129=5, $BJ$10, AL129=6, $BR$10, AL129=7, $BB$17, AL129=8, $BIT136, AL129=0, )</f>
        <v>#NAME?</v>
      </c>
      <c r="AT129" s="15"/>
      <c r="AU129" s="59"/>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row>
    <row r="130" spans="1:70" ht="13.5" x14ac:dyDescent="0.25">
      <c r="A130" s="180"/>
      <c r="B130" s="132" t="s">
        <v>13</v>
      </c>
      <c r="C130" s="182"/>
      <c r="D130" s="180"/>
      <c r="E130" s="180"/>
      <c r="F130" s="180"/>
      <c r="G130" s="180"/>
      <c r="H130" s="182"/>
      <c r="I130" s="15">
        <f>I129*$AT$3</f>
        <v>385.00000000000006</v>
      </c>
      <c r="J130" s="180"/>
      <c r="K130" s="15">
        <f>K129*$AU$3</f>
        <v>20</v>
      </c>
      <c r="L130" s="180"/>
      <c r="M130" s="180"/>
      <c r="N130" s="180"/>
      <c r="O130" s="180"/>
      <c r="P130" s="180"/>
      <c r="Q130" s="180"/>
      <c r="R130" s="182"/>
      <c r="S130" s="180"/>
      <c r="T130" s="182"/>
      <c r="U130" s="116"/>
      <c r="V130" s="116" t="e">
        <f ca="1">IFS(T129=1, $AW$4, T129=2, $BE$4, T129=3, $BM$4, T129=4, $AW$11, T129=5, $BE$11, T129=6, $BM$11, T129=7, $AW$18, T129=8, $BE$18, T129=0, )</f>
        <v>#NAME?</v>
      </c>
      <c r="W130" s="116" t="e">
        <f ca="1">IFS(T129=1, $AX$4, T129=2, $BF$4, T129=3, $BN$4, T129=4, $AX$11, T129=5, $BF$11, T129=6, $BN$11, T129=7, $AX$18, T129=8, $BF$18, T129=0, )</f>
        <v>#NAME?</v>
      </c>
      <c r="X130" s="116" t="e">
        <f ca="1">IFS(T129=1, $AY$4, T129=2, $BG$4, T129=3, $BO$4, T129=4, $AY$11, T129=5, $BG$11, T129=6, $BO$11, T129=7, $AY$18, T129=8, $BG$18, T129=0, )</f>
        <v>#NAME?</v>
      </c>
      <c r="Y130" s="116" t="e">
        <f ca="1">IFS(T129=1, $AZ$4, T129=2, $BH$4, T129=3, $BP$4, T129=4, $AZ$11, T129=5, $BH$11, T129=6, $BP$11, T129=7, $AZ$18, T129=8, $BH$18, T129=0, )</f>
        <v>#NAME?</v>
      </c>
      <c r="Z130" s="116" t="e">
        <f ca="1">IFS(T129=1, $BA$4, T129=2, $BI$4, T129=3, $BQ$4, T129=4, $BA$11, T129=5, $BI$11, T129=6, $BQ$11, T129=7, $BA$18, T129=8, $BI$18, T129=0, )</f>
        <v>#NAME?</v>
      </c>
      <c r="AA130" s="117" t="e">
        <f ca="1">IFS(T129=1, $BA$4, T129=2, $BI$4, T129=3, $BQ$4, T129=4, $BA$11, T129=5, $BI$11, T129=6, $BQ$11, T129=7, $BA$18, T129=8, $BI$18, T129=0, )</f>
        <v>#NAME?</v>
      </c>
      <c r="AB130" s="180"/>
      <c r="AC130" s="182"/>
      <c r="AD130" s="116"/>
      <c r="AE130" s="116"/>
      <c r="AF130" s="116" t="e">
        <f ca="1">IFS(AC129=1, $AX$4, AC129=2, $BF$4, AC129=3, $BN$4, AC129=4, $AX$11, AC129=5, $BF$11, AC129=6, $BN$11, AC129=7, $AX$18, AC129=8, $BF$18, AC129=0, )</f>
        <v>#NAME?</v>
      </c>
      <c r="AG130" s="116" t="e">
        <f ca="1">IFS(AC129=1, $AY$4, AC129=2, $BG$4, AC129=3, $BO$4, AC129=4, $AY$11, AC129=5, $BG$11, AC129=6, $BO$11, AC129=7, $AY$18, AC129=8, $BG$18, AC129=0, )</f>
        <v>#NAME?</v>
      </c>
      <c r="AH130" s="116" t="e">
        <f ca="1">IFS(AC129=1, $AZ$4, AC129=2, $BH$4, AC129=3, $BP$4, AC129=4, $AZ$11, AC129=5, $BH$11, AC129=6, $BP$11, AC129=7, $AZ$18, AC129=8, $BH$18, AC129=0, )</f>
        <v>#NAME?</v>
      </c>
      <c r="AI130" s="116" t="e">
        <f ca="1">IFS(AC129=1, $BA$4, AC129=2, $BI$4, AC129=3, $BQ$4, AC129=4, $BA$11, AC129=5, $BI$11, AC129=6, $BQ$11, AC129=7, $BA$18, AC129=8, $BI$18, AC129=0, )</f>
        <v>#NAME?</v>
      </c>
      <c r="AJ130" s="117" t="e">
        <f ca="1">IFS(AC129=1, $BA$4, AC129=2, $BI$4, AC129=3, $BQ$4, AC129=4, $BA$11, AC129=5, $BI$11, AC129=6, $BQ$11, AC129=7, $BA$18, AC129=8, $BI$18, AC129=0, )</f>
        <v>#NAME?</v>
      </c>
      <c r="AK130" s="180"/>
      <c r="AL130" s="182"/>
      <c r="AM130" s="116" t="e">
        <f ca="1">IFS(AL129=1, $AV$4, AL129=2, $BD$4, AL129=3, $BL$4, AL129=4, $AV$11, AL129=5, $BD$11, AL129=6, $BL$11, AL129=7, $AV$18, AL129=8, $BD$18, AL129=0, )</f>
        <v>#NAME?</v>
      </c>
      <c r="AN130" s="116" t="e">
        <f ca="1">IFS(AL129=1, $AW$4, AL129=2, $BE$4, AL129=3, $BM$4, AL129=4, $AW$11, AL129=5, $BE$11, AL129=6, $BM$11, AL129=7, $AW$18, AL129=8, $BE$18, AL129=0, )</f>
        <v>#NAME?</v>
      </c>
      <c r="AO130" s="116" t="e">
        <f ca="1">IFS(AL129=1, $AX$4, AL129=2, $BF$4, AL129=3, $BN$4, AL129=4, $AX$11, AL129=5, $BF$11, AL129=6, $BN$11, AL129=7, $AX$18, AL129=8, $BF$18, AL129=0, )</f>
        <v>#NAME?</v>
      </c>
      <c r="AP130" s="116" t="e">
        <f ca="1">IFS(AL129=1, $AY$4, AL129=2, $BG$4, AL129=3, $BO$4, AL129=4, $AY$11, AL129=5, $BG$11, AL129=6, $BO$11, AL129=7, $AY$18, AL129=8, $BG$18, AL129=0, )</f>
        <v>#NAME?</v>
      </c>
      <c r="AQ130" s="116" t="e">
        <f ca="1">IFS(AL129=1, $AZ$4, AL129=2, $BH$4, AL129=3, $BP$4, AL129=4, $AZ$11, AL129=5, $BH$11, AL129=6, $BP$11, AL129=7, $AZ$18, AL129=8, $BH$18, AL129=0, )</f>
        <v>#NAME?</v>
      </c>
      <c r="AR130" s="116" t="e">
        <f ca="1">IFS(AL129=1, $BA$4, AL129=2, $BI$4, AL129=3, $BQ$4, AL129=4, $BA$11, AL129=5, $BI$11, AL129=6, $BQ$11, AL129=7, $BA$18, AL129=8, $BI$18, AL129=0, )</f>
        <v>#NAME?</v>
      </c>
      <c r="AS130" s="117" t="e">
        <f ca="1">IFS(AL129=1, $BA$4, AL129=2, $BI$4, AL129=3, $BQ$4, AL129=4, $BA$11, AL129=5, $BI$11, AL129=6, $BQ$11, AL129=7, $BA$18, AL129=8, $BI$18, AL129=0, )</f>
        <v>#NAME?</v>
      </c>
      <c r="AT130" s="15"/>
      <c r="AU130" s="59"/>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row>
    <row r="131" spans="1:70" ht="13.5" x14ac:dyDescent="0.25">
      <c r="A131" s="180"/>
      <c r="B131" s="133" t="s">
        <v>14</v>
      </c>
      <c r="C131" s="182"/>
      <c r="D131" s="180"/>
      <c r="E131" s="180"/>
      <c r="F131" s="180"/>
      <c r="G131" s="180"/>
      <c r="H131" s="182"/>
      <c r="I131" s="15">
        <f>I129*$AT$4</f>
        <v>847</v>
      </c>
      <c r="J131" s="180"/>
      <c r="K131" s="15">
        <f>K129*$AU$4</f>
        <v>40</v>
      </c>
      <c r="L131" s="180"/>
      <c r="M131" s="180"/>
      <c r="N131" s="180"/>
      <c r="O131" s="180"/>
      <c r="P131" s="180"/>
      <c r="Q131" s="180"/>
      <c r="R131" s="182"/>
      <c r="S131" s="180"/>
      <c r="T131" s="182"/>
      <c r="U131" s="116"/>
      <c r="V131" s="116" t="e">
        <f ca="1">IFS(T129=1, $AW$5, T129=2, $BE$5, T129=3, $BM$5, T129=4, $AW$12, T129=5, $BE$12, T129=6, $BM$12, T129=7, $AW$19, T129=8, $BE$19, T129=0, )</f>
        <v>#NAME?</v>
      </c>
      <c r="W131" s="116" t="e">
        <f ca="1">IFS(T129=1, $AX$5, T129=2, $BF$5, T129=3, $BN$5, T129=4, $AX$12, T129=5, $BF$12, T129=6, $BN$12, T129=7, $AX$19, T129=8, $BF$19, T129=0, )</f>
        <v>#NAME?</v>
      </c>
      <c r="X131" s="116" t="e">
        <f ca="1">IFS(T129=1, $AY$5, T129=2, $BG$5, T129=3, $BO$5, T129=4, $AY$12, T129=5, $BG$12, T129=6, $BO$12, T129=7, $AY$19, T129=8, $BG$19, T129=0, )</f>
        <v>#NAME?</v>
      </c>
      <c r="Y131" s="116" t="e">
        <f ca="1">IFS(T129=1, $AZ$5, T129=2, $BH$5, T129=3, $BP$5, T129=4, $AZ$12, T129=5, $BH$12, T129=6, $BP$12, T129=7, $AZ$19, T129=8, $BH$19, T129=0, )</f>
        <v>#NAME?</v>
      </c>
      <c r="Z131" s="116" t="e">
        <f ca="1">IFS(T129=1, $BA$5, T129=2, $BI$5, T129=3, $BQ$5, T129=4, $BA$12, T129=5, $BI$12, T129=6, $BQ$12, T129=7, $BA$19, T129=8, $BI$19, T129=0, )</f>
        <v>#NAME?</v>
      </c>
      <c r="AA131" s="117" t="e">
        <f ca="1">IFS(T129=1, $BB$5, T129=2, $BJ$5, T129=3, $BR$5, T129=4, $BB$12, T129=5, $BJ$12, T129=6, $BR$12, T129=7, $BB$19, T129=8, $BJ$19, T129=0, )</f>
        <v>#NAME?</v>
      </c>
      <c r="AB131" s="180"/>
      <c r="AC131" s="182"/>
      <c r="AD131" s="116"/>
      <c r="AE131" s="116"/>
      <c r="AF131" s="116" t="e">
        <f ca="1">IFS(AC129=1, $AX$5, AC129=2, $BF$5, AC129=3, $BN$5, AC129=4, $AX$12, AC129=5, $BF$12, AC129=6, $BN$12, AC129=7, $AX$19, AC129=8, $BF$19, AC129=0, )</f>
        <v>#NAME?</v>
      </c>
      <c r="AG131" s="116" t="e">
        <f ca="1">IFS(AC129=1, $AY$5, AC129=2, $BG$5, AC129=3, $BO$5, AC129=4, $AY$12, AC129=5, $BG$12, AC129=6, $BO$12, AC129=7, $AY$19, AC129=8, $BG$19, AC129=0, )</f>
        <v>#NAME?</v>
      </c>
      <c r="AH131" s="116" t="e">
        <f ca="1">IFS(AC129=1, $AZ$5, AC129=2, $BH$5, AC129=3, $BP$5, AC129=4, $AZ$12, AC129=5, $BH$12, AC129=6, $BP$12, AC129=7, $AZ$19, AC129=8, $BH$19, AC129=0, )</f>
        <v>#NAME?</v>
      </c>
      <c r="AI131" s="116" t="e">
        <f ca="1">IFS(AC129=1, $BA$5, AC129=2, $BI$5, AC129=3, $BQ$5, AC129=4, $BA$12, AC129=5, $BI$12, AC129=6, $BQ$12, AC129=7, $BA$19, AC129=8, $BI$19, AC129=0, )</f>
        <v>#NAME?</v>
      </c>
      <c r="AJ131" s="117" t="e">
        <f ca="1">IFS(AC129=1, $BB$5, AC129=2, $BJ$5, AC129=3, $BR$5, AC129=4, $BB$12, AC129=5, $BJ$12, AC129=6, $BR$12, AC129=7, $BB$19, AC129=8, $BJ$19, AC129=0, )</f>
        <v>#NAME?</v>
      </c>
      <c r="AK131" s="180"/>
      <c r="AL131" s="182"/>
      <c r="AM131" s="116" t="e">
        <f ca="1">IFS(AL129=1, $AV$5, AL129=2, $BD$5, AL129=3, $BL$5, AL129=4, $AV$12, AL129=5, $BD$12, AL129=6, $BL$12, AL129=7, $AV$19, AL129=8, $BD$19, AL129=0, )</f>
        <v>#NAME?</v>
      </c>
      <c r="AN131" s="116" t="e">
        <f ca="1">IFS(AL129=1, $AW$5, AL129=2, $BE$5, AL129=3, $BM$5, AL129=4, $AW$12, AL129=5, $BE$12, AL129=6, $BM$12, AL129=7, $AW$19, AL129=8, $BE$19, AL129=0, )</f>
        <v>#NAME?</v>
      </c>
      <c r="AO131" s="116" t="e">
        <f ca="1">IFS(AL129=1, $AX$5, AL129=2, $BF$5, AL129=3, $BN$5, AL129=4, $AX$12, AL129=5, $BF$12, AL129=6, $BN$12, AL129=7, $AX$19, AL129=8, $BF$19, AL129=0, )</f>
        <v>#NAME?</v>
      </c>
      <c r="AP131" s="116" t="e">
        <f ca="1">IFS(AL129=1, $AY$5, AL129=2, $BG$5, AL129=3, $BO$5, AL129=4, $AY$12, AL129=5, $BG$12, AL129=6, $BO$12, AL129=7, $AY$19, AL129=8, $BG$19, AL129=0, )</f>
        <v>#NAME?</v>
      </c>
      <c r="AQ131" s="116" t="e">
        <f ca="1">IFS(AL129=1, $AZ$5, AL129=2, $BH$5, AL129=3, $BP$5, AL129=4, $AZ$12, AL129=5, $BH$12, AL129=6, $BP$12, AL129=7, $AZ$19, AL129=8, $BH$19, AL129=0, )</f>
        <v>#NAME?</v>
      </c>
      <c r="AR131" s="116" t="e">
        <f ca="1">IFS(AL129=1, $BA$5, AL129=2, $BI$5, AL129=3, $BQ$5, AL129=4, $BA$12, AL129=5, $BI$12, AL129=6, $BQ$12, AL129=7, $BA$19, AL129=8, $BI$19, AL129=0, )</f>
        <v>#NAME?</v>
      </c>
      <c r="AS131" s="117" t="e">
        <f ca="1">IFS(AL129=1, $BB$5, AL129=2, $BJ$5, AL129=3, $BR$5, AL129=4, $BB$12, AL129=5, $BJ$12, AL129=6, $BR$12, AL129=7, $BB$19, AL129=8, $BJ$19, AL129=0, )</f>
        <v>#NAME?</v>
      </c>
      <c r="AT131" s="15"/>
      <c r="AU131" s="59"/>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row>
    <row r="132" spans="1:70" ht="13.5" x14ac:dyDescent="0.25">
      <c r="A132" s="180"/>
      <c r="B132" s="134" t="s">
        <v>15</v>
      </c>
      <c r="C132" s="182"/>
      <c r="D132" s="180"/>
      <c r="E132" s="180"/>
      <c r="F132" s="180"/>
      <c r="G132" s="180"/>
      <c r="H132" s="182"/>
      <c r="I132" s="15">
        <f>I129*$AT$5</f>
        <v>1863.3999999999999</v>
      </c>
      <c r="J132" s="180"/>
      <c r="K132" s="15">
        <f>K129*$AU$5</f>
        <v>80</v>
      </c>
      <c r="L132" s="180"/>
      <c r="M132" s="180"/>
      <c r="N132" s="180"/>
      <c r="O132" s="180"/>
      <c r="P132" s="180"/>
      <c r="Q132" s="180"/>
      <c r="R132" s="182"/>
      <c r="S132" s="180"/>
      <c r="T132" s="182"/>
      <c r="U132" s="116"/>
      <c r="V132" s="116" t="e">
        <f ca="1">IFS(T129=1, $AW$6, T129=2, $BE$6, T129=3, $BM$6, T129=4, $AW$13, T129=5, $BE$13, T129=6, $BM$13, T129=7, $AW$20, T129=8, $BE$20, T129=0, )</f>
        <v>#NAME?</v>
      </c>
      <c r="W132" s="116" t="e">
        <f ca="1">IFS(T129=1, $AX$6, T129=2, $BF$6, T129=3, $BN$6, T129=4, $AX$13, T129=5, $BF$13, T129=6, $BN$13, T129=7, $AX$20, T129=8, $BF$20, T129=0, )</f>
        <v>#NAME?</v>
      </c>
      <c r="X132" s="116" t="e">
        <f ca="1">IFS(T129=1, $AY$6, T129=2, $BG$6, T129=3, $BO$6, T129=4, $AY$13, T129=5, $BG$13, T129=6, $BO$13, T129=7, $AY$20, T129=8, $BG$20, T129=0, )</f>
        <v>#NAME?</v>
      </c>
      <c r="Y132" s="116" t="e">
        <f ca="1">IFS(T129=1, $AZ$6, T129=2, $BH$6, T129=3, $BP$6, T129=4, $AZ$13, T129=5, $BH$13, T129=6, $BP$13, T129=7, $AZ$20, T129=8, $BH$20, T129=0, )</f>
        <v>#NAME?</v>
      </c>
      <c r="Z132" s="116" t="e">
        <f ca="1">IFS(T129=1, $BA$6, T129=2, $BI$6, T129=3, $BQ$6, T129=4, $BA$13, T129=5, $BI$13, T129=6, $BQ$13, T129=7, $BA$20, T129=8, $BI$20, T129=0, )</f>
        <v>#NAME?</v>
      </c>
      <c r="AA132" s="117" t="e">
        <f ca="1">IFS(T129=1, $BB$6, T129=2, $BJ$6, T129=3, $BR$6, T129=4, $BB$13, T129=5, $BJ$13, T129=6, $BR$13, T129=7, $BB$20, T129=8, $BJ$20, T129=0, )</f>
        <v>#NAME?</v>
      </c>
      <c r="AB132" s="180"/>
      <c r="AC132" s="182"/>
      <c r="AD132" s="116"/>
      <c r="AE132" s="116"/>
      <c r="AF132" s="116" t="e">
        <f ca="1">IFS(AC129=1, $AX$6, AC129=2, $BF$6, AC129=3, $BN$6, AC129=4, $AX$13, AC129=5, $BF$13, AC129=6, $BN$13, AC129=7, $AX$20, AC129=8, $BF$20, AC129=0, )</f>
        <v>#NAME?</v>
      </c>
      <c r="AG132" s="116" t="e">
        <f ca="1">IFS(AC129=1, $AY$6, AC129=2, $BG$6, AC129=3, $BO$6, AC129=4, $AY$13, AC129=5, $BG$13, AC129=6, $BO$13, AC129=7, $AY$20, AC129=8, $BG$20, AC129=0, )</f>
        <v>#NAME?</v>
      </c>
      <c r="AH132" s="116" t="e">
        <f ca="1">IFS(AC129=1, $AZ$6, AC129=2, $BH$6, AC129=3, $BP$6, AC129=4, $AZ$13, AC129=5, $BH$13, AC129=6, $BP$13, AC129=7, $AZ$20, AC129=8, $BH$20, AC129=0, )</f>
        <v>#NAME?</v>
      </c>
      <c r="AI132" s="116" t="e">
        <f ca="1">IFS(AC129=1, $BA$6, AC129=2, $BI$6, AC129=3, $BQ$6, AC129=4, $BA$13, AC129=5, $BI$13, AC129=6, $BQ$13, AC129=7, $BA$20, AC129=8, $BI$20, AC129=0, )</f>
        <v>#NAME?</v>
      </c>
      <c r="AJ132" s="117" t="e">
        <f ca="1">IFS(AC129=1, $BB$6, AC129=2, $BJ$6, AC129=3, $BR$6, AC129=4, $BB$13, AC129=5, $BJ$13, AC129=6, $BR$13, AC129=7, $BB$20, AC129=8, $BJ$20, AC129=0, )</f>
        <v>#NAME?</v>
      </c>
      <c r="AK132" s="180"/>
      <c r="AL132" s="182"/>
      <c r="AM132" s="116" t="e">
        <f ca="1">IFS(AL129=1, $AV$6, AL129=2, $BD$6, AL129=3, $BL$6, AL129=4, $AV$13, AL129=5, $BD$13, AL129=6, $BL$13, AL129=7, $AV$20, AL129=8, $BD$20, AL129=0, )</f>
        <v>#NAME?</v>
      </c>
      <c r="AN132" s="116" t="e">
        <f ca="1">IFS(AL129=1, $AW$6, AL129=2, $BE$6, AL129=3, $BM$6, AL129=4, $AW$13, AL129=5, $BE$13, AL129=6, $BM$13, AL129=7, $AW$20, AL129=8, $BE$20, AL129=0, )</f>
        <v>#NAME?</v>
      </c>
      <c r="AO132" s="116" t="e">
        <f ca="1">IFS(AL129=1, $AX$6, AL129=2, $BF$6, AL129=3, $BN$6, AL129=4, $AX$13, AL129=5, $BF$13, AL129=6, $BN$13, AL129=7, $AX$20, AL129=8, $BF$20, AL129=0, )</f>
        <v>#NAME?</v>
      </c>
      <c r="AP132" s="116" t="e">
        <f ca="1">IFS(AL129=1, $AY$6, AL129=2, $BG$6, AL129=3, $BO$6, AL129=4, $AY$13, AL129=5, $BG$13, AL129=6, $BO$13, AL129=7, $AY$20, AL129=8, $BG$20, AL129=0, )</f>
        <v>#NAME?</v>
      </c>
      <c r="AQ132" s="116" t="e">
        <f ca="1">IFS(AL129=1, $AZ$6, AL129=2, $BH$6, AL129=3, $BP$6, AL129=4, $AZ$13, AL129=5, $BH$13, AL129=6, $BP$13, AL129=7, $AZ$20, AL129=8, $BH$20, AL129=0, )</f>
        <v>#NAME?</v>
      </c>
      <c r="AR132" s="116" t="e">
        <f ca="1">IFS(AL129=1, $BA$6, AL129=2, $BI$6, AL129=3, $BQ$6, AL129=4, $BA$13, AL129=5, $BI$13, AL129=6, $BQ$13, AL129=7, $BA$20, AL129=8, $BI$20, AL129=0, )</f>
        <v>#NAME?</v>
      </c>
      <c r="AS132" s="117" t="e">
        <f ca="1">IFS(AL129=1, $BB$6, AL129=2, $BJ$6, AL129=3, $BR$6, AL129=4, $BB$13, AL129=5, $BJ$13, AL129=6, $BR$13, AL129=7, $BB$20, AL129=8, $BJ$20, AL129=0, )</f>
        <v>#NAME?</v>
      </c>
      <c r="AT132" s="15"/>
      <c r="AU132" s="59"/>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row>
    <row r="133" spans="1:70" ht="13.5" x14ac:dyDescent="0.25">
      <c r="A133" s="180"/>
      <c r="B133" s="135" t="s">
        <v>16</v>
      </c>
      <c r="C133" s="182"/>
      <c r="D133" s="180"/>
      <c r="E133" s="180"/>
      <c r="F133" s="180"/>
      <c r="G133" s="180"/>
      <c r="H133" s="182"/>
      <c r="I133" s="15">
        <f>I129*$AT$6</f>
        <v>9012.5</v>
      </c>
      <c r="J133" s="180"/>
      <c r="K133" s="15">
        <f>K129*$AU$6</f>
        <v>160</v>
      </c>
      <c r="L133" s="180"/>
      <c r="M133" s="180"/>
      <c r="N133" s="180"/>
      <c r="O133" s="180"/>
      <c r="P133" s="180"/>
      <c r="Q133" s="180"/>
      <c r="R133" s="182"/>
      <c r="S133" s="180"/>
      <c r="T133" s="182"/>
      <c r="U133" s="116"/>
      <c r="V133" s="116" t="e">
        <f ca="1">IFS(T129=1, $AW$7, T129=2, $BE$7, T129=3, $BM$7, T129=4, $AW$14, T129=5, $BE$14, T129=6, $BM$14, T129=7, $AW$21, T129=8, $BE$21, T129=0, )</f>
        <v>#NAME?</v>
      </c>
      <c r="W133" s="116" t="e">
        <f ca="1">IFS(T129=1, $AX$7, T129=2, $BF$7, T129=3, $BN$7, T129=4, $AX$14, T129=5, $BF$14, T129=6, $BN$14, T129=7, $AX$21, T129=8, $BF$21, T129=0, )</f>
        <v>#NAME?</v>
      </c>
      <c r="X133" s="116" t="e">
        <f ca="1">IFS(T129=1, $AY$7, T129=2, $BG$7, T129=3, $BO$7, T129=4, $AY$14, T129=5, $BG$14, T129=6, $BO$14, T129=7, $AY$21, T129=8, $BG$21, T129=0, )</f>
        <v>#NAME?</v>
      </c>
      <c r="Y133" s="116" t="e">
        <f ca="1">IFS(T129=1, $AZ$7, T129=2, $BH$7, T129=3, $BP$7, T129=4, $AZ$14, T129=5, $BH$14, T129=6, $BP$14, T129=7, $AZ$21, T129=8, $BH$21, T129=0, )</f>
        <v>#NAME?</v>
      </c>
      <c r="Z133" s="116" t="e">
        <f ca="1">IFS(T129=1, $BA$7, T129=2, $BI$7, T129=3, $BQ$7, T129=4, $BA$14, T129=5, $BI$14, T129=6, $BQ$14, T129=7, $BA$21, T129=8, $BI$21, T129=0, )</f>
        <v>#NAME?</v>
      </c>
      <c r="AA133" s="117" t="e">
        <f ca="1">IFS(T129=1, $BB$7, T129=2, $BJ$7, T129=3, $BR$7, T129=4, $BB$14, T129=5, $BJ$14, T129=6, $BR$14, T129=7, $BB$21, T129=8, $BJ$21, T129=0, )</f>
        <v>#NAME?</v>
      </c>
      <c r="AB133" s="180"/>
      <c r="AC133" s="182"/>
      <c r="AD133" s="116"/>
      <c r="AE133" s="116"/>
      <c r="AF133" s="116" t="e">
        <f ca="1">IFS(AC129=1, $AX$7, AC129=2, $BF$7, AC129=3, $BN$7, AC129=4, $AX$14, AC129=5, $BF$14, AC129=6, $BN$14, AC129=7, $AX$21, AC129=8, $BF$21, AC129=0, )</f>
        <v>#NAME?</v>
      </c>
      <c r="AG133" s="116" t="e">
        <f ca="1">IFS(AC129=1, $AY$7, AC129=2, $BG$7, AC129=3, $BO$7, AC129=4, $AY$14, AC129=5, $BG$14, AC129=6, $BO$14, AC129=7, $AY$21, AC129=8, $BG$21, AC129=0, )</f>
        <v>#NAME?</v>
      </c>
      <c r="AH133" s="116" t="e">
        <f ca="1">IFS(AC129=1, $AZ$7, AC129=2, $BH$7, AC129=3, $BP$7, AC129=4, $AZ$14, AC129=5, $BH$14, AC129=6, $BP$14, AC129=7, $AZ$21, AC129=8, $BH$21, AC129=0, )</f>
        <v>#NAME?</v>
      </c>
      <c r="AI133" s="116" t="e">
        <f ca="1">IFS(AC129=1, $BA$7, AC129=2, $BI$7, AC129=3, $BQ$7, AC129=4, $BA$14, AC129=5, $BI$14, AC129=6, $BQ$14, AC129=7, $BA$21, AC129=8, $BI$21, AC129=0, )</f>
        <v>#NAME?</v>
      </c>
      <c r="AJ133" s="117" t="e">
        <f ca="1">IFS(AC129=1, $BB$7, AC129=2, $BJ$7, AC129=3, $BR$7, AC129=4, $BB$14, AC129=5, $BJ$14, AC129=6, $BR$14, AC129=7, $BB$21, AC129=8, $BJ$21, AC129=0, )</f>
        <v>#NAME?</v>
      </c>
      <c r="AK133" s="180"/>
      <c r="AL133" s="182"/>
      <c r="AM133" s="116" t="e">
        <f ca="1">IFS(AL129=1, $AV$7, AL129=2, $BD$7, AL129=3, $BL$7, AL129=4, $AV$14, AL129=5, $BD$14, AL129=6, $BL$14, AL129=7, $AV$21, AL129=8, $BD$21, AL129=0, )</f>
        <v>#NAME?</v>
      </c>
      <c r="AN133" s="116" t="e">
        <f ca="1">IFS(AL129=1, $AW$7, AL129=2, $BE$7, AL129=3, $BM$7, AL129=4, $AW$14, AL129=5, $BE$14, AL129=6, $BM$14, AL129=7, $AW$21, AL129=8, $BE$21, AL129=0, )</f>
        <v>#NAME?</v>
      </c>
      <c r="AO133" s="116" t="e">
        <f ca="1">IFS(AL129=1, $AX$7, AL129=2, $BF$7, AL129=3, $BN$7, AL129=4, $AX$14, AL129=5, $BF$14, AL129=6, $BN$14, AL129=7, $AX$21, AL129=8, $BF$21, AL129=0, )</f>
        <v>#NAME?</v>
      </c>
      <c r="AP133" s="116" t="e">
        <f ca="1">IFS(AL129=1, $AY$7, AL129=2, $BG$7, AL129=3, $BO$7, AL129=4, $AY$14, AL129=5, $BG$14, AL129=6, $BO$14, AL129=7, $AY$21, AL129=8, $BG$21, AL129=0, )</f>
        <v>#NAME?</v>
      </c>
      <c r="AQ133" s="116" t="e">
        <f ca="1">IFS(AL129=1, $AZ$7, AL129=2, $BH$7, AL129=3, $BP$7, AL129=4, $AZ$14, AL129=5, $BH$14, AL129=6, $BP$14, AL129=7, $AZ$21, AL129=8, $BH$21, AL129=0, )</f>
        <v>#NAME?</v>
      </c>
      <c r="AR133" s="116" t="e">
        <f ca="1">IFS(AL129=1, $BA$7, AL129=2, $BI$7, AL129=3, $BQ$7, AL129=4, $BA$14, AL129=5, $BI$14, AL129=6, $BQ$14, AL129=7, $BA$21, AL129=8, $BI$21, AL129=0, )</f>
        <v>#NAME?</v>
      </c>
      <c r="AS133" s="117" t="e">
        <f ca="1">IFS(AL129=1, $BB$7, AL129=2, $BJ$7, AL129=3, $BR$7, AL129=4, $BB$14, AL129=5, $BJ$14, AL129=6, $BR$14, AL129=7, $BB$21, AL129=8, $BJ$21, AL129=0, )</f>
        <v>#NAME?</v>
      </c>
      <c r="AT133" s="15"/>
      <c r="AU133" s="59"/>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row>
    <row r="134" spans="1:70" ht="13.5" x14ac:dyDescent="0.25">
      <c r="A134" s="180"/>
      <c r="B134" s="136" t="s">
        <v>17</v>
      </c>
      <c r="C134" s="182"/>
      <c r="D134" s="180"/>
      <c r="E134" s="180"/>
      <c r="F134" s="180"/>
      <c r="G134" s="180"/>
      <c r="H134" s="182"/>
      <c r="I134" s="15">
        <f>I129*$AT$7</f>
        <v>43632.75</v>
      </c>
      <c r="J134" s="180"/>
      <c r="K134" s="15">
        <f>K129*$AU$7</f>
        <v>320</v>
      </c>
      <c r="L134" s="180"/>
      <c r="M134" s="180"/>
      <c r="N134" s="180"/>
      <c r="O134" s="180"/>
      <c r="P134" s="180"/>
      <c r="Q134" s="180"/>
      <c r="R134" s="182"/>
      <c r="S134" s="180"/>
      <c r="T134" s="182"/>
      <c r="U134" s="116"/>
      <c r="V134" s="116" t="e">
        <f ca="1">IFS(T129=1, $AW$8, T129=2, $BE$8, T129=3, $BM$8, T129=4, $AW$15, T129=5, $BE$15, T129=6, $BM$15, T129=7, $AW$22, T129=8, $BE$22, T129=0, )</f>
        <v>#NAME?</v>
      </c>
      <c r="W134" s="116" t="e">
        <f ca="1">IFS(T129=1, $AX$8, T129=2, $BF$8, T129=3, $BN$8, T129=4, $AX$15, T129=5, $BF$15, T129=6, $BN$15, T129=7, $AX$22, T129=8, $BF$22, T129=0, )</f>
        <v>#NAME?</v>
      </c>
      <c r="X134" s="116" t="e">
        <f ca="1">IFS(T129=1, $AY$8, T129=2, $BG$8, T129=3, $BO$8, T129=4, $AY$15, T129=5, $BG$15, T129=6, $BO$15, T129=7, $AY$22, T129=8, $BG$22, T129=0, )</f>
        <v>#NAME?</v>
      </c>
      <c r="Y134" s="116" t="e">
        <f ca="1">IFS(T129=1, $AZ$8, T129=2, $BH$8, T129=3, $BP$8, T129=4, $AZ$15, T129=5, $BH$15, T129=6, $BP$15, T129=7, $AZ$22, T129=8, $BH$22, T129=0, )</f>
        <v>#NAME?</v>
      </c>
      <c r="Z134" s="116" t="e">
        <f ca="1">IFS(T129=1, $BA$8, T129=2, $BI$8, T129=3, $BQ$8, T129=4, $BA$15, T129=5, $BI$15, T129=6, $BQ$15, T129=7, $BA$22, T129=8, $BI$22, T129=0, )</f>
        <v>#NAME?</v>
      </c>
      <c r="AA134" s="117" t="e">
        <f ca="1">IFS(T129=1, $BB$8, T129=2, $BJ$8, T129=3, $BR$8, T129=4, $BB$15, T129=5, $BJ$15, T129=6, $BR$15, T129=7, $BB$22, T129=8, $BJ$22, T129=0, )</f>
        <v>#NAME?</v>
      </c>
      <c r="AB134" s="180"/>
      <c r="AC134" s="182"/>
      <c r="AD134" s="116"/>
      <c r="AE134" s="116"/>
      <c r="AF134" s="116" t="e">
        <f ca="1">IFS(AC129=1, $AX$8, AC129=2, $BF$8, AC129=3, $BN$8, AC129=4, $AX$15, AC129=5, $BF$15, AC129=6, $BN$15, AC129=7, $AX$22, AC129=8, $BF$22, AC129=0, )</f>
        <v>#NAME?</v>
      </c>
      <c r="AG134" s="116" t="e">
        <f ca="1">IFS(AC129=1, $AY$8, AC129=2, $BG$8, AC129=3, $BO$8, AC129=4, $AY$15, AC129=5, $BG$15, AC129=6, $BO$15, AC129=7, $AY$22, AC129=8, $BG$22, AC129=0, )</f>
        <v>#NAME?</v>
      </c>
      <c r="AH134" s="116" t="e">
        <f ca="1">IFS(AC129=1, $AZ$8, AC129=2, $BH$8, AC129=3, $BP$8, AC129=4, $AZ$15, AC129=5, $BH$15, AC129=6, $BP$15, AC129=7, $AZ$22, AC129=8, $BH$22, AC129=0, )</f>
        <v>#NAME?</v>
      </c>
      <c r="AI134" s="116" t="e">
        <f ca="1">IFS(AC129=1, $BA$8, AC129=2, $BI$8, AC129=3, $BQ$8, AC129=4, $BA$15, AC129=5, $BI$15, AC129=6, $BQ$15, AC129=7, $BA$22, AC129=8, $BI$22, AC129=0, )</f>
        <v>#NAME?</v>
      </c>
      <c r="AJ134" s="117" t="e">
        <f ca="1">IFS(AC129=1, $BB$8, AC129=2, $BJ$8, AC129=3, $BR$8, AC129=4, $BB$15, AC129=5, $BJ$15, AC129=6, $BR$15, AC129=7, $BB$22, AC129=8, $BJ$22, AC129=0, )</f>
        <v>#NAME?</v>
      </c>
      <c r="AK134" s="180"/>
      <c r="AL134" s="182"/>
      <c r="AM134" s="116" t="e">
        <f ca="1">IFS(AL129=1, $AV$8, AL129=2, $BD$8, AL129=3, $BL$8, AL129=4, $AV$15, AL129=5, $BD$15, AL129=6, $BL$15, AL129=7, $AV$22, AL129=8, $BD$22, AL129=0, )</f>
        <v>#NAME?</v>
      </c>
      <c r="AN134" s="116" t="e">
        <f ca="1">IFS(AL129=1, $AW$8, AL129=2, $BE$8, AL129=3, $BM$8, AL129=4, $AW$15, AL129=5, $BE$15, AL129=6, $BM$15, AL129=7, $AW$22, AL129=8, $BE$22, AL129=0, )</f>
        <v>#NAME?</v>
      </c>
      <c r="AO134" s="116" t="e">
        <f ca="1">IFS(AL129=1, $AX$8, AL129=2, $BF$8, AL129=3, $BN$8, AL129=4, $AX$15, AL129=5, $BF$15, AL129=6, $BN$15, AL129=7, $AX$22, AL129=8, $BF$22, AL129=0, )</f>
        <v>#NAME?</v>
      </c>
      <c r="AP134" s="116" t="e">
        <f ca="1">IFS(AL129=1, $AY$8, AL129=2, $BG$8, AL129=3, $BO$8, AL129=4, $AY$15, AL129=5, $BG$15, AL129=6, $BO$15, AL129=7, $AY$22, AL129=8, $BG$22, AL129=0, )</f>
        <v>#NAME?</v>
      </c>
      <c r="AQ134" s="116" t="e">
        <f ca="1">IFS(AL129=1, $AZ$8, AL129=2, $BH$8, AL129=3, $BP$8, AL129=4, $AZ$15, AL129=5, $BH$15, AL129=6, $BP$15, AL129=7, $AZ$22, AL129=8, $BH$22, AL129=0, )</f>
        <v>#NAME?</v>
      </c>
      <c r="AR134" s="116" t="e">
        <f ca="1">IFS(AL129=1, $BA$8, AL129=2, $BI$8, AL129=3, $BQ$8, AL129=4, $BA$15, AL129=5, $BI$15, AL129=6, $BQ$15, AL129=7, $BA$22, AL129=8, $BI$22, AL129=0, )</f>
        <v>#NAME?</v>
      </c>
      <c r="AS134" s="117" t="e">
        <f ca="1">IFS(AL129=1, $BB$8, AL129=2, $BJ$8, AL129=3, $BR$8, AL129=4, $BB$15, AL129=5, $BJ$15, AL129=6, $BR$15, AL129=7, $BB$22, AL129=8, $BJ$22, AL129=0, )</f>
        <v>#NAME?</v>
      </c>
      <c r="AT134" s="15"/>
      <c r="AU134" s="59"/>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row>
    <row r="135" spans="1:70" ht="15.75" customHeight="1" x14ac:dyDescent="0.25">
      <c r="A135" s="191"/>
      <c r="B135" s="141" t="s">
        <v>18</v>
      </c>
      <c r="C135" s="195"/>
      <c r="D135" s="191"/>
      <c r="E135" s="191"/>
      <c r="F135" s="191"/>
      <c r="G135" s="191"/>
      <c r="H135" s="195"/>
      <c r="I135" s="76">
        <f>I129*$AT$8</f>
        <v>464625</v>
      </c>
      <c r="J135" s="191"/>
      <c r="K135" s="76">
        <f>K129*$AU$8</f>
        <v>640</v>
      </c>
      <c r="L135" s="191"/>
      <c r="M135" s="191"/>
      <c r="N135" s="191"/>
      <c r="O135" s="191"/>
      <c r="P135" s="191"/>
      <c r="Q135" s="191"/>
      <c r="R135" s="195"/>
      <c r="S135" s="191"/>
      <c r="T135" s="195"/>
      <c r="U135" s="124"/>
      <c r="V135" s="124" t="e">
        <f ca="1">IFS(T129=1, $AW$9, T129=2, $BE$9, T129=3, $BM$9, T129=4, $AW$16, T129=5, $BE$16, T129=6, $BM$16, T129=7, $AW$23, T129=8, $BE$23, T129=0, )</f>
        <v>#NAME?</v>
      </c>
      <c r="W135" s="124" t="e">
        <f ca="1">IFS(T129=1, $AX$9, T129=2, $BF$9, T129=3, $BN$9, T129=4, $AX$16, T129=5, $BF$16, T129=6, $BN$16, T129=7, $AX$23, T129=8, $BF$23, T129=0, )</f>
        <v>#NAME?</v>
      </c>
      <c r="X135" s="124" t="e">
        <f ca="1">IFS(T129=1, $AY$9, T129=2, $BG$9, T129=3, $BO$9, T129=4, $AY$16, T129=5, $BG$16, T129=6, $BO$16, T129=7, $AY$23, T129=8, $BG$23, T129=0, )</f>
        <v>#NAME?</v>
      </c>
      <c r="Y135" s="124" t="e">
        <f ca="1">IFS(T129=1, $AZ$9, T129=2, $BH$9, T129=3, $BP$9, T129=4, $AZ$16, T129=5, $BH$16, T129=6, $BP$16, T129=7, $AZ$23, T129=8, $BH$23, T129=0, )</f>
        <v>#NAME?</v>
      </c>
      <c r="Z135" s="124" t="e">
        <f ca="1">IFS(T129=1, $BA$9, T129=2, $BI$9, T129=3, $BQ$9, T129=4, $BA$16, T129=5, $BI$16, T129=6, $BQ$16, T129=7, $BA$23, T129=8, $BI$23, T129=0, )</f>
        <v>#NAME?</v>
      </c>
      <c r="AA135" s="125" t="e">
        <f ca="1">IFS(T129=1, $BB$9, T129=2, $BJ$9, T129=3, $BR$9, T129=4, $BB$16, T129=5, $BJ$16, T129=6, $BR$16, T129=7, $BB$23, T129=8, $BJ$23, T129=0, )</f>
        <v>#NAME?</v>
      </c>
      <c r="AB135" s="191"/>
      <c r="AC135" s="195"/>
      <c r="AD135" s="124"/>
      <c r="AE135" s="124"/>
      <c r="AF135" s="124" t="e">
        <f ca="1">IFS(AC129=1, $AX$9, AC129=2, $BF$9, AC129=3, $BN$9, AC129=4, $AX$16, AC129=5, $BF$16, AC129=6, $BN$16, AC129=7, $AX$23, AC129=8, $BF$23, AC129=0, )</f>
        <v>#NAME?</v>
      </c>
      <c r="AG135" s="124" t="e">
        <f ca="1">IFS(AC129=1, $AY$9, AC129=2, $BG$9, AC129=3, $BO$9, AC129=4, $AY$16, AC129=5, $BG$16, AC129=6, $BO$16, AC129=7, $AY$23, AC129=8, $BG$23, AC129=0, )</f>
        <v>#NAME?</v>
      </c>
      <c r="AH135" s="124" t="e">
        <f ca="1">IFS(AC129=1, $AZ$9, AC129=2, $BH$9, AC129=3, $BP$9, AC129=4, $AZ$16, AC129=5, $BH$16, AC129=6, $BP$16, AC129=7, $AZ$23, AC129=8, $BH$23, AC129=0, )</f>
        <v>#NAME?</v>
      </c>
      <c r="AI135" s="124" t="e">
        <f ca="1">IFS(AC129=1, $BA$9, AC129=2, $BI$9, AC129=3, $BQ$9, AC129=4, $BA$16, AC129=5, $BI$16, AC129=6, $BQ$16, AC129=7, $BA$23, AC129=8, $BI$23, AC129=0, )</f>
        <v>#NAME?</v>
      </c>
      <c r="AJ135" s="125" t="e">
        <f ca="1">IFS(AC129=1, $BB$9, AC129=2, $BJ$9, AC129=3, $BR$9, AC129=4, $BB$16, AC129=5, $BJ$16, AC129=6, $BR$16, AC129=7, $BB$23, AC129=8, $BJ$23, AC129=0, )</f>
        <v>#NAME?</v>
      </c>
      <c r="AK135" s="191"/>
      <c r="AL135" s="195"/>
      <c r="AM135" s="124" t="e">
        <f ca="1">IFS(AL129=1, $AV$9, AL129=2, $BD$9, AL129=3, $BL$9, AL129=4, $AV$16, AL129=5, $BD$16, AL129=6, $BL$16, AL129=7, $AV$23, AL129=8, $BD$23, AL129=0, )</f>
        <v>#NAME?</v>
      </c>
      <c r="AN135" s="124" t="e">
        <f ca="1">IFS(AL129=1, $AW$9, AL129=2, $BE$9, AL129=3, $BM$9, AL129=4, $AW$16, AL129=5, $BE$16, AL129=6, $BM$16, AL129=7, $AW$23, AL129=8, $BE$23, AL129=0, )</f>
        <v>#NAME?</v>
      </c>
      <c r="AO135" s="124" t="e">
        <f ca="1">IFS(AL129=1, $AX$9, AL129=2, $BF$9, AL129=3, $BN$9, AL129=4, $AX$16, AL129=5, $BF$16, AL129=6, $BN$16, AL129=7, $AX$23, AL129=8, $BF$23, AL129=0, )</f>
        <v>#NAME?</v>
      </c>
      <c r="AP135" s="124" t="e">
        <f ca="1">IFS(AL129=1, $AY$9, AL129=2, $BG$9, AL129=3, $BO$9, AL129=4, $AY$16, AL129=5, $BG$16, AL129=6, $BO$16, AL129=7, $AY$23, AL129=8, $BG$23, AL129=0, )</f>
        <v>#NAME?</v>
      </c>
      <c r="AQ135" s="124" t="e">
        <f ca="1">IFS(AL129=1, $AZ$9, AL129=2, $BH$9, AL129=3, $BP$9, AL129=4, $AZ$16, AL129=5, $BH$16, AL129=6, $BP$16, AL129=7, $AZ$23, AL129=8, $BH$23, AL129=0, )</f>
        <v>#NAME?</v>
      </c>
      <c r="AR135" s="124" t="e">
        <f ca="1">IFS(AL129=1, $BA$9, AL129=2, $BI$9, AL129=3, $BQ$9, AL129=4, $BA$16, AL129=5, $BI$16, AL129=6, $BQ$16, AL129=7, $BA$23, AL129=8, $BI$23, AL129=0, )</f>
        <v>#NAME?</v>
      </c>
      <c r="AS135" s="125" t="e">
        <f ca="1">IFS(AL129=1, $BB$9, AL129=2, $BJ$9, AL129=3, $BR$9, AL129=4, $BB$16, AL129=5, $BJ$16, AL129=6, $BR$16, AL129=7, $BB$23, AL129=8, $BJ$23, AL129=0, )</f>
        <v>#NAME?</v>
      </c>
      <c r="AT135" s="142"/>
      <c r="AU135" s="143"/>
      <c r="AV135" s="144"/>
      <c r="AW135" s="144"/>
      <c r="AX135" s="144"/>
      <c r="AY135" s="144"/>
      <c r="AZ135" s="144"/>
      <c r="BA135" s="144"/>
      <c r="BB135" s="144"/>
      <c r="BC135" s="144"/>
      <c r="BD135" s="144"/>
      <c r="BE135" s="144"/>
      <c r="BF135" s="144"/>
      <c r="BG135" s="144"/>
      <c r="BH135" s="144"/>
      <c r="BI135" s="144"/>
      <c r="BJ135" s="144"/>
      <c r="BK135" s="144"/>
      <c r="BL135" s="144"/>
      <c r="BM135" s="144"/>
      <c r="BN135" s="144"/>
      <c r="BO135" s="144"/>
      <c r="BP135" s="144"/>
      <c r="BQ135" s="144"/>
      <c r="BR135" s="144"/>
    </row>
    <row r="136" spans="1:70" ht="13.5" x14ac:dyDescent="0.25">
      <c r="A136" s="189" t="s">
        <v>329</v>
      </c>
      <c r="B136" s="131" t="s">
        <v>23</v>
      </c>
      <c r="C136" s="194">
        <v>20</v>
      </c>
      <c r="D136" s="189"/>
      <c r="E136" s="189" t="s">
        <v>144</v>
      </c>
      <c r="F136" s="189" t="s">
        <v>115</v>
      </c>
      <c r="G136" s="189" t="s">
        <v>115</v>
      </c>
      <c r="H136" s="194" t="s">
        <v>115</v>
      </c>
      <c r="I136" s="15">
        <v>175</v>
      </c>
      <c r="J136" s="189" t="s">
        <v>115</v>
      </c>
      <c r="K136" s="15">
        <v>10</v>
      </c>
      <c r="L136" s="189">
        <v>2.4</v>
      </c>
      <c r="M136" s="189" t="s">
        <v>115</v>
      </c>
      <c r="N136" s="180"/>
      <c r="O136" s="180"/>
      <c r="P136" s="198" t="s">
        <v>400</v>
      </c>
      <c r="Q136" s="189" t="s">
        <v>402</v>
      </c>
      <c r="R136" s="194" t="s">
        <v>403</v>
      </c>
      <c r="S136" s="189" t="s">
        <v>271</v>
      </c>
      <c r="T136" s="194">
        <v>4</v>
      </c>
      <c r="U136" s="116" t="e">
        <f ca="1">IFS(T136=1, $AV$3, T136=2, $BD$3, T136=3, $BL$3, T136=4, $AV$10, T136=5, $BD$10, T136=6, $BL$10, T136=7, $AV$17, T136=8, $BD$17, T136=0, )</f>
        <v>#NAME?</v>
      </c>
      <c r="V136" s="116" t="e">
        <f ca="1">IFS(T136=1, $AW$3, T136=2, $BE$3, T136=3, $BM$3, T136=4, $AW$10, T136=5, $BE$10, T136=6, $BM$10, T136=7, $AW$17, T136=8, $BE$17, T136=0, )</f>
        <v>#NAME?</v>
      </c>
      <c r="W136" s="116" t="e">
        <f ca="1">IFS(T136=1, $AX$3, T136=2, $BF$3, T136=3, $BN$3, T136=4, $AX$10, T136=5, $BF$10, T136=6, $BN$10, T136=7, $AX$17, T136=8, $BET143, T136=0, )</f>
        <v>#NAME?</v>
      </c>
      <c r="X136" s="116" t="e">
        <f ca="1">IFS(T136=1, $AY$3, T136=2, $BG$3, T136=3, $BO$3, T136=4, $AY$10, T136=5, $BG$10, T136=6, $BO$10, T136=7, $AY$17, T136=8, $BFT143, T136=0, )</f>
        <v>#NAME?</v>
      </c>
      <c r="Y136" s="116" t="e">
        <f ca="1">IFS(T136=1, $AZ$3, T136=2, $BH$3, T136=3, $BP$3, T136=4, $AZ$10, T136=5, $BH$10, T136=6, $BP$10, T136=7, $AZ$17, T136=8, $BGT143, T136=0, )</f>
        <v>#NAME?</v>
      </c>
      <c r="Z136" s="116" t="e">
        <f ca="1">IFS(T136=1, $BA$3, T136=2, $BI$3, T136=3, $BQ$3, T136=4, $BA$10, T136=5, $BI$10, T136=6, $BQ$10, T136=7, $BA$17, T136=8, $BHT143, T136=0, )</f>
        <v>#NAME?</v>
      </c>
      <c r="AA136" s="117" t="e">
        <f ca="1">IFS(T136=1, $BB$3, T136=2, $BJ$3, T136=3, $BR$3, T136=4, $BB$10, T136=5, $BJ$10, T136=6, $BR$10, T136=7, $BB$17, T136=8, $BIT143, T136=0, )</f>
        <v>#NAME?</v>
      </c>
      <c r="AB136" s="189" t="s">
        <v>160</v>
      </c>
      <c r="AC136" s="194">
        <v>4</v>
      </c>
      <c r="AD136" s="116"/>
      <c r="AE136" s="116" t="e">
        <f ca="1">IFS(AC136=1, $AW$3, AC136=2, $BE$3, AC136=3, $BM$3, AC136=4, $AW$10, AC136=5, $BE$10, AC136=6, $BM$10, AC136=7, $AW$17, AC136=8, $BE$17, AC136=0, )</f>
        <v>#NAME?</v>
      </c>
      <c r="AF136" s="116" t="e">
        <f ca="1">IFS(AC136=1, $AX$3, AC136=2, $BF$3, AC136=3, $BN$3, AC136=4, $AX$10, AC136=5, $BF$10, AC136=6, $BN$10, AC136=7, $AX$17, AC136=8, $BET143, AC136=0, )</f>
        <v>#NAME?</v>
      </c>
      <c r="AG136" s="116" t="e">
        <f ca="1">IFS(AC136=1, $AY$3, AC136=2, $BG$3, AC136=3, $BO$3, AC136=4, $AY$10, AC136=5, $BG$10, AC136=6, $BO$10, AC136=7, $AY$17, AC136=8, $BFT143, AC136=0, )</f>
        <v>#NAME?</v>
      </c>
      <c r="AH136" s="116" t="e">
        <f ca="1">IFS(AC136=1, $AZ$3, AC136=2, $BH$3, AC136=3, $BP$3, AC136=4, $AZ$10, AC136=5, $BH$10, AC136=6, $BP$10, AC136=7, $AZ$17, AC136=8, $BGT143, AC136=0, )</f>
        <v>#NAME?</v>
      </c>
      <c r="AI136" s="116" t="e">
        <f ca="1">IFS(AC136=1, $BA$3, AC136=2, $BI$3, AC136=3, $BQ$3, AC136=4, $BA$10, AC136=5, $BI$10, AC136=6, $BQ$10, AC136=7, $BA$17, AC136=8, $BHT143, AC136=0, )</f>
        <v>#NAME?</v>
      </c>
      <c r="AJ136" s="117" t="e">
        <f ca="1">IFS(AC136=1, $BB$3, AC136=2, $BJ$3, AC136=3, $BR$3, AC136=4, $BB$10, AC136=5, $BJ$10, AC136=6, $BR$10, AC136=7, $BB$17, AC136=8, $BIT143, AC136=0, )</f>
        <v>#NAME?</v>
      </c>
      <c r="AK136" s="189" t="s">
        <v>327</v>
      </c>
      <c r="AL136" s="194">
        <v>3</v>
      </c>
      <c r="AM136" s="116"/>
      <c r="AN136" s="116"/>
      <c r="AO136" s="116"/>
      <c r="AP136" s="116"/>
      <c r="AQ136" s="116" t="e">
        <f ca="1">IFS(AL136=1, $AZ$3, AL136=2, $BH$3, AL136=3, $BP$3, AL136=4, $AZ$10, AL136=5, $BH$10, AL136=6, $BP$10, AL136=7, $AZ$17, AL136=8, $BGT143, AL136=0, )</f>
        <v>#NAME?</v>
      </c>
      <c r="AR136" s="116" t="e">
        <f ca="1">IFS(AL136=1, $BA$3, AL136=2, $BI$3, AL136=3, $BQ$3, AL136=4, $BA$10, AL136=5, $BI$10, AL136=6, $BQ$10, AL136=7, $BA$17, AL136=8, $BHT143, AL136=0, )</f>
        <v>#NAME?</v>
      </c>
      <c r="AS136" s="117" t="e">
        <f ca="1">IFS(AL136=1, $BB$3, AL136=2, $BJ$3, AL136=3, $BR$3, AL136=4, $BB$10, AL136=5, $BJ$10, AL136=6, $BR$10, AL136=7, $BB$17, AL136=8, $BIT143, AL136=0, )</f>
        <v>#NAME?</v>
      </c>
      <c r="AT136" s="15"/>
      <c r="AU136" s="59"/>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row>
    <row r="137" spans="1:70" ht="13.5" x14ac:dyDescent="0.25">
      <c r="A137" s="180"/>
      <c r="B137" s="132" t="s">
        <v>13</v>
      </c>
      <c r="C137" s="182"/>
      <c r="D137" s="180"/>
      <c r="E137" s="180"/>
      <c r="F137" s="180"/>
      <c r="G137" s="180"/>
      <c r="H137" s="182"/>
      <c r="I137" s="15">
        <f>I136*$AT$3</f>
        <v>385.00000000000006</v>
      </c>
      <c r="J137" s="180"/>
      <c r="K137" s="15">
        <f>K136*$AU$3</f>
        <v>20</v>
      </c>
      <c r="L137" s="180"/>
      <c r="M137" s="180"/>
      <c r="N137" s="180"/>
      <c r="O137" s="180"/>
      <c r="P137" s="180"/>
      <c r="Q137" s="180"/>
      <c r="R137" s="182"/>
      <c r="S137" s="180"/>
      <c r="T137" s="182"/>
      <c r="U137" s="116" t="e">
        <f ca="1">IFS(T136=1, $AV$4, T136=2, $BD$4, T136=3, $BL$4, T136=4, $AV$11, T136=5, $BD$11, T136=6, $BL$11, T136=7, $AV$18, T136=8, $BD$18, T136=0, )</f>
        <v>#NAME?</v>
      </c>
      <c r="V137" s="116" t="e">
        <f ca="1">IFS(T136=1, $AW$4, T136=2, $BE$4, T136=3, $BM$4, T136=4, $AW$11, T136=5, $BE$11, T136=6, $BM$11, T136=7, $AW$18, T136=8, $BE$18, T136=0, )</f>
        <v>#NAME?</v>
      </c>
      <c r="W137" s="116" t="e">
        <f ca="1">IFS(T136=1, $AX$4, T136=2, $BF$4, T136=3, $BN$4, T136=4, $AX$11, T136=5, $BF$11, T136=6, $BN$11, T136=7, $AX$18, T136=8, $BF$18, T136=0, )</f>
        <v>#NAME?</v>
      </c>
      <c r="X137" s="116" t="e">
        <f ca="1">IFS(T136=1, $AY$4, T136=2, $BG$4, T136=3, $BO$4, T136=4, $AY$11, T136=5, $BG$11, T136=6, $BO$11, T136=7, $AY$18, T136=8, $BG$18, T136=0, )</f>
        <v>#NAME?</v>
      </c>
      <c r="Y137" s="116" t="e">
        <f ca="1">IFS(T136=1, $AZ$4, T136=2, $BH$4, T136=3, $BP$4, T136=4, $AZ$11, T136=5, $BH$11, T136=6, $BP$11, T136=7, $AZ$18, T136=8, $BH$18, T136=0, )</f>
        <v>#NAME?</v>
      </c>
      <c r="Z137" s="116" t="e">
        <f ca="1">IFS(T136=1, $BA$4, T136=2, $BI$4, T136=3, $BQ$4, T136=4, $BA$11, T136=5, $BI$11, T136=6, $BQ$11, T136=7, $BA$18, T136=8, $BI$18, T136=0, )</f>
        <v>#NAME?</v>
      </c>
      <c r="AA137" s="117" t="e">
        <f ca="1">IFS(T136=1, $BA$4, T136=2, $BI$4, T136=3, $BQ$4, T136=4, $BA$11, T136=5, $BI$11, T136=6, $BQ$11, T136=7, $BA$18, T136=8, $BI$18, T136=0, )</f>
        <v>#NAME?</v>
      </c>
      <c r="AB137" s="180"/>
      <c r="AC137" s="182"/>
      <c r="AD137" s="116"/>
      <c r="AE137" s="116" t="e">
        <f ca="1">IFS(AC136=1, $AW$4, AC136=2, $BE$4, AC136=3, $BM$4, AC136=4, $AW$11, AC136=5, $BE$11, AC136=6, $BM$11, AC136=7, $AW$18, AC136=8, $BE$18, AC136=0, )</f>
        <v>#NAME?</v>
      </c>
      <c r="AF137" s="116" t="e">
        <f ca="1">IFS(AC136=1, $AX$4, AC136=2, $BF$4, AC136=3, $BN$4, AC136=4, $AX$11, AC136=5, $BF$11, AC136=6, $BN$11, AC136=7, $AX$18, AC136=8, $BF$18, AC136=0, )</f>
        <v>#NAME?</v>
      </c>
      <c r="AG137" s="116" t="e">
        <f ca="1">IFS(AC136=1, $AY$4, AC136=2, $BG$4, AC136=3, $BO$4, AC136=4, $AY$11, AC136=5, $BG$11, AC136=6, $BO$11, AC136=7, $AY$18, AC136=8, $BG$18, AC136=0, )</f>
        <v>#NAME?</v>
      </c>
      <c r="AH137" s="116" t="e">
        <f ca="1">IFS(AC136=1, $AZ$4, AC136=2, $BH$4, AC136=3, $BP$4, AC136=4, $AZ$11, AC136=5, $BH$11, AC136=6, $BP$11, AC136=7, $AZ$18, AC136=8, $BH$18, AC136=0, )</f>
        <v>#NAME?</v>
      </c>
      <c r="AI137" s="116" t="e">
        <f ca="1">IFS(AC136=1, $BA$4, AC136=2, $BI$4, AC136=3, $BQ$4, AC136=4, $BA$11, AC136=5, $BI$11, AC136=6, $BQ$11, AC136=7, $BA$18, AC136=8, $BI$18, AC136=0, )</f>
        <v>#NAME?</v>
      </c>
      <c r="AJ137" s="117" t="e">
        <f ca="1">IFS(AC136=1, $BA$4, AC136=2, $BI$4, AC136=3, $BQ$4, AC136=4, $BA$11, AC136=5, $BI$11, AC136=6, $BQ$11, AC136=7, $BA$18, AC136=8, $BI$18, AC136=0, )</f>
        <v>#NAME?</v>
      </c>
      <c r="AK137" s="180"/>
      <c r="AL137" s="182"/>
      <c r="AM137" s="116"/>
      <c r="AN137" s="116"/>
      <c r="AO137" s="116"/>
      <c r="AP137" s="116"/>
      <c r="AQ137" s="116" t="e">
        <f ca="1">IFS(AL136=1, $AZ$4, AL136=2, $BH$4, AL136=3, $BP$4, AL136=4, $AZ$11, AL136=5, $BH$11, AL136=6, $BP$11, AL136=7, $AZ$18, AL136=8, $BH$18, AL136=0, )</f>
        <v>#NAME?</v>
      </c>
      <c r="AR137" s="116" t="e">
        <f ca="1">IFS(AL136=1, $BA$4, AL136=2, $BI$4, AL136=3, $BQ$4, AL136=4, $BA$11, AL136=5, $BI$11, AL136=6, $BQ$11, AL136=7, $BA$18, AL136=8, $BI$18, AL136=0, )</f>
        <v>#NAME?</v>
      </c>
      <c r="AS137" s="117" t="e">
        <f ca="1">IFS(AL136=1, $BA$4, AL136=2, $BI$4, AL136=3, $BQ$4, AL136=4, $BA$11, AL136=5, $BI$11, AL136=6, $BQ$11, AL136=7, $BA$18, AL136=8, $BI$18, AL136=0, )</f>
        <v>#NAME?</v>
      </c>
      <c r="AT137" s="15"/>
      <c r="AU137" s="59"/>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row>
    <row r="138" spans="1:70" ht="13.5" x14ac:dyDescent="0.25">
      <c r="A138" s="180"/>
      <c r="B138" s="133" t="s">
        <v>14</v>
      </c>
      <c r="C138" s="182"/>
      <c r="D138" s="180"/>
      <c r="E138" s="180"/>
      <c r="F138" s="180"/>
      <c r="G138" s="180"/>
      <c r="H138" s="182"/>
      <c r="I138" s="15">
        <f>I136*$AT$4</f>
        <v>847</v>
      </c>
      <c r="J138" s="180"/>
      <c r="K138" s="15">
        <f>K136*$AU$4</f>
        <v>40</v>
      </c>
      <c r="L138" s="180"/>
      <c r="M138" s="180"/>
      <c r="N138" s="180"/>
      <c r="O138" s="180"/>
      <c r="P138" s="180"/>
      <c r="Q138" s="180"/>
      <c r="R138" s="182"/>
      <c r="S138" s="180"/>
      <c r="T138" s="182"/>
      <c r="U138" s="116" t="e">
        <f ca="1">IFS(T136=1, $AV$5, T136=2, $BD$5, T136=3, $BL$5, T136=4, $AV$12, T136=5, $BD$12, T136=6, $BL$12, T136=7, $AV$19, T136=8, $BD$19, T136=0, )</f>
        <v>#NAME?</v>
      </c>
      <c r="V138" s="116" t="e">
        <f ca="1">IFS(T136=1, $AW$5, T136=2, $BE$5, T136=3, $BM$5, T136=4, $AW$12, T136=5, $BE$12, T136=6, $BM$12, T136=7, $AW$19, T136=8, $BE$19, T136=0, )</f>
        <v>#NAME?</v>
      </c>
      <c r="W138" s="116" t="e">
        <f ca="1">IFS(T136=1, $AX$5, T136=2, $BF$5, T136=3, $BN$5, T136=4, $AX$12, T136=5, $BF$12, T136=6, $BN$12, T136=7, $AX$19, T136=8, $BF$19, T136=0, )</f>
        <v>#NAME?</v>
      </c>
      <c r="X138" s="116" t="e">
        <f ca="1">IFS(T136=1, $AY$5, T136=2, $BG$5, T136=3, $BO$5, T136=4, $AY$12, T136=5, $BG$12, T136=6, $BO$12, T136=7, $AY$19, T136=8, $BG$19, T136=0, )</f>
        <v>#NAME?</v>
      </c>
      <c r="Y138" s="116" t="e">
        <f ca="1">IFS(T136=1, $AZ$5, T136=2, $BH$5, T136=3, $BP$5, T136=4, $AZ$12, T136=5, $BH$12, T136=6, $BP$12, T136=7, $AZ$19, T136=8, $BH$19, T136=0, )</f>
        <v>#NAME?</v>
      </c>
      <c r="Z138" s="116" t="e">
        <f ca="1">IFS(T136=1, $BA$5, T136=2, $BI$5, T136=3, $BQ$5, T136=4, $BA$12, T136=5, $BI$12, T136=6, $BQ$12, T136=7, $BA$19, T136=8, $BI$19, T136=0, )</f>
        <v>#NAME?</v>
      </c>
      <c r="AA138" s="117" t="e">
        <f ca="1">IFS(T136=1, $BB$5, T136=2, $BJ$5, T136=3, $BR$5, T136=4, $BB$12, T136=5, $BJ$12, T136=6, $BR$12, T136=7, $BB$19, T136=8, $BJ$19, T136=0, )</f>
        <v>#NAME?</v>
      </c>
      <c r="AB138" s="180"/>
      <c r="AC138" s="182"/>
      <c r="AD138" s="116"/>
      <c r="AE138" s="116" t="e">
        <f ca="1">IFS(AC136=1, $AW$5, AC136=2, $BE$5, AC136=3, $BM$5, AC136=4, $AW$12, AC136=5, $BE$12, AC136=6, $BM$12, AC136=7, $AW$19, AC136=8, $BE$19, AC136=0, )</f>
        <v>#NAME?</v>
      </c>
      <c r="AF138" s="116" t="e">
        <f ca="1">IFS(AC136=1, $AX$5, AC136=2, $BF$5, AC136=3, $BN$5, AC136=4, $AX$12, AC136=5, $BF$12, AC136=6, $BN$12, AC136=7, $AX$19, AC136=8, $BF$19, AC136=0, )</f>
        <v>#NAME?</v>
      </c>
      <c r="AG138" s="116" t="e">
        <f ca="1">IFS(AC136=1, $AY$5, AC136=2, $BG$5, AC136=3, $BO$5, AC136=4, $AY$12, AC136=5, $BG$12, AC136=6, $BO$12, AC136=7, $AY$19, AC136=8, $BG$19, AC136=0, )</f>
        <v>#NAME?</v>
      </c>
      <c r="AH138" s="116" t="e">
        <f ca="1">IFS(AC136=1, $AZ$5, AC136=2, $BH$5, AC136=3, $BP$5, AC136=4, $AZ$12, AC136=5, $BH$12, AC136=6, $BP$12, AC136=7, $AZ$19, AC136=8, $BH$19, AC136=0, )</f>
        <v>#NAME?</v>
      </c>
      <c r="AI138" s="116" t="e">
        <f ca="1">IFS(AC136=1, $BA$5, AC136=2, $BI$5, AC136=3, $BQ$5, AC136=4, $BA$12, AC136=5, $BI$12, AC136=6, $BQ$12, AC136=7, $BA$19, AC136=8, $BI$19, AC136=0, )</f>
        <v>#NAME?</v>
      </c>
      <c r="AJ138" s="117" t="e">
        <f ca="1">IFS(AC136=1, $BB$5, AC136=2, $BJ$5, AC136=3, $BR$5, AC136=4, $BB$12, AC136=5, $BJ$12, AC136=6, $BR$12, AC136=7, $BB$19, AC136=8, $BJ$19, AC136=0, )</f>
        <v>#NAME?</v>
      </c>
      <c r="AK138" s="180"/>
      <c r="AL138" s="182"/>
      <c r="AM138" s="116"/>
      <c r="AN138" s="116"/>
      <c r="AO138" s="116"/>
      <c r="AP138" s="116"/>
      <c r="AQ138" s="116" t="e">
        <f ca="1">IFS(AL136=1, $AZ$5, AL136=2, $BH$5, AL136=3, $BP$5, AL136=4, $AZ$12, AL136=5, $BH$12, AL136=6, $BP$12, AL136=7, $AZ$19, AL136=8, $BH$19, AL136=0, )</f>
        <v>#NAME?</v>
      </c>
      <c r="AR138" s="116" t="e">
        <f ca="1">IFS(AL136=1, $BA$5, AL136=2, $BI$5, AL136=3, $BQ$5, AL136=4, $BA$12, AL136=5, $BI$12, AL136=6, $BQ$12, AL136=7, $BA$19, AL136=8, $BI$19, AL136=0, )</f>
        <v>#NAME?</v>
      </c>
      <c r="AS138" s="117" t="e">
        <f ca="1">IFS(AL136=1, $BB$5, AL136=2, $BJ$5, AL136=3, $BR$5, AL136=4, $BB$12, AL136=5, $BJ$12, AL136=6, $BR$12, AL136=7, $BB$19, AL136=8, $BJ$19, AL136=0, )</f>
        <v>#NAME?</v>
      </c>
      <c r="AT138" s="15"/>
      <c r="AU138" s="59"/>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row>
    <row r="139" spans="1:70" ht="13.5" x14ac:dyDescent="0.25">
      <c r="A139" s="180"/>
      <c r="B139" s="134" t="s">
        <v>15</v>
      </c>
      <c r="C139" s="182"/>
      <c r="D139" s="180"/>
      <c r="E139" s="180"/>
      <c r="F139" s="180"/>
      <c r="G139" s="180"/>
      <c r="H139" s="182"/>
      <c r="I139" s="15">
        <f>I136*$AT$5</f>
        <v>1863.3999999999999</v>
      </c>
      <c r="J139" s="180"/>
      <c r="K139" s="15">
        <f>K136*$AU$5</f>
        <v>80</v>
      </c>
      <c r="L139" s="180"/>
      <c r="M139" s="180"/>
      <c r="N139" s="180"/>
      <c r="O139" s="180"/>
      <c r="P139" s="180"/>
      <c r="Q139" s="180"/>
      <c r="R139" s="182"/>
      <c r="S139" s="180"/>
      <c r="T139" s="182"/>
      <c r="U139" s="116" t="e">
        <f ca="1">IFS(T136=1, $AV$6, T136=2, $BD$6, T136=3, $BL$6, T136=4, $AV$13, T136=5, $BD$13, T136=6, $BL$13, T136=7, $AV$20, T136=8, $BD$20, T136=0, )</f>
        <v>#NAME?</v>
      </c>
      <c r="V139" s="116" t="e">
        <f ca="1">IFS(T136=1, $AW$6, T136=2, $BE$6, T136=3, $BM$6, T136=4, $AW$13, T136=5, $BE$13, T136=6, $BM$13, T136=7, $AW$20, T136=8, $BE$20, T136=0, )</f>
        <v>#NAME?</v>
      </c>
      <c r="W139" s="116" t="e">
        <f ca="1">IFS(T136=1, $AX$6, T136=2, $BF$6, T136=3, $BN$6, T136=4, $AX$13, T136=5, $BF$13, T136=6, $BN$13, T136=7, $AX$20, T136=8, $BF$20, T136=0, )</f>
        <v>#NAME?</v>
      </c>
      <c r="X139" s="116" t="e">
        <f ca="1">IFS(T136=1, $AY$6, T136=2, $BG$6, T136=3, $BO$6, T136=4, $AY$13, T136=5, $BG$13, T136=6, $BO$13, T136=7, $AY$20, T136=8, $BG$20, T136=0, )</f>
        <v>#NAME?</v>
      </c>
      <c r="Y139" s="116" t="e">
        <f ca="1">IFS(T136=1, $AZ$6, T136=2, $BH$6, T136=3, $BP$6, T136=4, $AZ$13, T136=5, $BH$13, T136=6, $BP$13, T136=7, $AZ$20, T136=8, $BH$20, T136=0, )</f>
        <v>#NAME?</v>
      </c>
      <c r="Z139" s="116" t="e">
        <f ca="1">IFS(T136=1, $BA$6, T136=2, $BI$6, T136=3, $BQ$6, T136=4, $BA$13, T136=5, $BI$13, T136=6, $BQ$13, T136=7, $BA$20, T136=8, $BI$20, T136=0, )</f>
        <v>#NAME?</v>
      </c>
      <c r="AA139" s="117" t="e">
        <f ca="1">IFS(T136=1, $BB$6, T136=2, $BJ$6, T136=3, $BR$6, T136=4, $BB$13, T136=5, $BJ$13, T136=6, $BR$13, T136=7, $BB$20, T136=8, $BJ$20, T136=0, )</f>
        <v>#NAME?</v>
      </c>
      <c r="AB139" s="180"/>
      <c r="AC139" s="182"/>
      <c r="AD139" s="116"/>
      <c r="AE139" s="116" t="e">
        <f ca="1">IFS(AC136=1, $AW$6, AC136=2, $BE$6, AC136=3, $BM$6, AC136=4, $AW$13, AC136=5, $BE$13, AC136=6, $BM$13, AC136=7, $AW$20, AC136=8, $BE$20, AC136=0, )</f>
        <v>#NAME?</v>
      </c>
      <c r="AF139" s="116" t="e">
        <f ca="1">IFS(AC136=1, $AX$6, AC136=2, $BF$6, AC136=3, $BN$6, AC136=4, $AX$13, AC136=5, $BF$13, AC136=6, $BN$13, AC136=7, $AX$20, AC136=8, $BF$20, AC136=0, )</f>
        <v>#NAME?</v>
      </c>
      <c r="AG139" s="116" t="e">
        <f ca="1">IFS(AC136=1, $AY$6, AC136=2, $BG$6, AC136=3, $BO$6, AC136=4, $AY$13, AC136=5, $BG$13, AC136=6, $BO$13, AC136=7, $AY$20, AC136=8, $BG$20, AC136=0, )</f>
        <v>#NAME?</v>
      </c>
      <c r="AH139" s="116" t="e">
        <f ca="1">IFS(AC136=1, $AZ$6, AC136=2, $BH$6, AC136=3, $BP$6, AC136=4, $AZ$13, AC136=5, $BH$13, AC136=6, $BP$13, AC136=7, $AZ$20, AC136=8, $BH$20, AC136=0, )</f>
        <v>#NAME?</v>
      </c>
      <c r="AI139" s="116" t="e">
        <f ca="1">IFS(AC136=1, $BA$6, AC136=2, $BI$6, AC136=3, $BQ$6, AC136=4, $BA$13, AC136=5, $BI$13, AC136=6, $BQ$13, AC136=7, $BA$20, AC136=8, $BI$20, AC136=0, )</f>
        <v>#NAME?</v>
      </c>
      <c r="AJ139" s="117" t="e">
        <f ca="1">IFS(AC136=1, $BB$6, AC136=2, $BJ$6, AC136=3, $BR$6, AC136=4, $BB$13, AC136=5, $BJ$13, AC136=6, $BR$13, AC136=7, $BB$20, AC136=8, $BJ$20, AC136=0, )</f>
        <v>#NAME?</v>
      </c>
      <c r="AK139" s="180"/>
      <c r="AL139" s="182"/>
      <c r="AM139" s="116"/>
      <c r="AN139" s="116"/>
      <c r="AO139" s="116"/>
      <c r="AP139" s="116"/>
      <c r="AQ139" s="116" t="e">
        <f ca="1">IFS(AL136=1, $AZ$6, AL136=2, $BH$6, AL136=3, $BP$6, AL136=4, $AZ$13, AL136=5, $BH$13, AL136=6, $BP$13, AL136=7, $AZ$20, AL136=8, $BH$20, AL136=0, )</f>
        <v>#NAME?</v>
      </c>
      <c r="AR139" s="116" t="e">
        <f ca="1">IFS(AL136=1, $BA$6, AL136=2, $BI$6, AL136=3, $BQ$6, AL136=4, $BA$13, AL136=5, $BI$13, AL136=6, $BQ$13, AL136=7, $BA$20, AL136=8, $BI$20, AL136=0, )</f>
        <v>#NAME?</v>
      </c>
      <c r="AS139" s="117" t="e">
        <f ca="1">IFS(AL136=1, $BB$6, AL136=2, $BJ$6, AL136=3, $BR$6, AL136=4, $BB$13, AL136=5, $BJ$13, AL136=6, $BR$13, AL136=7, $BB$20, AL136=8, $BJ$20, AL136=0, )</f>
        <v>#NAME?</v>
      </c>
      <c r="AT139" s="15"/>
      <c r="AU139" s="59"/>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row>
    <row r="140" spans="1:70" ht="13.5" x14ac:dyDescent="0.25">
      <c r="A140" s="180"/>
      <c r="B140" s="135" t="s">
        <v>16</v>
      </c>
      <c r="C140" s="182"/>
      <c r="D140" s="180"/>
      <c r="E140" s="180"/>
      <c r="F140" s="180"/>
      <c r="G140" s="180"/>
      <c r="H140" s="182"/>
      <c r="I140" s="15">
        <f>I136*$AT$6</f>
        <v>9012.5</v>
      </c>
      <c r="J140" s="180"/>
      <c r="K140" s="15">
        <f>K136*$AU$6</f>
        <v>160</v>
      </c>
      <c r="L140" s="180"/>
      <c r="M140" s="180"/>
      <c r="N140" s="180"/>
      <c r="O140" s="180"/>
      <c r="P140" s="180"/>
      <c r="Q140" s="180"/>
      <c r="R140" s="182"/>
      <c r="S140" s="180"/>
      <c r="T140" s="182"/>
      <c r="U140" s="116" t="e">
        <f ca="1">IFS(T136=1, $AV$7, T136=2, $BD$7, T136=3, $BL$7, T136=4, $AV$14, T136=5, $BD$14, T136=6, $BL$14, T136=7, $AV$21, T136=8, $BD$21, T136=0, )</f>
        <v>#NAME?</v>
      </c>
      <c r="V140" s="116" t="e">
        <f ca="1">IFS(T136=1, $AW$7, T136=2, $BE$7, T136=3, $BM$7, T136=4, $AW$14, T136=5, $BE$14, T136=6, $BM$14, T136=7, $AW$21, T136=8, $BE$21, T136=0, )</f>
        <v>#NAME?</v>
      </c>
      <c r="W140" s="116" t="e">
        <f ca="1">IFS(T136=1, $AX$7, T136=2, $BF$7, T136=3, $BN$7, T136=4, $AX$14, T136=5, $BF$14, T136=6, $BN$14, T136=7, $AX$21, T136=8, $BF$21, T136=0, )</f>
        <v>#NAME?</v>
      </c>
      <c r="X140" s="116" t="e">
        <f ca="1">IFS(T136=1, $AY$7, T136=2, $BG$7, T136=3, $BO$7, T136=4, $AY$14, T136=5, $BG$14, T136=6, $BO$14, T136=7, $AY$21, T136=8, $BG$21, T136=0, )</f>
        <v>#NAME?</v>
      </c>
      <c r="Y140" s="116" t="e">
        <f ca="1">IFS(T136=1, $AZ$7, T136=2, $BH$7, T136=3, $BP$7, T136=4, $AZ$14, T136=5, $BH$14, T136=6, $BP$14, T136=7, $AZ$21, T136=8, $BH$21, T136=0, )</f>
        <v>#NAME?</v>
      </c>
      <c r="Z140" s="116" t="e">
        <f ca="1">IFS(T136=1, $BA$7, T136=2, $BI$7, T136=3, $BQ$7, T136=4, $BA$14, T136=5, $BI$14, T136=6, $BQ$14, T136=7, $BA$21, T136=8, $BI$21, T136=0, )</f>
        <v>#NAME?</v>
      </c>
      <c r="AA140" s="117" t="e">
        <f ca="1">IFS(T136=1, $BB$7, T136=2, $BJ$7, T136=3, $BR$7, T136=4, $BB$14, T136=5, $BJ$14, T136=6, $BR$14, T136=7, $BB$21, T136=8, $BJ$21, T136=0, )</f>
        <v>#NAME?</v>
      </c>
      <c r="AB140" s="180"/>
      <c r="AC140" s="182"/>
      <c r="AD140" s="116"/>
      <c r="AE140" s="116" t="e">
        <f ca="1">IFS(AC136=1, $AW$7, AC136=2, $BE$7, AC136=3, $BM$7, AC136=4, $AW$14, AC136=5, $BE$14, AC136=6, $BM$14, AC136=7, $AW$21, AC136=8, $BE$21, AC136=0, )</f>
        <v>#NAME?</v>
      </c>
      <c r="AF140" s="116" t="e">
        <f ca="1">IFS(AC136=1, $AX$7, AC136=2, $BF$7, AC136=3, $BN$7, AC136=4, $AX$14, AC136=5, $BF$14, AC136=6, $BN$14, AC136=7, $AX$21, AC136=8, $BF$21, AC136=0, )</f>
        <v>#NAME?</v>
      </c>
      <c r="AG140" s="116" t="e">
        <f ca="1">IFS(AC136=1, $AY$7, AC136=2, $BG$7, AC136=3, $BO$7, AC136=4, $AY$14, AC136=5, $BG$14, AC136=6, $BO$14, AC136=7, $AY$21, AC136=8, $BG$21, AC136=0, )</f>
        <v>#NAME?</v>
      </c>
      <c r="AH140" s="116" t="e">
        <f ca="1">IFS(AC136=1, $AZ$7, AC136=2, $BH$7, AC136=3, $BP$7, AC136=4, $AZ$14, AC136=5, $BH$14, AC136=6, $BP$14, AC136=7, $AZ$21, AC136=8, $BH$21, AC136=0, )</f>
        <v>#NAME?</v>
      </c>
      <c r="AI140" s="116" t="e">
        <f ca="1">IFS(AC136=1, $BA$7, AC136=2, $BI$7, AC136=3, $BQ$7, AC136=4, $BA$14, AC136=5, $BI$14, AC136=6, $BQ$14, AC136=7, $BA$21, AC136=8, $BI$21, AC136=0, )</f>
        <v>#NAME?</v>
      </c>
      <c r="AJ140" s="117" t="e">
        <f ca="1">IFS(AC136=1, $BB$7, AC136=2, $BJ$7, AC136=3, $BR$7, AC136=4, $BB$14, AC136=5, $BJ$14, AC136=6, $BR$14, AC136=7, $BB$21, AC136=8, $BJ$21, AC136=0, )</f>
        <v>#NAME?</v>
      </c>
      <c r="AK140" s="180"/>
      <c r="AL140" s="182"/>
      <c r="AM140" s="116"/>
      <c r="AN140" s="116"/>
      <c r="AO140" s="116"/>
      <c r="AP140" s="116"/>
      <c r="AQ140" s="116" t="e">
        <f ca="1">IFS(AL136=1, $AZ$7, AL136=2, $BH$7, AL136=3, $BP$7, AL136=4, $AZ$14, AL136=5, $BH$14, AL136=6, $BP$14, AL136=7, $AZ$21, AL136=8, $BH$21, AL136=0, )</f>
        <v>#NAME?</v>
      </c>
      <c r="AR140" s="116" t="e">
        <f ca="1">IFS(AL136=1, $BA$7, AL136=2, $BI$7, AL136=3, $BQ$7, AL136=4, $BA$14, AL136=5, $BI$14, AL136=6, $BQ$14, AL136=7, $BA$21, AL136=8, $BI$21, AL136=0, )</f>
        <v>#NAME?</v>
      </c>
      <c r="AS140" s="117" t="e">
        <f ca="1">IFS(AL136=1, $BB$7, AL136=2, $BJ$7, AL136=3, $BR$7, AL136=4, $BB$14, AL136=5, $BJ$14, AL136=6, $BR$14, AL136=7, $BB$21, AL136=8, $BJ$21, AL136=0, )</f>
        <v>#NAME?</v>
      </c>
      <c r="AT140" s="15"/>
      <c r="AU140" s="59"/>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row>
    <row r="141" spans="1:70" ht="13.5" x14ac:dyDescent="0.25">
      <c r="A141" s="180"/>
      <c r="B141" s="136" t="s">
        <v>17</v>
      </c>
      <c r="C141" s="182"/>
      <c r="D141" s="180"/>
      <c r="E141" s="180"/>
      <c r="F141" s="180"/>
      <c r="G141" s="180"/>
      <c r="H141" s="182"/>
      <c r="I141" s="15">
        <f>I136*$AT$7</f>
        <v>43632.75</v>
      </c>
      <c r="J141" s="180"/>
      <c r="K141" s="15">
        <f>K136*$AU$7</f>
        <v>320</v>
      </c>
      <c r="L141" s="180"/>
      <c r="M141" s="180"/>
      <c r="N141" s="180"/>
      <c r="O141" s="180"/>
      <c r="P141" s="180"/>
      <c r="Q141" s="180"/>
      <c r="R141" s="182"/>
      <c r="S141" s="180"/>
      <c r="T141" s="182"/>
      <c r="U141" s="116" t="e">
        <f ca="1">IFS(T136=1, $AV$8, T136=2, $BD$8, T136=3, $BL$8, T136=4, $AV$15, T136=5, $BD$15, T136=6, $BL$15, T136=7, $AV$22, T136=8, $BD$22, T136=0, )</f>
        <v>#NAME?</v>
      </c>
      <c r="V141" s="116" t="e">
        <f ca="1">IFS(T136=1, $AW$8, T136=2, $BE$8, T136=3, $BM$8, T136=4, $AW$15, T136=5, $BE$15, T136=6, $BM$15, T136=7, $AW$22, T136=8, $BE$22, T136=0, )</f>
        <v>#NAME?</v>
      </c>
      <c r="W141" s="116" t="e">
        <f ca="1">IFS(T136=1, $AX$8, T136=2, $BF$8, T136=3, $BN$8, T136=4, $AX$15, T136=5, $BF$15, T136=6, $BN$15, T136=7, $AX$22, T136=8, $BF$22, T136=0, )</f>
        <v>#NAME?</v>
      </c>
      <c r="X141" s="116" t="e">
        <f ca="1">IFS(T136=1, $AY$8, T136=2, $BG$8, T136=3, $BO$8, T136=4, $AY$15, T136=5, $BG$15, T136=6, $BO$15, T136=7, $AY$22, T136=8, $BG$22, T136=0, )</f>
        <v>#NAME?</v>
      </c>
      <c r="Y141" s="116" t="e">
        <f ca="1">IFS(T136=1, $AZ$8, T136=2, $BH$8, T136=3, $BP$8, T136=4, $AZ$15, T136=5, $BH$15, T136=6, $BP$15, T136=7, $AZ$22, T136=8, $BH$22, T136=0, )</f>
        <v>#NAME?</v>
      </c>
      <c r="Z141" s="116" t="e">
        <f ca="1">IFS(T136=1, $BA$8, T136=2, $BI$8, T136=3, $BQ$8, T136=4, $BA$15, T136=5, $BI$15, T136=6, $BQ$15, T136=7, $BA$22, T136=8, $BI$22, T136=0, )</f>
        <v>#NAME?</v>
      </c>
      <c r="AA141" s="117" t="e">
        <f ca="1">IFS(T136=1, $BB$8, T136=2, $BJ$8, T136=3, $BR$8, T136=4, $BB$15, T136=5, $BJ$15, T136=6, $BR$15, T136=7, $BB$22, T136=8, $BJ$22, T136=0, )</f>
        <v>#NAME?</v>
      </c>
      <c r="AB141" s="180"/>
      <c r="AC141" s="182"/>
      <c r="AD141" s="116"/>
      <c r="AE141" s="116" t="e">
        <f ca="1">IFS(AC136=1, $AW$8, AC136=2, $BE$8, AC136=3, $BM$8, AC136=4, $AW$15, AC136=5, $BE$15, AC136=6, $BM$15, AC136=7, $AW$22, AC136=8, $BE$22, AC136=0, )</f>
        <v>#NAME?</v>
      </c>
      <c r="AF141" s="116" t="e">
        <f ca="1">IFS(AC136=1, $AX$8, AC136=2, $BF$8, AC136=3, $BN$8, AC136=4, $AX$15, AC136=5, $BF$15, AC136=6, $BN$15, AC136=7, $AX$22, AC136=8, $BF$22, AC136=0, )</f>
        <v>#NAME?</v>
      </c>
      <c r="AG141" s="116" t="e">
        <f ca="1">IFS(AC136=1, $AY$8, AC136=2, $BG$8, AC136=3, $BO$8, AC136=4, $AY$15, AC136=5, $BG$15, AC136=6, $BO$15, AC136=7, $AY$22, AC136=8, $BG$22, AC136=0, )</f>
        <v>#NAME?</v>
      </c>
      <c r="AH141" s="116" t="e">
        <f ca="1">IFS(AC136=1, $AZ$8, AC136=2, $BH$8, AC136=3, $BP$8, AC136=4, $AZ$15, AC136=5, $BH$15, AC136=6, $BP$15, AC136=7, $AZ$22, AC136=8, $BH$22, AC136=0, )</f>
        <v>#NAME?</v>
      </c>
      <c r="AI141" s="116" t="e">
        <f ca="1">IFS(AC136=1, $BA$8, AC136=2, $BI$8, AC136=3, $BQ$8, AC136=4, $BA$15, AC136=5, $BI$15, AC136=6, $BQ$15, AC136=7, $BA$22, AC136=8, $BI$22, AC136=0, )</f>
        <v>#NAME?</v>
      </c>
      <c r="AJ141" s="117" t="e">
        <f ca="1">IFS(AC136=1, $BB$8, AC136=2, $BJ$8, AC136=3, $BR$8, AC136=4, $BB$15, AC136=5, $BJ$15, AC136=6, $BR$15, AC136=7, $BB$22, AC136=8, $BJ$22, AC136=0, )</f>
        <v>#NAME?</v>
      </c>
      <c r="AK141" s="180"/>
      <c r="AL141" s="182"/>
      <c r="AM141" s="116"/>
      <c r="AN141" s="116"/>
      <c r="AO141" s="116"/>
      <c r="AP141" s="116"/>
      <c r="AQ141" s="116" t="e">
        <f ca="1">IFS(AL136=1, $AZ$8, AL136=2, $BH$8, AL136=3, $BP$8, AL136=4, $AZ$15, AL136=5, $BH$15, AL136=6, $BP$15, AL136=7, $AZ$22, AL136=8, $BH$22, AL136=0, )</f>
        <v>#NAME?</v>
      </c>
      <c r="AR141" s="116" t="e">
        <f ca="1">IFS(AL136=1, $BA$8, AL136=2, $BI$8, AL136=3, $BQ$8, AL136=4, $BA$15, AL136=5, $BI$15, AL136=6, $BQ$15, AL136=7, $BA$22, AL136=8, $BI$22, AL136=0, )</f>
        <v>#NAME?</v>
      </c>
      <c r="AS141" s="117" t="e">
        <f ca="1">IFS(AL136=1, $BB$8, AL136=2, $BJ$8, AL136=3, $BR$8, AL136=4, $BB$15, AL136=5, $BJ$15, AL136=6, $BR$15, AL136=7, $BB$22, AL136=8, $BJ$22, AL136=0, )</f>
        <v>#NAME?</v>
      </c>
      <c r="AT141" s="15"/>
      <c r="AU141" s="59"/>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row>
    <row r="142" spans="1:70" ht="15.75" customHeight="1" x14ac:dyDescent="0.25">
      <c r="A142" s="191"/>
      <c r="B142" s="141" t="s">
        <v>18</v>
      </c>
      <c r="C142" s="195"/>
      <c r="D142" s="191"/>
      <c r="E142" s="191"/>
      <c r="F142" s="191"/>
      <c r="G142" s="191"/>
      <c r="H142" s="195"/>
      <c r="I142" s="76">
        <f>I136*$AT$8</f>
        <v>464625</v>
      </c>
      <c r="J142" s="191"/>
      <c r="K142" s="76">
        <f>K136*$AU$8</f>
        <v>640</v>
      </c>
      <c r="L142" s="191"/>
      <c r="M142" s="191"/>
      <c r="N142" s="191"/>
      <c r="O142" s="191"/>
      <c r="P142" s="191"/>
      <c r="Q142" s="191"/>
      <c r="R142" s="195"/>
      <c r="S142" s="191"/>
      <c r="T142" s="195"/>
      <c r="U142" s="124" t="e">
        <f ca="1">IFS(T136=1, $AV$9, T136=2, $BD$9, T136=3, $BL$9, T136=4, $AV$16, T136=5, $BD$16, T136=6, $BL$16, T136=7, $AV$23, T136=8, $BD$23, T136=0, )</f>
        <v>#NAME?</v>
      </c>
      <c r="V142" s="124" t="e">
        <f ca="1">IFS(T136=1, $AW$9, T136=2, $BE$9, T136=3, $BM$9, T136=4, $AW$16, T136=5, $BE$16, T136=6, $BM$16, T136=7, $AW$23, T136=8, $BE$23, T136=0, )</f>
        <v>#NAME?</v>
      </c>
      <c r="W142" s="124" t="e">
        <f ca="1">IFS(T136=1, $AX$9, T136=2, $BF$9, T136=3, $BN$9, T136=4, $AX$16, T136=5, $BF$16, T136=6, $BN$16, T136=7, $AX$23, T136=8, $BF$23, T136=0, )</f>
        <v>#NAME?</v>
      </c>
      <c r="X142" s="124" t="e">
        <f ca="1">IFS(T136=1, $AY$9, T136=2, $BG$9, T136=3, $BO$9, T136=4, $AY$16, T136=5, $BG$16, T136=6, $BO$16, T136=7, $AY$23, T136=8, $BG$23, T136=0, )</f>
        <v>#NAME?</v>
      </c>
      <c r="Y142" s="124" t="e">
        <f ca="1">IFS(T136=1, $AZ$9, T136=2, $BH$9, T136=3, $BP$9, T136=4, $AZ$16, T136=5, $BH$16, T136=6, $BP$16, T136=7, $AZ$23, T136=8, $BH$23, T136=0, )</f>
        <v>#NAME?</v>
      </c>
      <c r="Z142" s="124" t="e">
        <f ca="1">IFS(T136=1, $BA$9, T136=2, $BI$9, T136=3, $BQ$9, T136=4, $BA$16, T136=5, $BI$16, T136=6, $BQ$16, T136=7, $BA$23, T136=8, $BI$23, T136=0, )</f>
        <v>#NAME?</v>
      </c>
      <c r="AA142" s="125" t="e">
        <f ca="1">IFS(T136=1, $BB$9, T136=2, $BJ$9, T136=3, $BR$9, T136=4, $BB$16, T136=5, $BJ$16, T136=6, $BR$16, T136=7, $BB$23, T136=8, $BJ$23, T136=0, )</f>
        <v>#NAME?</v>
      </c>
      <c r="AB142" s="191"/>
      <c r="AC142" s="195"/>
      <c r="AD142" s="124"/>
      <c r="AE142" s="124" t="e">
        <f ca="1">IFS(AC136=1, $AW$9, AC136=2, $BE$9, AC136=3, $BM$9, AC136=4, $AW$16, AC136=5, $BE$16, AC136=6, $BM$16, AC136=7, $AW$23, AC136=8, $BE$23, AC136=0, )</f>
        <v>#NAME?</v>
      </c>
      <c r="AF142" s="124" t="e">
        <f ca="1">IFS(AC136=1, $AX$9, AC136=2, $BF$9, AC136=3, $BN$9, AC136=4, $AX$16, AC136=5, $BF$16, AC136=6, $BN$16, AC136=7, $AX$23, AC136=8, $BF$23, AC136=0, )</f>
        <v>#NAME?</v>
      </c>
      <c r="AG142" s="124" t="e">
        <f ca="1">IFS(AC136=1, $AY$9, AC136=2, $BG$9, AC136=3, $BO$9, AC136=4, $AY$16, AC136=5, $BG$16, AC136=6, $BO$16, AC136=7, $AY$23, AC136=8, $BG$23, AC136=0, )</f>
        <v>#NAME?</v>
      </c>
      <c r="AH142" s="124" t="e">
        <f ca="1">IFS(AC136=1, $AZ$9, AC136=2, $BH$9, AC136=3, $BP$9, AC136=4, $AZ$16, AC136=5, $BH$16, AC136=6, $BP$16, AC136=7, $AZ$23, AC136=8, $BH$23, AC136=0, )</f>
        <v>#NAME?</v>
      </c>
      <c r="AI142" s="124" t="e">
        <f ca="1">IFS(AC136=1, $BA$9, AC136=2, $BI$9, AC136=3, $BQ$9, AC136=4, $BA$16, AC136=5, $BI$16, AC136=6, $BQ$16, AC136=7, $BA$23, AC136=8, $BI$23, AC136=0, )</f>
        <v>#NAME?</v>
      </c>
      <c r="AJ142" s="125" t="e">
        <f ca="1">IFS(AC136=1, $BB$9, AC136=2, $BJ$9, AC136=3, $BR$9, AC136=4, $BB$16, AC136=5, $BJ$16, AC136=6, $BR$16, AC136=7, $BB$23, AC136=8, $BJ$23, AC136=0, )</f>
        <v>#NAME?</v>
      </c>
      <c r="AK142" s="191"/>
      <c r="AL142" s="195"/>
      <c r="AM142" s="124"/>
      <c r="AN142" s="124"/>
      <c r="AO142" s="124"/>
      <c r="AP142" s="124"/>
      <c r="AQ142" s="124" t="e">
        <f ca="1">IFS(AL136=1, $AZ$9, AL136=2, $BH$9, AL136=3, $BP$9, AL136=4, $AZ$16, AL136=5, $BH$16, AL136=6, $BP$16, AL136=7, $AZ$23, AL136=8, $BH$23, AL136=0, )</f>
        <v>#NAME?</v>
      </c>
      <c r="AR142" s="124" t="e">
        <f ca="1">IFS(AL136=1, $BA$9, AL136=2, $BI$9, AL136=3, $BQ$9, AL136=4, $BA$16, AL136=5, $BI$16, AL136=6, $BQ$16, AL136=7, $BA$23, AL136=8, $BI$23, AL136=0, )</f>
        <v>#NAME?</v>
      </c>
      <c r="AS142" s="125" t="e">
        <f ca="1">IFS(AL136=1, $BB$9, AL136=2, $BJ$9, AL136=3, $BR$9, AL136=4, $BB$16, AL136=5, $BJ$16, AL136=6, $BR$16, AL136=7, $BB$23, AL136=8, $BJ$23, AL136=0, )</f>
        <v>#NAME?</v>
      </c>
      <c r="AT142" s="142"/>
      <c r="AU142" s="143"/>
      <c r="AV142" s="144"/>
      <c r="AW142" s="144"/>
      <c r="AX142" s="144"/>
      <c r="AY142" s="144"/>
      <c r="AZ142" s="144"/>
      <c r="BA142" s="144"/>
      <c r="BB142" s="144"/>
      <c r="BC142" s="144"/>
      <c r="BD142" s="144"/>
      <c r="BE142" s="144"/>
      <c r="BF142" s="144"/>
      <c r="BG142" s="144"/>
      <c r="BH142" s="144"/>
      <c r="BI142" s="144"/>
      <c r="BJ142" s="144"/>
      <c r="BK142" s="144"/>
      <c r="BL142" s="144"/>
      <c r="BM142" s="144"/>
      <c r="BN142" s="144"/>
      <c r="BO142" s="144"/>
      <c r="BP142" s="144"/>
      <c r="BQ142" s="144"/>
      <c r="BR142" s="144"/>
    </row>
    <row r="143" spans="1:70" ht="22.5" customHeight="1" x14ac:dyDescent="0.25">
      <c r="A143" s="189" t="s">
        <v>404</v>
      </c>
      <c r="B143" s="131" t="s">
        <v>23</v>
      </c>
      <c r="C143" s="194" t="s">
        <v>405</v>
      </c>
      <c r="D143" s="189"/>
      <c r="E143" s="189" t="s">
        <v>118</v>
      </c>
      <c r="F143" s="189"/>
      <c r="G143" s="189" t="s">
        <v>115</v>
      </c>
      <c r="H143" s="194" t="s">
        <v>115</v>
      </c>
      <c r="I143" s="15">
        <v>350</v>
      </c>
      <c r="J143" s="189" t="s">
        <v>115</v>
      </c>
      <c r="K143" s="15">
        <v>10</v>
      </c>
      <c r="L143" s="189"/>
      <c r="M143" s="189" t="s">
        <v>406</v>
      </c>
      <c r="N143" s="15">
        <v>7</v>
      </c>
      <c r="O143" s="189" t="s">
        <v>115</v>
      </c>
      <c r="P143" s="196" t="s">
        <v>407</v>
      </c>
      <c r="Q143" s="189" t="s">
        <v>408</v>
      </c>
      <c r="R143" s="194" t="s">
        <v>409</v>
      </c>
      <c r="S143" s="189" t="s">
        <v>192</v>
      </c>
      <c r="T143" s="194">
        <v>1</v>
      </c>
      <c r="U143" s="116"/>
      <c r="V143" s="116" t="e">
        <f ca="1">IFS(T143=1, $AW$3, T143=2, $BE$3, T143=3, $BM$3, T143=4, $AW$10, T143=5, $BE$10, T143=6, $BM$10, T143=7, $AW$17, T143=8, $BE$17, T143=0, )</f>
        <v>#NAME?</v>
      </c>
      <c r="W143" s="116" t="e">
        <f ca="1">IFS(T143=1, $AX$3, T143=2, $BF$3, T143=3, $BN$3, T143=4, $AX$10, T143=5, $BF$10, T143=6, $BN$10, T143=7, $AX$17, T143=8, $BET150, T143=0, )</f>
        <v>#NAME?</v>
      </c>
      <c r="X143" s="116" t="e">
        <f ca="1">IFS(T143=1, $AY$3, T143=2, $BG$3, T143=3, $BO$3, T143=4, $AY$10, T143=5, $BG$10, T143=6, $BO$10, T143=7, $AY$17, T143=8, $BFT150, T143=0, )</f>
        <v>#NAME?</v>
      </c>
      <c r="Y143" s="116" t="e">
        <f ca="1">IFS(T143=1, $AZ$3, T143=2, $BH$3, T143=3, $BP$3, T143=4, $AZ$10, T143=5, $BH$10, T143=6, $BP$10, T143=7, $AZ$17, T143=8, $BGT150, T143=0, )</f>
        <v>#NAME?</v>
      </c>
      <c r="Z143" s="116" t="e">
        <f ca="1">IFS(T143=1, $BA$3, T143=2, $BI$3, T143=3, $BQ$3, T143=4, $BA$10, T143=5, $BI$10, T143=6, $BQ$10, T143=7, $BA$17, T143=8, $BHT150, T143=0, )</f>
        <v>#NAME?</v>
      </c>
      <c r="AA143" s="117" t="e">
        <f ca="1">IFS(T143=1, $BB$3, T143=2, $BJ$3, T143=3, $BR$3, T143=4, $BB$10, T143=5, $BJ$10, T143=6, $BR$10, T143=7, $BB$17, T143=8, $BIT150, T143=0, )</f>
        <v>#NAME?</v>
      </c>
      <c r="AB143" s="189" t="s">
        <v>196</v>
      </c>
      <c r="AC143" s="194">
        <v>1</v>
      </c>
      <c r="AD143" s="116" t="e">
        <f ca="1">IFS(AC143=1, $AV$3, AC143=2, $BD$3, AC143=3, $BL$3, AC143=4, $AV$10, AC143=5, $BD$10, AC143=6, $BL$10, AC143=7, $AV$17, AC143=8, $BD$17, AC143=0, )</f>
        <v>#NAME?</v>
      </c>
      <c r="AE143" s="116" t="e">
        <f ca="1">IFS(AC143=1, $AW$3, AC143=2, $BE$3, AC143=3, $BM$3, AC143=4, $AW$10, AC143=5, $BE$10, AC143=6, $BM$10, AC143=7, $AW$17, AC143=8, $BE$17, AC143=0, )</f>
        <v>#NAME?</v>
      </c>
      <c r="AF143" s="116" t="e">
        <f ca="1">IFS(AC143=1, $AX$3, AC143=2, $BF$3, AC143=3, $BN$3, AC143=4, $AX$10, AC143=5, $BF$10, AC143=6, $BN$10, AC143=7, $AX$17, AC143=8, $BET150, AC143=0, )</f>
        <v>#NAME?</v>
      </c>
      <c r="AG143" s="116" t="e">
        <f ca="1">IFS(AC143=1, $AY$3, AC143=2, $BG$3, AC143=3, $BO$3, AC143=4, $AY$10, AC143=5, $BG$10, AC143=6, $BO$10, AC143=7, $AY$17, AC143=8, $BFT150, AC143=0, )</f>
        <v>#NAME?</v>
      </c>
      <c r="AH143" s="116" t="e">
        <f ca="1">IFS(AC143=1, $AZ$3, AC143=2, $BH$3, AC143=3, $BP$3, AC143=4, $AZ$10, AC143=5, $BH$10, AC143=6, $BP$10, AC143=7, $AZ$17, AC143=8, $BGT150, AC143=0, )</f>
        <v>#NAME?</v>
      </c>
      <c r="AI143" s="116" t="e">
        <f ca="1">IFS(AC143=1, $BA$3, AC143=2, $BI$3, AC143=3, $BQ$3, AC143=4, $BA$10, AC143=5, $BI$10, AC143=6, $BQ$10, AC143=7, $BA$17, AC143=8, $BHT150, AC143=0, )</f>
        <v>#NAME?</v>
      </c>
      <c r="AJ143" s="117" t="e">
        <f ca="1">IFS(AC143=1, $BB$3, AC143=2, $BJ$3, AC143=3, $BR$3, AC143=4, $BB$10, AC143=5, $BJ$10, AC143=6, $BR$10, AC143=7, $BB$17, AC143=8, $BIT150, AC143=0, )</f>
        <v>#NAME?</v>
      </c>
      <c r="AK143" s="189" t="s">
        <v>115</v>
      </c>
      <c r="AL143" s="194"/>
      <c r="AM143" s="116" t="e">
        <f ca="1">IFS(AL143=1, $AV$3, AL143=2, $BD$3, AL143=3, $BL$3, AL143=4, $AV$10, AL143=5, $BD$10, AL143=6, $BL$10, AL143=7, $AV$17, AL143=8, $BD$17, AL143=0, )</f>
        <v>#NAME?</v>
      </c>
      <c r="AN143" s="116" t="e">
        <f ca="1">IFS(AL143=1, $AW$3, AL143=2, $BE$3, AL143=3, $BM$3, AL143=4, $AW$10, AL143=5, $BE$10, AL143=6, $BM$10, AL143=7, $AW$17, AL143=8, $BE$17, AL143=0, )</f>
        <v>#NAME?</v>
      </c>
      <c r="AO143" s="116" t="e">
        <f ca="1">IFS(AL143=1, $AX$3, AL143=2, $BF$3, AL143=3, $BN$3, AL143=4, $AX$10, AL143=5, $BF$10, AL143=6, $BN$10, AL143=7, $AX$17, AL143=8, $BET150, AL143=0, )</f>
        <v>#NAME?</v>
      </c>
      <c r="AP143" s="116" t="e">
        <f ca="1">IFS(AL143=1, $AY$3, AL143=2, $BG$3, AL143=3, $BO$3, AL143=4, $AY$10, AL143=5, $BG$10, AL143=6, $BO$10, AL143=7, $AY$17, AL143=8, $BFT150, AL143=0, )</f>
        <v>#NAME?</v>
      </c>
      <c r="AQ143" s="116" t="e">
        <f ca="1">IFS(AL143=1, $AZ$3, AL143=2, $BH$3, AL143=3, $BP$3, AL143=4, $AZ$10, AL143=5, $BH$10, AL143=6, $BP$10, AL143=7, $AZ$17, AL143=8, $BGT150, AL143=0, )</f>
        <v>#NAME?</v>
      </c>
      <c r="AR143" s="116" t="e">
        <f ca="1">IFS(AL143=1, $BA$3, AL143=2, $BI$3, AL143=3, $BQ$3, AL143=4, $BA$10, AL143=5, $BI$10, AL143=6, $BQ$10, AL143=7, $BA$17, AL143=8, $BHT150, AL143=0, )</f>
        <v>#NAME?</v>
      </c>
      <c r="AS143" s="117" t="e">
        <f ca="1">IFS(AL143=1, $BB$3, AL143=2, $BJ$3, AL143=3, $BR$3, AL143=4, $BB$10, AL143=5, $BJ$10, AL143=6, $BR$10, AL143=7, $BB$17, AL143=8, $BIT150, AL143=0, )</f>
        <v>#NAME?</v>
      </c>
      <c r="AT143" s="15"/>
      <c r="AU143" s="59"/>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row>
    <row r="144" spans="1:70" ht="22.5" customHeight="1" x14ac:dyDescent="0.25">
      <c r="A144" s="180"/>
      <c r="B144" s="132" t="s">
        <v>13</v>
      </c>
      <c r="C144" s="182"/>
      <c r="D144" s="180"/>
      <c r="E144" s="180"/>
      <c r="F144" s="180"/>
      <c r="G144" s="180"/>
      <c r="H144" s="182"/>
      <c r="I144" s="15">
        <f>I143*$AT$3</f>
        <v>770.00000000000011</v>
      </c>
      <c r="J144" s="180"/>
      <c r="K144" s="15">
        <f>K143*$AU$3</f>
        <v>20</v>
      </c>
      <c r="L144" s="180"/>
      <c r="M144" s="180"/>
      <c r="N144" s="15">
        <f>N143*$AU$3</f>
        <v>14</v>
      </c>
      <c r="O144" s="180"/>
      <c r="P144" s="180"/>
      <c r="Q144" s="180"/>
      <c r="R144" s="182"/>
      <c r="S144" s="180"/>
      <c r="T144" s="182"/>
      <c r="U144" s="116"/>
      <c r="V144" s="116" t="e">
        <f ca="1">IFS(T143=1, $AW$4, T143=2, $BE$4, T143=3, $BM$4, T143=4, $AW$11, T143=5, $BE$11, T143=6, $BM$11, T143=7, $AW$18, T143=8, $BE$18, T143=0, )</f>
        <v>#NAME?</v>
      </c>
      <c r="W144" s="116" t="e">
        <f ca="1">IFS(T143=1, $AX$4, T143=2, $BF$4, T143=3, $BN$4, T143=4, $AX$11, T143=5, $BF$11, T143=6, $BN$11, T143=7, $AX$18, T143=8, $BF$18, T143=0, )</f>
        <v>#NAME?</v>
      </c>
      <c r="X144" s="116" t="e">
        <f ca="1">IFS(T143=1, $AY$4, T143=2, $BG$4, T143=3, $BO$4, T143=4, $AY$11, T143=5, $BG$11, T143=6, $BO$11, T143=7, $AY$18, T143=8, $BG$18, T143=0, )</f>
        <v>#NAME?</v>
      </c>
      <c r="Y144" s="116" t="e">
        <f ca="1">IFS(T143=1, $AZ$4, T143=2, $BH$4, T143=3, $BP$4, T143=4, $AZ$11, T143=5, $BH$11, T143=6, $BP$11, T143=7, $AZ$18, T143=8, $BH$18, T143=0, )</f>
        <v>#NAME?</v>
      </c>
      <c r="Z144" s="116" t="e">
        <f ca="1">IFS(T143=1, $BA$4, T143=2, $BI$4, T143=3, $BQ$4, T143=4, $BA$11, T143=5, $BI$11, T143=6, $BQ$11, T143=7, $BA$18, T143=8, $BI$18, T143=0, )</f>
        <v>#NAME?</v>
      </c>
      <c r="AA144" s="117" t="e">
        <f ca="1">IFS(T143=1, $BA$4, T143=2, $BI$4, T143=3, $BQ$4, T143=4, $BA$11, T143=5, $BI$11, T143=6, $BQ$11, T143=7, $BA$18, T143=8, $BI$18, T143=0, )</f>
        <v>#NAME?</v>
      </c>
      <c r="AB144" s="180"/>
      <c r="AC144" s="182"/>
      <c r="AD144" s="116" t="e">
        <f ca="1">IFS(AC143=1, $AV$4, AC143=2, $BD$4, AC143=3, $BL$4, AC143=4, $AV$11, AC143=5, $BD$11, AC143=6, $BL$11, AC143=7, $AV$18, AC143=8, $BD$18, AC143=0, )</f>
        <v>#NAME?</v>
      </c>
      <c r="AE144" s="116" t="e">
        <f ca="1">IFS(AC143=1, $AW$4, AC143=2, $BE$4, AC143=3, $BM$4, AC143=4, $AW$11, AC143=5, $BE$11, AC143=6, $BM$11, AC143=7, $AW$18, AC143=8, $BE$18, AC143=0, )</f>
        <v>#NAME?</v>
      </c>
      <c r="AF144" s="116" t="e">
        <f ca="1">IFS(AC143=1, $AX$4, AC143=2, $BF$4, AC143=3, $BN$4, AC143=4, $AX$11, AC143=5, $BF$11, AC143=6, $BN$11, AC143=7, $AX$18, AC143=8, $BF$18, AC143=0, )</f>
        <v>#NAME?</v>
      </c>
      <c r="AG144" s="116" t="e">
        <f ca="1">IFS(AC143=1, $AY$4, AC143=2, $BG$4, AC143=3, $BO$4, AC143=4, $AY$11, AC143=5, $BG$11, AC143=6, $BO$11, AC143=7, $AY$18, AC143=8, $BG$18, AC143=0, )</f>
        <v>#NAME?</v>
      </c>
      <c r="AH144" s="116" t="e">
        <f ca="1">IFS(AC143=1, $AZ$4, AC143=2, $BH$4, AC143=3, $BP$4, AC143=4, $AZ$11, AC143=5, $BH$11, AC143=6, $BP$11, AC143=7, $AZ$18, AC143=8, $BH$18, AC143=0, )</f>
        <v>#NAME?</v>
      </c>
      <c r="AI144" s="116" t="e">
        <f ca="1">IFS(AC143=1, $BA$4, AC143=2, $BI$4, AC143=3, $BQ$4, AC143=4, $BA$11, AC143=5, $BI$11, AC143=6, $BQ$11, AC143=7, $BA$18, AC143=8, $BI$18, AC143=0, )</f>
        <v>#NAME?</v>
      </c>
      <c r="AJ144" s="117" t="e">
        <f ca="1">IFS(AC143=1, $BA$4, AC143=2, $BI$4, AC143=3, $BQ$4, AC143=4, $BA$11, AC143=5, $BI$11, AC143=6, $BQ$11, AC143=7, $BA$18, AC143=8, $BI$18, AC143=0, )</f>
        <v>#NAME?</v>
      </c>
      <c r="AK144" s="180"/>
      <c r="AL144" s="182"/>
      <c r="AM144" s="116" t="e">
        <f ca="1">IFS(AL143=1, $AV$4, AL143=2, $BD$4, AL143=3, $BL$4, AL143=4, $AV$11, AL143=5, $BD$11, AL143=6, $BL$11, AL143=7, $AV$18, AL143=8, $BD$18, AL143=0, )</f>
        <v>#NAME?</v>
      </c>
      <c r="AN144" s="116" t="e">
        <f ca="1">IFS(AL143=1, $AW$4, AL143=2, $BE$4, AL143=3, $BM$4, AL143=4, $AW$11, AL143=5, $BE$11, AL143=6, $BM$11, AL143=7, $AW$18, AL143=8, $BE$18, AL143=0, )</f>
        <v>#NAME?</v>
      </c>
      <c r="AO144" s="116" t="e">
        <f ca="1">IFS(AL143=1, $AX$4, AL143=2, $BF$4, AL143=3, $BN$4, AL143=4, $AX$11, AL143=5, $BF$11, AL143=6, $BN$11, AL143=7, $AX$18, AL143=8, $BF$18, AL143=0, )</f>
        <v>#NAME?</v>
      </c>
      <c r="AP144" s="116" t="e">
        <f ca="1">IFS(AL143=1, $AY$4, AL143=2, $BG$4, AL143=3, $BO$4, AL143=4, $AY$11, AL143=5, $BG$11, AL143=6, $BO$11, AL143=7, $AY$18, AL143=8, $BG$18, AL143=0, )</f>
        <v>#NAME?</v>
      </c>
      <c r="AQ144" s="116" t="e">
        <f ca="1">IFS(AL143=1, $AZ$4, AL143=2, $BH$4, AL143=3, $BP$4, AL143=4, $AZ$11, AL143=5, $BH$11, AL143=6, $BP$11, AL143=7, $AZ$18, AL143=8, $BH$18, AL143=0, )</f>
        <v>#NAME?</v>
      </c>
      <c r="AR144" s="116" t="e">
        <f ca="1">IFS(AL143=1, $BA$4, AL143=2, $BI$4, AL143=3, $BQ$4, AL143=4, $BA$11, AL143=5, $BI$11, AL143=6, $BQ$11, AL143=7, $BA$18, AL143=8, $BI$18, AL143=0, )</f>
        <v>#NAME?</v>
      </c>
      <c r="AS144" s="117" t="e">
        <f ca="1">IFS(AL143=1, $BA$4, AL143=2, $BI$4, AL143=3, $BQ$4, AL143=4, $BA$11, AL143=5, $BI$11, AL143=6, $BQ$11, AL143=7, $BA$18, AL143=8, $BI$18, AL143=0, )</f>
        <v>#NAME?</v>
      </c>
      <c r="AT144" s="15"/>
      <c r="AU144" s="59"/>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row>
    <row r="145" spans="1:70" ht="22.5" customHeight="1" x14ac:dyDescent="0.25">
      <c r="A145" s="180"/>
      <c r="B145" s="133" t="s">
        <v>14</v>
      </c>
      <c r="C145" s="182"/>
      <c r="D145" s="180"/>
      <c r="E145" s="180"/>
      <c r="F145" s="180"/>
      <c r="G145" s="180"/>
      <c r="H145" s="182"/>
      <c r="I145" s="15">
        <f>I143*$AT$4</f>
        <v>1694</v>
      </c>
      <c r="J145" s="180"/>
      <c r="K145" s="15">
        <f>K143*$AU$4</f>
        <v>40</v>
      </c>
      <c r="L145" s="180"/>
      <c r="M145" s="180"/>
      <c r="N145" s="15">
        <f>N143*$AU$4</f>
        <v>28</v>
      </c>
      <c r="O145" s="180"/>
      <c r="P145" s="180"/>
      <c r="Q145" s="180"/>
      <c r="R145" s="182"/>
      <c r="S145" s="180"/>
      <c r="T145" s="182"/>
      <c r="U145" s="116"/>
      <c r="V145" s="116" t="e">
        <f ca="1">IFS(T143=1, $AW$5, T143=2, $BE$5, T143=3, $BM$5, T143=4, $AW$12, T143=5, $BE$12, T143=6, $BM$12, T143=7, $AW$19, T143=8, $BE$19, T143=0, )</f>
        <v>#NAME?</v>
      </c>
      <c r="W145" s="116" t="e">
        <f ca="1">IFS(T143=1, $AX$5, T143=2, $BF$5, T143=3, $BN$5, T143=4, $AX$12, T143=5, $BF$12, T143=6, $BN$12, T143=7, $AX$19, T143=8, $BF$19, T143=0, )</f>
        <v>#NAME?</v>
      </c>
      <c r="X145" s="116" t="e">
        <f ca="1">IFS(T143=1, $AY$5, T143=2, $BG$5, T143=3, $BO$5, T143=4, $AY$12, T143=5, $BG$12, T143=6, $BO$12, T143=7, $AY$19, T143=8, $BG$19, T143=0, )</f>
        <v>#NAME?</v>
      </c>
      <c r="Y145" s="116" t="e">
        <f ca="1">IFS(T143=1, $AZ$5, T143=2, $BH$5, T143=3, $BP$5, T143=4, $AZ$12, T143=5, $BH$12, T143=6, $BP$12, T143=7, $AZ$19, T143=8, $BH$19, T143=0, )</f>
        <v>#NAME?</v>
      </c>
      <c r="Z145" s="116" t="e">
        <f ca="1">IFS(T143=1, $BA$5, T143=2, $BI$5, T143=3, $BQ$5, T143=4, $BA$12, T143=5, $BI$12, T143=6, $BQ$12, T143=7, $BA$19, T143=8, $BI$19, T143=0, )</f>
        <v>#NAME?</v>
      </c>
      <c r="AA145" s="117" t="e">
        <f ca="1">IFS(T143=1, $BB$5, T143=2, $BJ$5, T143=3, $BR$5, T143=4, $BB$12, T143=5, $BJ$12, T143=6, $BR$12, T143=7, $BB$19, T143=8, $BJ$19, T143=0, )</f>
        <v>#NAME?</v>
      </c>
      <c r="AB145" s="180"/>
      <c r="AC145" s="182"/>
      <c r="AD145" s="116" t="e">
        <f ca="1">IFS(AC143=1, $AV$5, AC143=2, $BD$5, AC143=3, $BL$5, AC143=4, $AV$12, AC143=5, $BD$12, AC143=6, $BL$12, AC143=7, $AV$19, AC143=8, $BD$19, AC143=0, )</f>
        <v>#NAME?</v>
      </c>
      <c r="AE145" s="116" t="e">
        <f ca="1">IFS(AC143=1, $AW$5, AC143=2, $BE$5, AC143=3, $BM$5, AC143=4, $AW$12, AC143=5, $BE$12, AC143=6, $BM$12, AC143=7, $AW$19, AC143=8, $BE$19, AC143=0, )</f>
        <v>#NAME?</v>
      </c>
      <c r="AF145" s="116" t="e">
        <f ca="1">IFS(AC143=1, $AX$5, AC143=2, $BF$5, AC143=3, $BN$5, AC143=4, $AX$12, AC143=5, $BF$12, AC143=6, $BN$12, AC143=7, $AX$19, AC143=8, $BF$19, AC143=0, )</f>
        <v>#NAME?</v>
      </c>
      <c r="AG145" s="116" t="e">
        <f ca="1">IFS(AC143=1, $AY$5, AC143=2, $BG$5, AC143=3, $BO$5, AC143=4, $AY$12, AC143=5, $BG$12, AC143=6, $BO$12, AC143=7, $AY$19, AC143=8, $BG$19, AC143=0, )</f>
        <v>#NAME?</v>
      </c>
      <c r="AH145" s="116" t="e">
        <f ca="1">IFS(AC143=1, $AZ$5, AC143=2, $BH$5, AC143=3, $BP$5, AC143=4, $AZ$12, AC143=5, $BH$12, AC143=6, $BP$12, AC143=7, $AZ$19, AC143=8, $BH$19, AC143=0, )</f>
        <v>#NAME?</v>
      </c>
      <c r="AI145" s="116" t="e">
        <f ca="1">IFS(AC143=1, $BA$5, AC143=2, $BI$5, AC143=3, $BQ$5, AC143=4, $BA$12, AC143=5, $BI$12, AC143=6, $BQ$12, AC143=7, $BA$19, AC143=8, $BI$19, AC143=0, )</f>
        <v>#NAME?</v>
      </c>
      <c r="AJ145" s="117" t="e">
        <f ca="1">IFS(AC143=1, $BB$5, AC143=2, $BJ$5, AC143=3, $BR$5, AC143=4, $BB$12, AC143=5, $BJ$12, AC143=6, $BR$12, AC143=7, $BB$19, AC143=8, $BJ$19, AC143=0, )</f>
        <v>#NAME?</v>
      </c>
      <c r="AK145" s="180"/>
      <c r="AL145" s="182"/>
      <c r="AM145" s="116" t="e">
        <f ca="1">IFS(AL143=1, $AV$5, AL143=2, $BD$5, AL143=3, $BL$5, AL143=4, $AV$12, AL143=5, $BD$12, AL143=6, $BL$12, AL143=7, $AV$19, AL143=8, $BD$19, AL143=0, )</f>
        <v>#NAME?</v>
      </c>
      <c r="AN145" s="116" t="e">
        <f ca="1">IFS(AL143=1, $AW$5, AL143=2, $BE$5, AL143=3, $BM$5, AL143=4, $AW$12, AL143=5, $BE$12, AL143=6, $BM$12, AL143=7, $AW$19, AL143=8, $BE$19, AL143=0, )</f>
        <v>#NAME?</v>
      </c>
      <c r="AO145" s="116" t="e">
        <f ca="1">IFS(AL143=1, $AX$5, AL143=2, $BF$5, AL143=3, $BN$5, AL143=4, $AX$12, AL143=5, $BF$12, AL143=6, $BN$12, AL143=7, $AX$19, AL143=8, $BF$19, AL143=0, )</f>
        <v>#NAME?</v>
      </c>
      <c r="AP145" s="116" t="e">
        <f ca="1">IFS(AL143=1, $AY$5, AL143=2, $BG$5, AL143=3, $BO$5, AL143=4, $AY$12, AL143=5, $BG$12, AL143=6, $BO$12, AL143=7, $AY$19, AL143=8, $BG$19, AL143=0, )</f>
        <v>#NAME?</v>
      </c>
      <c r="AQ145" s="116" t="e">
        <f ca="1">IFS(AL143=1, $AZ$5, AL143=2, $BH$5, AL143=3, $BP$5, AL143=4, $AZ$12, AL143=5, $BH$12, AL143=6, $BP$12, AL143=7, $AZ$19, AL143=8, $BH$19, AL143=0, )</f>
        <v>#NAME?</v>
      </c>
      <c r="AR145" s="116" t="e">
        <f ca="1">IFS(AL143=1, $BA$5, AL143=2, $BI$5, AL143=3, $BQ$5, AL143=4, $BA$12, AL143=5, $BI$12, AL143=6, $BQ$12, AL143=7, $BA$19, AL143=8, $BI$19, AL143=0, )</f>
        <v>#NAME?</v>
      </c>
      <c r="AS145" s="117" t="e">
        <f ca="1">IFS(AL143=1, $BB$5, AL143=2, $BJ$5, AL143=3, $BR$5, AL143=4, $BB$12, AL143=5, $BJ$12, AL143=6, $BR$12, AL143=7, $BB$19, AL143=8, $BJ$19, AL143=0, )</f>
        <v>#NAME?</v>
      </c>
      <c r="AT145" s="15"/>
      <c r="AU145" s="59"/>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row>
    <row r="146" spans="1:70" ht="22.5" customHeight="1" x14ac:dyDescent="0.25">
      <c r="A146" s="180"/>
      <c r="B146" s="134" t="s">
        <v>15</v>
      </c>
      <c r="C146" s="182"/>
      <c r="D146" s="180"/>
      <c r="E146" s="180"/>
      <c r="F146" s="180"/>
      <c r="G146" s="180"/>
      <c r="H146" s="182"/>
      <c r="I146" s="15">
        <f>I143*$AT$5</f>
        <v>3726.7999999999997</v>
      </c>
      <c r="J146" s="180"/>
      <c r="K146" s="15">
        <f>K143*$AU$5</f>
        <v>80</v>
      </c>
      <c r="L146" s="180"/>
      <c r="M146" s="180"/>
      <c r="N146" s="15">
        <f>N143*$AU$5</f>
        <v>56</v>
      </c>
      <c r="O146" s="180"/>
      <c r="P146" s="180"/>
      <c r="Q146" s="180"/>
      <c r="R146" s="182"/>
      <c r="S146" s="180"/>
      <c r="T146" s="182"/>
      <c r="U146" s="116"/>
      <c r="V146" s="116" t="e">
        <f ca="1">IFS(T143=1, $AW$6, T143=2, $BE$6, T143=3, $BM$6, T143=4, $AW$13, T143=5, $BE$13, T143=6, $BM$13, T143=7, $AW$20, T143=8, $BE$20, T143=0, )</f>
        <v>#NAME?</v>
      </c>
      <c r="W146" s="116" t="e">
        <f ca="1">IFS(T143=1, $AX$6, T143=2, $BF$6, T143=3, $BN$6, T143=4, $AX$13, T143=5, $BF$13, T143=6, $BN$13, T143=7, $AX$20, T143=8, $BF$20, T143=0, )</f>
        <v>#NAME?</v>
      </c>
      <c r="X146" s="116" t="e">
        <f ca="1">IFS(T143=1, $AY$6, T143=2, $BG$6, T143=3, $BO$6, T143=4, $AY$13, T143=5, $BG$13, T143=6, $BO$13, T143=7, $AY$20, T143=8, $BG$20, T143=0, )</f>
        <v>#NAME?</v>
      </c>
      <c r="Y146" s="116" t="e">
        <f ca="1">IFS(T143=1, $AZ$6, T143=2, $BH$6, T143=3, $BP$6, T143=4, $AZ$13, T143=5, $BH$13, T143=6, $BP$13, T143=7, $AZ$20, T143=8, $BH$20, T143=0, )</f>
        <v>#NAME?</v>
      </c>
      <c r="Z146" s="116" t="e">
        <f ca="1">IFS(T143=1, $BA$6, T143=2, $BI$6, T143=3, $BQ$6, T143=4, $BA$13, T143=5, $BI$13, T143=6, $BQ$13, T143=7, $BA$20, T143=8, $BI$20, T143=0, )</f>
        <v>#NAME?</v>
      </c>
      <c r="AA146" s="117" t="e">
        <f ca="1">IFS(T143=1, $BB$6, T143=2, $BJ$6, T143=3, $BR$6, T143=4, $BB$13, T143=5, $BJ$13, T143=6, $BR$13, T143=7, $BB$20, T143=8, $BJ$20, T143=0, )</f>
        <v>#NAME?</v>
      </c>
      <c r="AB146" s="180"/>
      <c r="AC146" s="182"/>
      <c r="AD146" s="116" t="e">
        <f ca="1">IFS(AC143=1, $AV$6, AC143=2, $BD$6, AC143=3, $BL$6, AC143=4, $AV$13, AC143=5, $BD$13, AC143=6, $BL$13, AC143=7, $AV$20, AC143=8, $BD$20, AC143=0, )</f>
        <v>#NAME?</v>
      </c>
      <c r="AE146" s="116" t="e">
        <f ca="1">IFS(AC143=1, $AW$6, AC143=2, $BE$6, AC143=3, $BM$6, AC143=4, $AW$13, AC143=5, $BE$13, AC143=6, $BM$13, AC143=7, $AW$20, AC143=8, $BE$20, AC143=0, )</f>
        <v>#NAME?</v>
      </c>
      <c r="AF146" s="116" t="e">
        <f ca="1">IFS(AC143=1, $AX$6, AC143=2, $BF$6, AC143=3, $BN$6, AC143=4, $AX$13, AC143=5, $BF$13, AC143=6, $BN$13, AC143=7, $AX$20, AC143=8, $BF$20, AC143=0, )</f>
        <v>#NAME?</v>
      </c>
      <c r="AG146" s="116" t="e">
        <f ca="1">IFS(AC143=1, $AY$6, AC143=2, $BG$6, AC143=3, $BO$6, AC143=4, $AY$13, AC143=5, $BG$13, AC143=6, $BO$13, AC143=7, $AY$20, AC143=8, $BG$20, AC143=0, )</f>
        <v>#NAME?</v>
      </c>
      <c r="AH146" s="116" t="e">
        <f ca="1">IFS(AC143=1, $AZ$6, AC143=2, $BH$6, AC143=3, $BP$6, AC143=4, $AZ$13, AC143=5, $BH$13, AC143=6, $BP$13, AC143=7, $AZ$20, AC143=8, $BH$20, AC143=0, )</f>
        <v>#NAME?</v>
      </c>
      <c r="AI146" s="116" t="e">
        <f ca="1">IFS(AC143=1, $BA$6, AC143=2, $BI$6, AC143=3, $BQ$6, AC143=4, $BA$13, AC143=5, $BI$13, AC143=6, $BQ$13, AC143=7, $BA$20, AC143=8, $BI$20, AC143=0, )</f>
        <v>#NAME?</v>
      </c>
      <c r="AJ146" s="117" t="e">
        <f ca="1">IFS(AC143=1, $BB$6, AC143=2, $BJ$6, AC143=3, $BR$6, AC143=4, $BB$13, AC143=5, $BJ$13, AC143=6, $BR$13, AC143=7, $BB$20, AC143=8, $BJ$20, AC143=0, )</f>
        <v>#NAME?</v>
      </c>
      <c r="AK146" s="180"/>
      <c r="AL146" s="182"/>
      <c r="AM146" s="116" t="e">
        <f ca="1">IFS(AL143=1, $AV$6, AL143=2, $BD$6, AL143=3, $BL$6, AL143=4, $AV$13, AL143=5, $BD$13, AL143=6, $BL$13, AL143=7, $AV$20, AL143=8, $BD$20, AL143=0, )</f>
        <v>#NAME?</v>
      </c>
      <c r="AN146" s="116" t="e">
        <f ca="1">IFS(AL143=1, $AW$6, AL143=2, $BE$6, AL143=3, $BM$6, AL143=4, $AW$13, AL143=5, $BE$13, AL143=6, $BM$13, AL143=7, $AW$20, AL143=8, $BE$20, AL143=0, )</f>
        <v>#NAME?</v>
      </c>
      <c r="AO146" s="116" t="e">
        <f ca="1">IFS(AL143=1, $AX$6, AL143=2, $BF$6, AL143=3, $BN$6, AL143=4, $AX$13, AL143=5, $BF$13, AL143=6, $BN$13, AL143=7, $AX$20, AL143=8, $BF$20, AL143=0, )</f>
        <v>#NAME?</v>
      </c>
      <c r="AP146" s="116" t="e">
        <f ca="1">IFS(AL143=1, $AY$6, AL143=2, $BG$6, AL143=3, $BO$6, AL143=4, $AY$13, AL143=5, $BG$13, AL143=6, $BO$13, AL143=7, $AY$20, AL143=8, $BG$20, AL143=0, )</f>
        <v>#NAME?</v>
      </c>
      <c r="AQ146" s="116" t="e">
        <f ca="1">IFS(AL143=1, $AZ$6, AL143=2, $BH$6, AL143=3, $BP$6, AL143=4, $AZ$13, AL143=5, $BH$13, AL143=6, $BP$13, AL143=7, $AZ$20, AL143=8, $BH$20, AL143=0, )</f>
        <v>#NAME?</v>
      </c>
      <c r="AR146" s="116" t="e">
        <f ca="1">IFS(AL143=1, $BA$6, AL143=2, $BI$6, AL143=3, $BQ$6, AL143=4, $BA$13, AL143=5, $BI$13, AL143=6, $BQ$13, AL143=7, $BA$20, AL143=8, $BI$20, AL143=0, )</f>
        <v>#NAME?</v>
      </c>
      <c r="AS146" s="117" t="e">
        <f ca="1">IFS(AL143=1, $BB$6, AL143=2, $BJ$6, AL143=3, $BR$6, AL143=4, $BB$13, AL143=5, $BJ$13, AL143=6, $BR$13, AL143=7, $BB$20, AL143=8, $BJ$20, AL143=0, )</f>
        <v>#NAME?</v>
      </c>
      <c r="AT146" s="15"/>
      <c r="AU146" s="59"/>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row>
    <row r="147" spans="1:70" ht="22.5" customHeight="1" x14ac:dyDescent="0.25">
      <c r="A147" s="180"/>
      <c r="B147" s="135" t="s">
        <v>16</v>
      </c>
      <c r="C147" s="182"/>
      <c r="D147" s="180"/>
      <c r="E147" s="180"/>
      <c r="F147" s="180"/>
      <c r="G147" s="180"/>
      <c r="H147" s="182"/>
      <c r="I147" s="15">
        <f>I143*$AT$6</f>
        <v>18025</v>
      </c>
      <c r="J147" s="180"/>
      <c r="K147" s="15">
        <f>K143*$AU$6</f>
        <v>160</v>
      </c>
      <c r="L147" s="180"/>
      <c r="M147" s="180"/>
      <c r="N147" s="15">
        <f>N143*$AU$6</f>
        <v>112</v>
      </c>
      <c r="O147" s="180"/>
      <c r="P147" s="180"/>
      <c r="Q147" s="180"/>
      <c r="R147" s="182"/>
      <c r="S147" s="180"/>
      <c r="T147" s="182"/>
      <c r="U147" s="116"/>
      <c r="V147" s="116" t="e">
        <f ca="1">IFS(T143=1, $AW$7, T143=2, $BE$7, T143=3, $BM$7, T143=4, $AW$14, T143=5, $BE$14, T143=6, $BM$14, T143=7, $AW$21, T143=8, $BE$21, T143=0, )</f>
        <v>#NAME?</v>
      </c>
      <c r="W147" s="116" t="e">
        <f ca="1">IFS(T143=1, $AX$7, T143=2, $BF$7, T143=3, $BN$7, T143=4, $AX$14, T143=5, $BF$14, T143=6, $BN$14, T143=7, $AX$21, T143=8, $BF$21, T143=0, )</f>
        <v>#NAME?</v>
      </c>
      <c r="X147" s="116" t="e">
        <f ca="1">IFS(T143=1, $AY$7, T143=2, $BG$7, T143=3, $BO$7, T143=4, $AY$14, T143=5, $BG$14, T143=6, $BO$14, T143=7, $AY$21, T143=8, $BG$21, T143=0, )</f>
        <v>#NAME?</v>
      </c>
      <c r="Y147" s="116" t="e">
        <f ca="1">IFS(T143=1, $AZ$7, T143=2, $BH$7, T143=3, $BP$7, T143=4, $AZ$14, T143=5, $BH$14, T143=6, $BP$14, T143=7, $AZ$21, T143=8, $BH$21, T143=0, )</f>
        <v>#NAME?</v>
      </c>
      <c r="Z147" s="116" t="e">
        <f ca="1">IFS(T143=1, $BA$7, T143=2, $BI$7, T143=3, $BQ$7, T143=4, $BA$14, T143=5, $BI$14, T143=6, $BQ$14, T143=7, $BA$21, T143=8, $BI$21, T143=0, )</f>
        <v>#NAME?</v>
      </c>
      <c r="AA147" s="117" t="e">
        <f ca="1">IFS(T143=1, $BB$7, T143=2, $BJ$7, T143=3, $BR$7, T143=4, $BB$14, T143=5, $BJ$14, T143=6, $BR$14, T143=7, $BB$21, T143=8, $BJ$21, T143=0, )</f>
        <v>#NAME?</v>
      </c>
      <c r="AB147" s="180"/>
      <c r="AC147" s="182"/>
      <c r="AD147" s="116" t="e">
        <f ca="1">IFS(AC143=1, $AV$7, AC143=2, $BD$7, AC143=3, $BL$7, AC143=4, $AV$14, AC143=5, $BD$14, AC143=6, $BL$14, AC143=7, $AV$21, AC143=8, $BD$21, AC143=0, )</f>
        <v>#NAME?</v>
      </c>
      <c r="AE147" s="116" t="e">
        <f ca="1">IFS(AC143=1, $AW$7, AC143=2, $BE$7, AC143=3, $BM$7, AC143=4, $AW$14, AC143=5, $BE$14, AC143=6, $BM$14, AC143=7, $AW$21, AC143=8, $BE$21, AC143=0, )</f>
        <v>#NAME?</v>
      </c>
      <c r="AF147" s="116" t="e">
        <f ca="1">IFS(AC143=1, $AX$7, AC143=2, $BF$7, AC143=3, $BN$7, AC143=4, $AX$14, AC143=5, $BF$14, AC143=6, $BN$14, AC143=7, $AX$21, AC143=8, $BF$21, AC143=0, )</f>
        <v>#NAME?</v>
      </c>
      <c r="AG147" s="116" t="e">
        <f ca="1">IFS(AC143=1, $AY$7, AC143=2, $BG$7, AC143=3, $BO$7, AC143=4, $AY$14, AC143=5, $BG$14, AC143=6, $BO$14, AC143=7, $AY$21, AC143=8, $BG$21, AC143=0, )</f>
        <v>#NAME?</v>
      </c>
      <c r="AH147" s="116" t="e">
        <f ca="1">IFS(AC143=1, $AZ$7, AC143=2, $BH$7, AC143=3, $BP$7, AC143=4, $AZ$14, AC143=5, $BH$14, AC143=6, $BP$14, AC143=7, $AZ$21, AC143=8, $BH$21, AC143=0, )</f>
        <v>#NAME?</v>
      </c>
      <c r="AI147" s="116" t="e">
        <f ca="1">IFS(AC143=1, $BA$7, AC143=2, $BI$7, AC143=3, $BQ$7, AC143=4, $BA$14, AC143=5, $BI$14, AC143=6, $BQ$14, AC143=7, $BA$21, AC143=8, $BI$21, AC143=0, )</f>
        <v>#NAME?</v>
      </c>
      <c r="AJ147" s="117" t="e">
        <f ca="1">IFS(AC143=1, $BB$7, AC143=2, $BJ$7, AC143=3, $BR$7, AC143=4, $BB$14, AC143=5, $BJ$14, AC143=6, $BR$14, AC143=7, $BB$21, AC143=8, $BJ$21, AC143=0, )</f>
        <v>#NAME?</v>
      </c>
      <c r="AK147" s="180"/>
      <c r="AL147" s="182"/>
      <c r="AM147" s="116" t="e">
        <f ca="1">IFS(AL143=1, $AV$7, AL143=2, $BD$7, AL143=3, $BL$7, AL143=4, $AV$14, AL143=5, $BD$14, AL143=6, $BL$14, AL143=7, $AV$21, AL143=8, $BD$21, AL143=0, )</f>
        <v>#NAME?</v>
      </c>
      <c r="AN147" s="116" t="e">
        <f ca="1">IFS(AL143=1, $AW$7, AL143=2, $BE$7, AL143=3, $BM$7, AL143=4, $AW$14, AL143=5, $BE$14, AL143=6, $BM$14, AL143=7, $AW$21, AL143=8, $BE$21, AL143=0, )</f>
        <v>#NAME?</v>
      </c>
      <c r="AO147" s="116" t="e">
        <f ca="1">IFS(AL143=1, $AX$7, AL143=2, $BF$7, AL143=3, $BN$7, AL143=4, $AX$14, AL143=5, $BF$14, AL143=6, $BN$14, AL143=7, $AX$21, AL143=8, $BF$21, AL143=0, )</f>
        <v>#NAME?</v>
      </c>
      <c r="AP147" s="116" t="e">
        <f ca="1">IFS(AL143=1, $AY$7, AL143=2, $BG$7, AL143=3, $BO$7, AL143=4, $AY$14, AL143=5, $BG$14, AL143=6, $BO$14, AL143=7, $AY$21, AL143=8, $BG$21, AL143=0, )</f>
        <v>#NAME?</v>
      </c>
      <c r="AQ147" s="116" t="e">
        <f ca="1">IFS(AL143=1, $AZ$7, AL143=2, $BH$7, AL143=3, $BP$7, AL143=4, $AZ$14, AL143=5, $BH$14, AL143=6, $BP$14, AL143=7, $AZ$21, AL143=8, $BH$21, AL143=0, )</f>
        <v>#NAME?</v>
      </c>
      <c r="AR147" s="116" t="e">
        <f ca="1">IFS(AL143=1, $BA$7, AL143=2, $BI$7, AL143=3, $BQ$7, AL143=4, $BA$14, AL143=5, $BI$14, AL143=6, $BQ$14, AL143=7, $BA$21, AL143=8, $BI$21, AL143=0, )</f>
        <v>#NAME?</v>
      </c>
      <c r="AS147" s="117" t="e">
        <f ca="1">IFS(AL143=1, $BB$7, AL143=2, $BJ$7, AL143=3, $BR$7, AL143=4, $BB$14, AL143=5, $BJ$14, AL143=6, $BR$14, AL143=7, $BB$21, AL143=8, $BJ$21, AL143=0, )</f>
        <v>#NAME?</v>
      </c>
      <c r="AT147" s="15"/>
      <c r="AU147" s="59"/>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row>
    <row r="148" spans="1:70" ht="22.5" customHeight="1" x14ac:dyDescent="0.25">
      <c r="A148" s="180"/>
      <c r="B148" s="136" t="s">
        <v>17</v>
      </c>
      <c r="C148" s="182"/>
      <c r="D148" s="180"/>
      <c r="E148" s="180"/>
      <c r="F148" s="180"/>
      <c r="G148" s="180"/>
      <c r="H148" s="182"/>
      <c r="I148" s="15">
        <f>I143*$AT$7</f>
        <v>87265.5</v>
      </c>
      <c r="J148" s="180"/>
      <c r="K148" s="15">
        <f>K143*$AU$7</f>
        <v>320</v>
      </c>
      <c r="L148" s="180"/>
      <c r="M148" s="180"/>
      <c r="N148" s="15">
        <f t="shared" ref="N148:N149" si="9">N143*$AU$7</f>
        <v>224</v>
      </c>
      <c r="O148" s="180"/>
      <c r="P148" s="180"/>
      <c r="Q148" s="180"/>
      <c r="R148" s="182"/>
      <c r="S148" s="180"/>
      <c r="T148" s="182"/>
      <c r="U148" s="116"/>
      <c r="V148" s="116" t="e">
        <f ca="1">IFS(T143=1, $AW$8, T143=2, $BE$8, T143=3, $BM$8, T143=4, $AW$15, T143=5, $BE$15, T143=6, $BM$15, T143=7, $AW$22, T143=8, $BE$22, T143=0, )</f>
        <v>#NAME?</v>
      </c>
      <c r="W148" s="116" t="e">
        <f ca="1">IFS(T143=1, $AX$8, T143=2, $BF$8, T143=3, $BN$8, T143=4, $AX$15, T143=5, $BF$15, T143=6, $BN$15, T143=7, $AX$22, T143=8, $BF$22, T143=0, )</f>
        <v>#NAME?</v>
      </c>
      <c r="X148" s="116" t="e">
        <f ca="1">IFS(T143=1, $AY$8, T143=2, $BG$8, T143=3, $BO$8, T143=4, $AY$15, T143=5, $BG$15, T143=6, $BO$15, T143=7, $AY$22, T143=8, $BG$22, T143=0, )</f>
        <v>#NAME?</v>
      </c>
      <c r="Y148" s="116" t="e">
        <f ca="1">IFS(T143=1, $AZ$8, T143=2, $BH$8, T143=3, $BP$8, T143=4, $AZ$15, T143=5, $BH$15, T143=6, $BP$15, T143=7, $AZ$22, T143=8, $BH$22, T143=0, )</f>
        <v>#NAME?</v>
      </c>
      <c r="Z148" s="116" t="e">
        <f ca="1">IFS(T143=1, $BA$8, T143=2, $BI$8, T143=3, $BQ$8, T143=4, $BA$15, T143=5, $BI$15, T143=6, $BQ$15, T143=7, $BA$22, T143=8, $BI$22, T143=0, )</f>
        <v>#NAME?</v>
      </c>
      <c r="AA148" s="117" t="e">
        <f ca="1">IFS(T143=1, $BB$8, T143=2, $BJ$8, T143=3, $BR$8, T143=4, $BB$15, T143=5, $BJ$15, T143=6, $BR$15, T143=7, $BB$22, T143=8, $BJ$22, T143=0, )</f>
        <v>#NAME?</v>
      </c>
      <c r="AB148" s="180"/>
      <c r="AC148" s="182"/>
      <c r="AD148" s="116" t="e">
        <f ca="1">IFS(AC143=1, $AV$8, AC143=2, $BD$8, AC143=3, $BL$8, AC143=4, $AV$15, AC143=5, $BD$15, AC143=6, $BL$15, AC143=7, $AV$22, AC143=8, $BD$22, AC143=0, )</f>
        <v>#NAME?</v>
      </c>
      <c r="AE148" s="116" t="e">
        <f ca="1">IFS(AC143=1, $AW$8, AC143=2, $BE$8, AC143=3, $BM$8, AC143=4, $AW$15, AC143=5, $BE$15, AC143=6, $BM$15, AC143=7, $AW$22, AC143=8, $BE$22, AC143=0, )</f>
        <v>#NAME?</v>
      </c>
      <c r="AF148" s="116" t="e">
        <f ca="1">IFS(AC143=1, $AX$8, AC143=2, $BF$8, AC143=3, $BN$8, AC143=4, $AX$15, AC143=5, $BF$15, AC143=6, $BN$15, AC143=7, $AX$22, AC143=8, $BF$22, AC143=0, )</f>
        <v>#NAME?</v>
      </c>
      <c r="AG148" s="116" t="e">
        <f ca="1">IFS(AC143=1, $AY$8, AC143=2, $BG$8, AC143=3, $BO$8, AC143=4, $AY$15, AC143=5, $BG$15, AC143=6, $BO$15, AC143=7, $AY$22, AC143=8, $BG$22, AC143=0, )</f>
        <v>#NAME?</v>
      </c>
      <c r="AH148" s="116" t="e">
        <f ca="1">IFS(AC143=1, $AZ$8, AC143=2, $BH$8, AC143=3, $BP$8, AC143=4, $AZ$15, AC143=5, $BH$15, AC143=6, $BP$15, AC143=7, $AZ$22, AC143=8, $BH$22, AC143=0, )</f>
        <v>#NAME?</v>
      </c>
      <c r="AI148" s="116" t="e">
        <f ca="1">IFS(AC143=1, $BA$8, AC143=2, $BI$8, AC143=3, $BQ$8, AC143=4, $BA$15, AC143=5, $BI$15, AC143=6, $BQ$15, AC143=7, $BA$22, AC143=8, $BI$22, AC143=0, )</f>
        <v>#NAME?</v>
      </c>
      <c r="AJ148" s="117" t="e">
        <f ca="1">IFS(AC143=1, $BB$8, AC143=2, $BJ$8, AC143=3, $BR$8, AC143=4, $BB$15, AC143=5, $BJ$15, AC143=6, $BR$15, AC143=7, $BB$22, AC143=8, $BJ$22, AC143=0, )</f>
        <v>#NAME?</v>
      </c>
      <c r="AK148" s="180"/>
      <c r="AL148" s="182"/>
      <c r="AM148" s="116" t="e">
        <f ca="1">IFS(AL143=1, $AV$8, AL143=2, $BD$8, AL143=3, $BL$8, AL143=4, $AV$15, AL143=5, $BD$15, AL143=6, $BL$15, AL143=7, $AV$22, AL143=8, $BD$22, AL143=0, )</f>
        <v>#NAME?</v>
      </c>
      <c r="AN148" s="116" t="e">
        <f ca="1">IFS(AL143=1, $AW$8, AL143=2, $BE$8, AL143=3, $BM$8, AL143=4, $AW$15, AL143=5, $BE$15, AL143=6, $BM$15, AL143=7, $AW$22, AL143=8, $BE$22, AL143=0, )</f>
        <v>#NAME?</v>
      </c>
      <c r="AO148" s="116" t="e">
        <f ca="1">IFS(AL143=1, $AX$8, AL143=2, $BF$8, AL143=3, $BN$8, AL143=4, $AX$15, AL143=5, $BF$15, AL143=6, $BN$15, AL143=7, $AX$22, AL143=8, $BF$22, AL143=0, )</f>
        <v>#NAME?</v>
      </c>
      <c r="AP148" s="116" t="e">
        <f ca="1">IFS(AL143=1, $AY$8, AL143=2, $BG$8, AL143=3, $BO$8, AL143=4, $AY$15, AL143=5, $BG$15, AL143=6, $BO$15, AL143=7, $AY$22, AL143=8, $BG$22, AL143=0, )</f>
        <v>#NAME?</v>
      </c>
      <c r="AQ148" s="116" t="e">
        <f ca="1">IFS(AL143=1, $AZ$8, AL143=2, $BH$8, AL143=3, $BP$8, AL143=4, $AZ$15, AL143=5, $BH$15, AL143=6, $BP$15, AL143=7, $AZ$22, AL143=8, $BH$22, AL143=0, )</f>
        <v>#NAME?</v>
      </c>
      <c r="AR148" s="116" t="e">
        <f ca="1">IFS(AL143=1, $BA$8, AL143=2, $BI$8, AL143=3, $BQ$8, AL143=4, $BA$15, AL143=5, $BI$15, AL143=6, $BQ$15, AL143=7, $BA$22, AL143=8, $BI$22, AL143=0, )</f>
        <v>#NAME?</v>
      </c>
      <c r="AS148" s="117" t="e">
        <f ca="1">IFS(AL143=1, $BB$8, AL143=2, $BJ$8, AL143=3, $BR$8, AL143=4, $BB$15, AL143=5, $BJ$15, AL143=6, $BR$15, AL143=7, $BB$22, AL143=8, $BJ$22, AL143=0, )</f>
        <v>#NAME?</v>
      </c>
      <c r="AT148" s="15"/>
      <c r="AU148" s="59"/>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row>
    <row r="149" spans="1:70" ht="22.5" customHeight="1" x14ac:dyDescent="0.25">
      <c r="A149" s="191"/>
      <c r="B149" s="141" t="s">
        <v>18</v>
      </c>
      <c r="C149" s="195"/>
      <c r="D149" s="191"/>
      <c r="E149" s="191"/>
      <c r="F149" s="191"/>
      <c r="G149" s="191"/>
      <c r="H149" s="195"/>
      <c r="I149" s="76">
        <f>I143*$AT$8</f>
        <v>929250</v>
      </c>
      <c r="J149" s="191"/>
      <c r="K149" s="76">
        <f>K143*$AU$8</f>
        <v>640</v>
      </c>
      <c r="L149" s="191"/>
      <c r="M149" s="191"/>
      <c r="N149" s="76">
        <f t="shared" si="9"/>
        <v>448</v>
      </c>
      <c r="O149" s="191"/>
      <c r="P149" s="191"/>
      <c r="Q149" s="191"/>
      <c r="R149" s="195"/>
      <c r="S149" s="191"/>
      <c r="T149" s="195"/>
      <c r="U149" s="124"/>
      <c r="V149" s="124" t="e">
        <f ca="1">IFS(T143=1, $AW$9, T143=2, $BE$9, T143=3, $BM$9, T143=4, $AW$16, T143=5, $BE$16, T143=6, $BM$16, T143=7, $AW$23, T143=8, $BE$23, T143=0, )</f>
        <v>#NAME?</v>
      </c>
      <c r="W149" s="124" t="e">
        <f ca="1">IFS(T143=1, $AX$9, T143=2, $BF$9, T143=3, $BN$9, T143=4, $AX$16, T143=5, $BF$16, T143=6, $BN$16, T143=7, $AX$23, T143=8, $BF$23, T143=0, )</f>
        <v>#NAME?</v>
      </c>
      <c r="X149" s="124" t="e">
        <f ca="1">IFS(T143=1, $AY$9, T143=2, $BG$9, T143=3, $BO$9, T143=4, $AY$16, T143=5, $BG$16, T143=6, $BO$16, T143=7, $AY$23, T143=8, $BG$23, T143=0, )</f>
        <v>#NAME?</v>
      </c>
      <c r="Y149" s="124" t="e">
        <f ca="1">IFS(T143=1, $AZ$9, T143=2, $BH$9, T143=3, $BP$9, T143=4, $AZ$16, T143=5, $BH$16, T143=6, $BP$16, T143=7, $AZ$23, T143=8, $BH$23, T143=0, )</f>
        <v>#NAME?</v>
      </c>
      <c r="Z149" s="124" t="e">
        <f ca="1">IFS(T143=1, $BA$9, T143=2, $BI$9, T143=3, $BQ$9, T143=4, $BA$16, T143=5, $BI$16, T143=6, $BQ$16, T143=7, $BA$23, T143=8, $BI$23, T143=0, )</f>
        <v>#NAME?</v>
      </c>
      <c r="AA149" s="125" t="e">
        <f ca="1">IFS(T143=1, $BB$9, T143=2, $BJ$9, T143=3, $BR$9, T143=4, $BB$16, T143=5, $BJ$16, T143=6, $BR$16, T143=7, $BB$23, T143=8, $BJ$23, T143=0, )</f>
        <v>#NAME?</v>
      </c>
      <c r="AB149" s="191"/>
      <c r="AC149" s="195"/>
      <c r="AD149" s="124" t="e">
        <f ca="1">IFS(AC143=1, $AV$9, AC143=2, $BD$9, AC143=3, $BL$9, AC143=4, $AV$16, AC143=5, $BD$16, AC143=6, $BL$16, AC143=7, $AV$23, AC143=8, $BD$23, AC143=0, )</f>
        <v>#NAME?</v>
      </c>
      <c r="AE149" s="124" t="e">
        <f ca="1">IFS(AC143=1, $AW$9, AC143=2, $BE$9, AC143=3, $BM$9, AC143=4, $AW$16, AC143=5, $BE$16, AC143=6, $BM$16, AC143=7, $AW$23, AC143=8, $BE$23, AC143=0, )</f>
        <v>#NAME?</v>
      </c>
      <c r="AF149" s="124" t="e">
        <f ca="1">IFS(AC143=1, $AX$9, AC143=2, $BF$9, AC143=3, $BN$9, AC143=4, $AX$16, AC143=5, $BF$16, AC143=6, $BN$16, AC143=7, $AX$23, AC143=8, $BF$23, AC143=0, )</f>
        <v>#NAME?</v>
      </c>
      <c r="AG149" s="124" t="e">
        <f ca="1">IFS(AC143=1, $AY$9, AC143=2, $BG$9, AC143=3, $BO$9, AC143=4, $AY$16, AC143=5, $BG$16, AC143=6, $BO$16, AC143=7, $AY$23, AC143=8, $BG$23, AC143=0, )</f>
        <v>#NAME?</v>
      </c>
      <c r="AH149" s="124" t="e">
        <f ca="1">IFS(AC143=1, $AZ$9, AC143=2, $BH$9, AC143=3, $BP$9, AC143=4, $AZ$16, AC143=5, $BH$16, AC143=6, $BP$16, AC143=7, $AZ$23, AC143=8, $BH$23, AC143=0, )</f>
        <v>#NAME?</v>
      </c>
      <c r="AI149" s="124" t="e">
        <f ca="1">IFS(AC143=1, $BA$9, AC143=2, $BI$9, AC143=3, $BQ$9, AC143=4, $BA$16, AC143=5, $BI$16, AC143=6, $BQ$16, AC143=7, $BA$23, AC143=8, $BI$23, AC143=0, )</f>
        <v>#NAME?</v>
      </c>
      <c r="AJ149" s="125" t="e">
        <f ca="1">IFS(AC143=1, $BB$9, AC143=2, $BJ$9, AC143=3, $BR$9, AC143=4, $BB$16, AC143=5, $BJ$16, AC143=6, $BR$16, AC143=7, $BB$23, AC143=8, $BJ$23, AC143=0, )</f>
        <v>#NAME?</v>
      </c>
      <c r="AK149" s="191"/>
      <c r="AL149" s="195"/>
      <c r="AM149" s="124" t="e">
        <f ca="1">IFS(AL143=1, $AV$9, AL143=2, $BD$9, AL143=3, $BL$9, AL143=4, $AV$16, AL143=5, $BD$16, AL143=6, $BL$16, AL143=7, $AV$23, AL143=8, $BD$23, AL143=0, )</f>
        <v>#NAME?</v>
      </c>
      <c r="AN149" s="124" t="e">
        <f ca="1">IFS(AL143=1, $AW$9, AL143=2, $BE$9, AL143=3, $BM$9, AL143=4, $AW$16, AL143=5, $BE$16, AL143=6, $BM$16, AL143=7, $AW$23, AL143=8, $BE$23, AL143=0, )</f>
        <v>#NAME?</v>
      </c>
      <c r="AO149" s="124" t="e">
        <f ca="1">IFS(AL143=1, $AX$9, AL143=2, $BF$9, AL143=3, $BN$9, AL143=4, $AX$16, AL143=5, $BF$16, AL143=6, $BN$16, AL143=7, $AX$23, AL143=8, $BF$23, AL143=0, )</f>
        <v>#NAME?</v>
      </c>
      <c r="AP149" s="124" t="e">
        <f ca="1">IFS(AL143=1, $AY$9, AL143=2, $BG$9, AL143=3, $BO$9, AL143=4, $AY$16, AL143=5, $BG$16, AL143=6, $BO$16, AL143=7, $AY$23, AL143=8, $BG$23, AL143=0, )</f>
        <v>#NAME?</v>
      </c>
      <c r="AQ149" s="124" t="e">
        <f ca="1">IFS(AL143=1, $AZ$9, AL143=2, $BH$9, AL143=3, $BP$9, AL143=4, $AZ$16, AL143=5, $BH$16, AL143=6, $BP$16, AL143=7, $AZ$23, AL143=8, $BH$23, AL143=0, )</f>
        <v>#NAME?</v>
      </c>
      <c r="AR149" s="124" t="e">
        <f ca="1">IFS(AL143=1, $BA$9, AL143=2, $BI$9, AL143=3, $BQ$9, AL143=4, $BA$16, AL143=5, $BI$16, AL143=6, $BQ$16, AL143=7, $BA$23, AL143=8, $BI$23, AL143=0, )</f>
        <v>#NAME?</v>
      </c>
      <c r="AS149" s="125" t="e">
        <f ca="1">IFS(AL143=1, $BB$9, AL143=2, $BJ$9, AL143=3, $BR$9, AL143=4, $BB$16, AL143=5, $BJ$16, AL143=6, $BR$16, AL143=7, $BB$23, AL143=8, $BJ$23, AL143=0, )</f>
        <v>#NAME?</v>
      </c>
      <c r="AT149" s="142"/>
      <c r="AU149" s="143"/>
      <c r="AV149" s="144"/>
      <c r="AW149" s="144"/>
      <c r="AX149" s="144"/>
      <c r="AY149" s="144"/>
      <c r="AZ149" s="144"/>
      <c r="BA149" s="144"/>
      <c r="BB149" s="144"/>
      <c r="BC149" s="144"/>
      <c r="BD149" s="144"/>
      <c r="BE149" s="144"/>
      <c r="BF149" s="144"/>
      <c r="BG149" s="144"/>
      <c r="BH149" s="144"/>
      <c r="BI149" s="144"/>
      <c r="BJ149" s="144"/>
      <c r="BK149" s="144"/>
      <c r="BL149" s="144"/>
      <c r="BM149" s="144"/>
      <c r="BN149" s="144"/>
      <c r="BO149" s="144"/>
      <c r="BP149" s="144"/>
      <c r="BQ149" s="144"/>
      <c r="BR149" s="144"/>
    </row>
    <row r="150" spans="1:70" ht="13.5" x14ac:dyDescent="0.25">
      <c r="A150" s="189" t="s">
        <v>137</v>
      </c>
      <c r="B150" s="131" t="s">
        <v>23</v>
      </c>
      <c r="C150" s="194">
        <v>8</v>
      </c>
      <c r="D150" s="189"/>
      <c r="E150" s="189" t="s">
        <v>177</v>
      </c>
      <c r="F150" s="189" t="s">
        <v>115</v>
      </c>
      <c r="G150" s="189" t="s">
        <v>115</v>
      </c>
      <c r="H150" s="194" t="s">
        <v>115</v>
      </c>
      <c r="I150" s="15">
        <v>1000</v>
      </c>
      <c r="J150" s="189" t="s">
        <v>115</v>
      </c>
      <c r="K150" s="15">
        <v>10</v>
      </c>
      <c r="L150" s="189">
        <v>2.4</v>
      </c>
      <c r="M150" s="189" t="s">
        <v>115</v>
      </c>
      <c r="N150" s="180"/>
      <c r="O150" s="180"/>
      <c r="P150" s="196" t="s">
        <v>365</v>
      </c>
      <c r="Q150" s="189" t="s">
        <v>410</v>
      </c>
      <c r="R150" s="194" t="s">
        <v>411</v>
      </c>
      <c r="S150" s="189" t="s">
        <v>322</v>
      </c>
      <c r="T150" s="194">
        <v>6</v>
      </c>
      <c r="U150" s="116" t="e">
        <f ca="1">IFS(T150=1, $AV$3, T150=2, $BD$3, T150=3, $BL$3, T150=4, $AV$10, T150=5, $BD$10, T150=6, $BL$10, T150=7, $AV$17, T150=8, $BD$17, T150=0, )</f>
        <v>#NAME?</v>
      </c>
      <c r="V150" s="116" t="e">
        <f ca="1">IFS(T150=1, $AW$3, T150=2, $BE$3, T150=3, $BM$3, T150=4, $AW$10, T150=5, $BE$10, T150=6, $BM$10, T150=7, $AW$17, T150=8, $BE$17, T150=0, )</f>
        <v>#NAME?</v>
      </c>
      <c r="W150" s="116" t="e">
        <f ca="1">IFS(T150=1, $AX$3, T150=2, $BF$3, T150=3, $BN$3, T150=4, $AX$10, T150=5, $BF$10, T150=6, $BN$10, T150=7, $AX$17, T150=8, $BET157, T150=0, )</f>
        <v>#NAME?</v>
      </c>
      <c r="X150" s="116" t="e">
        <f ca="1">IFS(T150=1, $AY$3, T150=2, $BG$3, T150=3, $BO$3, T150=4, $AY$10, T150=5, $BG$10, T150=6, $BO$10, T150=7, $AY$17, T150=8, $BFT157, T150=0, )</f>
        <v>#NAME?</v>
      </c>
      <c r="Y150" s="116" t="e">
        <f ca="1">IFS(T150=1, $AZ$3, T150=2, $BH$3, T150=3, $BP$3, T150=4, $AZ$10, T150=5, $BH$10, T150=6, $BP$10, T150=7, $AZ$17, T150=8, $BGT157, T150=0, )</f>
        <v>#NAME?</v>
      </c>
      <c r="Z150" s="116" t="e">
        <f ca="1">IFS(T150=1, $BA$3, T150=2, $BI$3, T150=3, $BQ$3, T150=4, $BA$10, T150=5, $BI$10, T150=6, $BQ$10, T150=7, $BA$17, T150=8, $BHT157, T150=0, )</f>
        <v>#NAME?</v>
      </c>
      <c r="AA150" s="117" t="e">
        <f ca="1">IFS(T150=1, $BB$3, T150=2, $BJ$3, T150=3, $BR$3, T150=4, $BB$10, T150=5, $BJ$10, T150=6, $BR$10, T150=7, $BB$17, T150=8, $BIT157, T150=0, )</f>
        <v>#NAME?</v>
      </c>
      <c r="AB150" s="189" t="s">
        <v>196</v>
      </c>
      <c r="AC150" s="194">
        <v>6</v>
      </c>
      <c r="AD150" s="116" t="e">
        <f ca="1">IFS(AC150=1, $AV$3, AC150=2, $BD$3, AC150=3, $BL$3, AC150=4, $AV$10, AC150=5, $BD$10, AC150=6, $BL$10, AC150=7, $AV$17, AC150=8, $BD$17, AC150=0, )</f>
        <v>#NAME?</v>
      </c>
      <c r="AE150" s="116" t="e">
        <f ca="1">IFS(AC150=1, $AW$3, AC150=2, $BE$3, AC150=3, $BM$3, AC150=4, $AW$10, AC150=5, $BE$10, AC150=6, $BM$10, AC150=7, $AW$17, AC150=8, $BE$17, AC150=0, )</f>
        <v>#NAME?</v>
      </c>
      <c r="AF150" s="116" t="e">
        <f ca="1">IFS(AC150=1, $AX$3, AC150=2, $BF$3, AC150=3, $BN$3, AC150=4, $AX$10, AC150=5, $BF$10, AC150=6, $BN$10, AC150=7, $AX$17, AC150=8, $BET157, AC150=0, )</f>
        <v>#NAME?</v>
      </c>
      <c r="AG150" s="116" t="e">
        <f ca="1">IFS(AC150=1, $AY$3, AC150=2, $BG$3, AC150=3, $BO$3, AC150=4, $AY$10, AC150=5, $BG$10, AC150=6, $BO$10, AC150=7, $AY$17, AC150=8, $BFT157, AC150=0, )</f>
        <v>#NAME?</v>
      </c>
      <c r="AH150" s="116" t="e">
        <f ca="1">IFS(AC150=1, $AZ$3, AC150=2, $BH$3, AC150=3, $BP$3, AC150=4, $AZ$10, AC150=5, $BH$10, AC150=6, $BP$10, AC150=7, $AZ$17, AC150=8, $BGT157, AC150=0, )</f>
        <v>#NAME?</v>
      </c>
      <c r="AI150" s="116" t="e">
        <f ca="1">IFS(AC150=1, $BA$3, AC150=2, $BI$3, AC150=3, $BQ$3, AC150=4, $BA$10, AC150=5, $BI$10, AC150=6, $BQ$10, AC150=7, $BA$17, AC150=8, $BHT157, AC150=0, )</f>
        <v>#NAME?</v>
      </c>
      <c r="AJ150" s="117" t="e">
        <f ca="1">IFS(AC150=1, $BB$3, AC150=2, $BJ$3, AC150=3, $BR$3, AC150=4, $BB$10, AC150=5, $BJ$10, AC150=6, $BR$10, AC150=7, $BB$17, AC150=8, $BIT157, AC150=0, )</f>
        <v>#NAME?</v>
      </c>
      <c r="AK150" s="189" t="s">
        <v>133</v>
      </c>
      <c r="AL150" s="194">
        <v>6</v>
      </c>
      <c r="AM150" s="116"/>
      <c r="AN150" s="116"/>
      <c r="AO150" s="116"/>
      <c r="AP150" s="116"/>
      <c r="AQ150" s="116"/>
      <c r="AR150" s="116" t="e">
        <f ca="1">IFS(AL150=1, $BA$3, AL150=2, $BI$3, AL150=3, $BQ$3, AL150=4, $BA$10, AL150=5, $BI$10, AL150=6, $BQ$10, AL150=7, $BA$17, AL150=8, $BHT157, AL150=0, )</f>
        <v>#NAME?</v>
      </c>
      <c r="AS150" s="117" t="e">
        <f ca="1">IFS(AL150=1, $BB$3, AL150=2, $BJ$3, AL150=3, $BR$3, AL150=4, $BB$10, AL150=5, $BJ$10, AL150=6, $BR$10, AL150=7, $BB$17, AL150=8, $BIT157, AL150=0, )</f>
        <v>#NAME?</v>
      </c>
      <c r="AT150" s="15"/>
      <c r="AU150" s="59"/>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row>
    <row r="151" spans="1:70" ht="13.5" x14ac:dyDescent="0.25">
      <c r="A151" s="180"/>
      <c r="B151" s="132" t="s">
        <v>13</v>
      </c>
      <c r="C151" s="182"/>
      <c r="D151" s="180"/>
      <c r="E151" s="180"/>
      <c r="F151" s="180"/>
      <c r="G151" s="180"/>
      <c r="H151" s="182"/>
      <c r="I151" s="15">
        <f>I150*$AT$3</f>
        <v>2200</v>
      </c>
      <c r="J151" s="180"/>
      <c r="K151" s="15">
        <f>K150*$AU$3</f>
        <v>20</v>
      </c>
      <c r="L151" s="180"/>
      <c r="M151" s="180"/>
      <c r="N151" s="180"/>
      <c r="O151" s="180"/>
      <c r="P151" s="180"/>
      <c r="Q151" s="180"/>
      <c r="R151" s="182"/>
      <c r="S151" s="180"/>
      <c r="T151" s="182"/>
      <c r="U151" s="116" t="e">
        <f ca="1">IFS(T150=1, $AV$4, T150=2, $BD$4, T150=3, $BL$4, T150=4, $AV$11, T150=5, $BD$11, T150=6, $BL$11, T150=7, $AV$18, T150=8, $BD$18, T150=0, )</f>
        <v>#NAME?</v>
      </c>
      <c r="V151" s="116" t="e">
        <f ca="1">IFS(T150=1, $AW$4, T150=2, $BE$4, T150=3, $BM$4, T150=4, $AW$11, T150=5, $BE$11, T150=6, $BM$11, T150=7, $AW$18, T150=8, $BE$18, T150=0, )</f>
        <v>#NAME?</v>
      </c>
      <c r="W151" s="116" t="e">
        <f ca="1">IFS(T150=1, $AX$4, T150=2, $BF$4, T150=3, $BN$4, T150=4, $AX$11, T150=5, $BF$11, T150=6, $BN$11, T150=7, $AX$18, T150=8, $BF$18, T150=0, )</f>
        <v>#NAME?</v>
      </c>
      <c r="X151" s="116" t="e">
        <f ca="1">IFS(T150=1, $AY$4, T150=2, $BG$4, T150=3, $BO$4, T150=4, $AY$11, T150=5, $BG$11, T150=6, $BO$11, T150=7, $AY$18, T150=8, $BG$18, T150=0, )</f>
        <v>#NAME?</v>
      </c>
      <c r="Y151" s="116" t="e">
        <f ca="1">IFS(T150=1, $AZ$4, T150=2, $BH$4, T150=3, $BP$4, T150=4, $AZ$11, T150=5, $BH$11, T150=6, $BP$11, T150=7, $AZ$18, T150=8, $BH$18, T150=0, )</f>
        <v>#NAME?</v>
      </c>
      <c r="Z151" s="116" t="e">
        <f ca="1">IFS(T150=1, $BA$4, T150=2, $BI$4, T150=3, $BQ$4, T150=4, $BA$11, T150=5, $BI$11, T150=6, $BQ$11, T150=7, $BA$18, T150=8, $BI$18, T150=0, )</f>
        <v>#NAME?</v>
      </c>
      <c r="AA151" s="117" t="e">
        <f ca="1">IFS(T150=1, $BA$4, T150=2, $BI$4, T150=3, $BQ$4, T150=4, $BA$11, T150=5, $BI$11, T150=6, $BQ$11, T150=7, $BA$18, T150=8, $BI$18, T150=0, )</f>
        <v>#NAME?</v>
      </c>
      <c r="AB151" s="180"/>
      <c r="AC151" s="182"/>
      <c r="AD151" s="116" t="e">
        <f ca="1">IFS(AC150=1, $AV$4, AC150=2, $BD$4, AC150=3, $BL$4, AC150=4, $AV$11, AC150=5, $BD$11, AC150=6, $BL$11, AC150=7, $AV$18, AC150=8, $BD$18, AC150=0, )</f>
        <v>#NAME?</v>
      </c>
      <c r="AE151" s="116" t="e">
        <f ca="1">IFS(AC150=1, $AW$4, AC150=2, $BE$4, AC150=3, $BM$4, AC150=4, $AW$11, AC150=5, $BE$11, AC150=6, $BM$11, AC150=7, $AW$18, AC150=8, $BE$18, AC150=0, )</f>
        <v>#NAME?</v>
      </c>
      <c r="AF151" s="116" t="e">
        <f ca="1">IFS(AC150=1, $AX$4, AC150=2, $BF$4, AC150=3, $BN$4, AC150=4, $AX$11, AC150=5, $BF$11, AC150=6, $BN$11, AC150=7, $AX$18, AC150=8, $BF$18, AC150=0, )</f>
        <v>#NAME?</v>
      </c>
      <c r="AG151" s="116" t="e">
        <f ca="1">IFS(AC150=1, $AY$4, AC150=2, $BG$4, AC150=3, $BO$4, AC150=4, $AY$11, AC150=5, $BG$11, AC150=6, $BO$11, AC150=7, $AY$18, AC150=8, $BG$18, AC150=0, )</f>
        <v>#NAME?</v>
      </c>
      <c r="AH151" s="116" t="e">
        <f ca="1">IFS(AC150=1, $AZ$4, AC150=2, $BH$4, AC150=3, $BP$4, AC150=4, $AZ$11, AC150=5, $BH$11, AC150=6, $BP$11, AC150=7, $AZ$18, AC150=8, $BH$18, AC150=0, )</f>
        <v>#NAME?</v>
      </c>
      <c r="AI151" s="116" t="e">
        <f ca="1">IFS(AC150=1, $BA$4, AC150=2, $BI$4, AC150=3, $BQ$4, AC150=4, $BA$11, AC150=5, $BI$11, AC150=6, $BQ$11, AC150=7, $BA$18, AC150=8, $BI$18, AC150=0, )</f>
        <v>#NAME?</v>
      </c>
      <c r="AJ151" s="117" t="e">
        <f ca="1">IFS(AC150=1, $BA$4, AC150=2, $BI$4, AC150=3, $BQ$4, AC150=4, $BA$11, AC150=5, $BI$11, AC150=6, $BQ$11, AC150=7, $BA$18, AC150=8, $BI$18, AC150=0, )</f>
        <v>#NAME?</v>
      </c>
      <c r="AK151" s="180"/>
      <c r="AL151" s="182"/>
      <c r="AM151" s="116"/>
      <c r="AN151" s="116"/>
      <c r="AO151" s="116"/>
      <c r="AP151" s="116"/>
      <c r="AQ151" s="116"/>
      <c r="AR151" s="116" t="e">
        <f ca="1">IFS(AL150=1, $BA$4, AL150=2, $BI$4, AL150=3, $BQ$4, AL150=4, $BA$11, AL150=5, $BI$11, AL150=6, $BQ$11, AL150=7, $BA$18, AL150=8, $BI$18, AL150=0, )</f>
        <v>#NAME?</v>
      </c>
      <c r="AS151" s="117" t="e">
        <f ca="1">IFS(AL150=1, $BA$4, AL150=2, $BI$4, AL150=3, $BQ$4, AL150=4, $BA$11, AL150=5, $BI$11, AL150=6, $BQ$11, AL150=7, $BA$18, AL150=8, $BI$18, AL150=0, )</f>
        <v>#NAME?</v>
      </c>
      <c r="AT151" s="15"/>
      <c r="AU151" s="59"/>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row>
    <row r="152" spans="1:70" ht="13.5" x14ac:dyDescent="0.25">
      <c r="A152" s="180"/>
      <c r="B152" s="133" t="s">
        <v>14</v>
      </c>
      <c r="C152" s="182"/>
      <c r="D152" s="180"/>
      <c r="E152" s="180"/>
      <c r="F152" s="180"/>
      <c r="G152" s="180"/>
      <c r="H152" s="182"/>
      <c r="I152" s="15">
        <f>I150*$AT$4</f>
        <v>4840</v>
      </c>
      <c r="J152" s="180"/>
      <c r="K152" s="15">
        <f>K150*$AU$4</f>
        <v>40</v>
      </c>
      <c r="L152" s="180"/>
      <c r="M152" s="180"/>
      <c r="N152" s="180"/>
      <c r="O152" s="180"/>
      <c r="P152" s="180"/>
      <c r="Q152" s="180"/>
      <c r="R152" s="182"/>
      <c r="S152" s="180"/>
      <c r="T152" s="182"/>
      <c r="U152" s="116" t="e">
        <f ca="1">IFS(T150=1, $AV$5, T150=2, $BD$5, T150=3, $BL$5, T150=4, $AV$12, T150=5, $BD$12, T150=6, $BL$12, T150=7, $AV$19, T150=8, $BD$19, T150=0, )</f>
        <v>#NAME?</v>
      </c>
      <c r="V152" s="116" t="e">
        <f ca="1">IFS(T150=1, $AW$5, T150=2, $BE$5, T150=3, $BM$5, T150=4, $AW$12, T150=5, $BE$12, T150=6, $BM$12, T150=7, $AW$19, T150=8, $BE$19, T150=0, )</f>
        <v>#NAME?</v>
      </c>
      <c r="W152" s="116" t="e">
        <f ca="1">IFS(T150=1, $AX$5, T150=2, $BF$5, T150=3, $BN$5, T150=4, $AX$12, T150=5, $BF$12, T150=6, $BN$12, T150=7, $AX$19, T150=8, $BF$19, T150=0, )</f>
        <v>#NAME?</v>
      </c>
      <c r="X152" s="116" t="e">
        <f ca="1">IFS(T150=1, $AY$5, T150=2, $BG$5, T150=3, $BO$5, T150=4, $AY$12, T150=5, $BG$12, T150=6, $BO$12, T150=7, $AY$19, T150=8, $BG$19, T150=0, )</f>
        <v>#NAME?</v>
      </c>
      <c r="Y152" s="116" t="e">
        <f ca="1">IFS(T150=1, $AZ$5, T150=2, $BH$5, T150=3, $BP$5, T150=4, $AZ$12, T150=5, $BH$12, T150=6, $BP$12, T150=7, $AZ$19, T150=8, $BH$19, T150=0, )</f>
        <v>#NAME?</v>
      </c>
      <c r="Z152" s="116" t="e">
        <f ca="1">IFS(T150=1, $BA$5, T150=2, $BI$5, T150=3, $BQ$5, T150=4, $BA$12, T150=5, $BI$12, T150=6, $BQ$12, T150=7, $BA$19, T150=8, $BI$19, T150=0, )</f>
        <v>#NAME?</v>
      </c>
      <c r="AA152" s="117" t="e">
        <f ca="1">IFS(T150=1, $BB$5, T150=2, $BJ$5, T150=3, $BR$5, T150=4, $BB$12, T150=5, $BJ$12, T150=6, $BR$12, T150=7, $BB$19, T150=8, $BJ$19, T150=0, )</f>
        <v>#NAME?</v>
      </c>
      <c r="AB152" s="180"/>
      <c r="AC152" s="182"/>
      <c r="AD152" s="116" t="e">
        <f ca="1">IFS(AC150=1, $AV$5, AC150=2, $BD$5, AC150=3, $BL$5, AC150=4, $AV$12, AC150=5, $BD$12, AC150=6, $BL$12, AC150=7, $AV$19, AC150=8, $BD$19, AC150=0, )</f>
        <v>#NAME?</v>
      </c>
      <c r="AE152" s="116" t="e">
        <f ca="1">IFS(AC150=1, $AW$5, AC150=2, $BE$5, AC150=3, $BM$5, AC150=4, $AW$12, AC150=5, $BE$12, AC150=6, $BM$12, AC150=7, $AW$19, AC150=8, $BE$19, AC150=0, )</f>
        <v>#NAME?</v>
      </c>
      <c r="AF152" s="116" t="e">
        <f ca="1">IFS(AC150=1, $AX$5, AC150=2, $BF$5, AC150=3, $BN$5, AC150=4, $AX$12, AC150=5, $BF$12, AC150=6, $BN$12, AC150=7, $AX$19, AC150=8, $BF$19, AC150=0, )</f>
        <v>#NAME?</v>
      </c>
      <c r="AG152" s="116" t="e">
        <f ca="1">IFS(AC150=1, $AY$5, AC150=2, $BG$5, AC150=3, $BO$5, AC150=4, $AY$12, AC150=5, $BG$12, AC150=6, $BO$12, AC150=7, $AY$19, AC150=8, $BG$19, AC150=0, )</f>
        <v>#NAME?</v>
      </c>
      <c r="AH152" s="116" t="e">
        <f ca="1">IFS(AC150=1, $AZ$5, AC150=2, $BH$5, AC150=3, $BP$5, AC150=4, $AZ$12, AC150=5, $BH$12, AC150=6, $BP$12, AC150=7, $AZ$19, AC150=8, $BH$19, AC150=0, )</f>
        <v>#NAME?</v>
      </c>
      <c r="AI152" s="116" t="e">
        <f ca="1">IFS(AC150=1, $BA$5, AC150=2, $BI$5, AC150=3, $BQ$5, AC150=4, $BA$12, AC150=5, $BI$12, AC150=6, $BQ$12, AC150=7, $BA$19, AC150=8, $BI$19, AC150=0, )</f>
        <v>#NAME?</v>
      </c>
      <c r="AJ152" s="117" t="e">
        <f ca="1">IFS(AC150=1, $BB$5, AC150=2, $BJ$5, AC150=3, $BR$5, AC150=4, $BB$12, AC150=5, $BJ$12, AC150=6, $BR$12, AC150=7, $BB$19, AC150=8, $BJ$19, AC150=0, )</f>
        <v>#NAME?</v>
      </c>
      <c r="AK152" s="180"/>
      <c r="AL152" s="182"/>
      <c r="AM152" s="116"/>
      <c r="AN152" s="116"/>
      <c r="AO152" s="116"/>
      <c r="AP152" s="116"/>
      <c r="AQ152" s="116"/>
      <c r="AR152" s="116" t="e">
        <f ca="1">IFS(AL150=1, $BA$5, AL150=2, $BI$5, AL150=3, $BQ$5, AL150=4, $BA$12, AL150=5, $BI$12, AL150=6, $BQ$12, AL150=7, $BA$19, AL150=8, $BI$19, AL150=0, )</f>
        <v>#NAME?</v>
      </c>
      <c r="AS152" s="117" t="e">
        <f ca="1">IFS(AL150=1, $BB$5, AL150=2, $BJ$5, AL150=3, $BR$5, AL150=4, $BB$12, AL150=5, $BJ$12, AL150=6, $BR$12, AL150=7, $BB$19, AL150=8, $BJ$19, AL150=0, )</f>
        <v>#NAME?</v>
      </c>
      <c r="AT152" s="15"/>
      <c r="AU152" s="59"/>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row>
    <row r="153" spans="1:70" ht="13.5" x14ac:dyDescent="0.25">
      <c r="A153" s="180"/>
      <c r="B153" s="134" t="s">
        <v>15</v>
      </c>
      <c r="C153" s="182"/>
      <c r="D153" s="180"/>
      <c r="E153" s="180"/>
      <c r="F153" s="180"/>
      <c r="G153" s="180"/>
      <c r="H153" s="182"/>
      <c r="I153" s="15">
        <f>I150*$AT$5</f>
        <v>10648</v>
      </c>
      <c r="J153" s="180"/>
      <c r="K153" s="15">
        <f>K150*$AU$5</f>
        <v>80</v>
      </c>
      <c r="L153" s="180"/>
      <c r="M153" s="180"/>
      <c r="N153" s="180"/>
      <c r="O153" s="180"/>
      <c r="P153" s="180"/>
      <c r="Q153" s="180"/>
      <c r="R153" s="182"/>
      <c r="S153" s="180"/>
      <c r="T153" s="182"/>
      <c r="U153" s="116" t="e">
        <f ca="1">IFS(T150=1, $AV$6, T150=2, $BD$6, T150=3, $BL$6, T150=4, $AV$13, T150=5, $BD$13, T150=6, $BL$13, T150=7, $AV$20, T150=8, $BD$20, T150=0, )</f>
        <v>#NAME?</v>
      </c>
      <c r="V153" s="116" t="e">
        <f ca="1">IFS(T150=1, $AW$6, T150=2, $BE$6, T150=3, $BM$6, T150=4, $AW$13, T150=5, $BE$13, T150=6, $BM$13, T150=7, $AW$20, T150=8, $BE$20, T150=0, )</f>
        <v>#NAME?</v>
      </c>
      <c r="W153" s="116" t="e">
        <f ca="1">IFS(T150=1, $AX$6, T150=2, $BF$6, T150=3, $BN$6, T150=4, $AX$13, T150=5, $BF$13, T150=6, $BN$13, T150=7, $AX$20, T150=8, $BF$20, T150=0, )</f>
        <v>#NAME?</v>
      </c>
      <c r="X153" s="116" t="e">
        <f ca="1">IFS(T150=1, $AY$6, T150=2, $BG$6, T150=3, $BO$6, T150=4, $AY$13, T150=5, $BG$13, T150=6, $BO$13, T150=7, $AY$20, T150=8, $BG$20, T150=0, )</f>
        <v>#NAME?</v>
      </c>
      <c r="Y153" s="116" t="e">
        <f ca="1">IFS(T150=1, $AZ$6, T150=2, $BH$6, T150=3, $BP$6, T150=4, $AZ$13, T150=5, $BH$13, T150=6, $BP$13, T150=7, $AZ$20, T150=8, $BH$20, T150=0, )</f>
        <v>#NAME?</v>
      </c>
      <c r="Z153" s="116" t="e">
        <f ca="1">IFS(T150=1, $BA$6, T150=2, $BI$6, T150=3, $BQ$6, T150=4, $BA$13, T150=5, $BI$13, T150=6, $BQ$13, T150=7, $BA$20, T150=8, $BI$20, T150=0, )</f>
        <v>#NAME?</v>
      </c>
      <c r="AA153" s="117" t="e">
        <f ca="1">IFS(T150=1, $BB$6, T150=2, $BJ$6, T150=3, $BR$6, T150=4, $BB$13, T150=5, $BJ$13, T150=6, $BR$13, T150=7, $BB$20, T150=8, $BJ$20, T150=0, )</f>
        <v>#NAME?</v>
      </c>
      <c r="AB153" s="180"/>
      <c r="AC153" s="182"/>
      <c r="AD153" s="116" t="e">
        <f ca="1">IFS(AC150=1, $AV$6, AC150=2, $BD$6, AC150=3, $BL$6, AC150=4, $AV$13, AC150=5, $BD$13, AC150=6, $BL$13, AC150=7, $AV$20, AC150=8, $BD$20, AC150=0, )</f>
        <v>#NAME?</v>
      </c>
      <c r="AE153" s="116" t="e">
        <f ca="1">IFS(AC150=1, $AW$6, AC150=2, $BE$6, AC150=3, $BM$6, AC150=4, $AW$13, AC150=5, $BE$13, AC150=6, $BM$13, AC150=7, $AW$20, AC150=8, $BE$20, AC150=0, )</f>
        <v>#NAME?</v>
      </c>
      <c r="AF153" s="116" t="e">
        <f ca="1">IFS(AC150=1, $AX$6, AC150=2, $BF$6, AC150=3, $BN$6, AC150=4, $AX$13, AC150=5, $BF$13, AC150=6, $BN$13, AC150=7, $AX$20, AC150=8, $BF$20, AC150=0, )</f>
        <v>#NAME?</v>
      </c>
      <c r="AG153" s="116" t="e">
        <f ca="1">IFS(AC150=1, $AY$6, AC150=2, $BG$6, AC150=3, $BO$6, AC150=4, $AY$13, AC150=5, $BG$13, AC150=6, $BO$13, AC150=7, $AY$20, AC150=8, $BG$20, AC150=0, )</f>
        <v>#NAME?</v>
      </c>
      <c r="AH153" s="116" t="e">
        <f ca="1">IFS(AC150=1, $AZ$6, AC150=2, $BH$6, AC150=3, $BP$6, AC150=4, $AZ$13, AC150=5, $BH$13, AC150=6, $BP$13, AC150=7, $AZ$20, AC150=8, $BH$20, AC150=0, )</f>
        <v>#NAME?</v>
      </c>
      <c r="AI153" s="116" t="e">
        <f ca="1">IFS(AC150=1, $BA$6, AC150=2, $BI$6, AC150=3, $BQ$6, AC150=4, $BA$13, AC150=5, $BI$13, AC150=6, $BQ$13, AC150=7, $BA$20, AC150=8, $BI$20, AC150=0, )</f>
        <v>#NAME?</v>
      </c>
      <c r="AJ153" s="117" t="e">
        <f ca="1">IFS(AC150=1, $BB$6, AC150=2, $BJ$6, AC150=3, $BR$6, AC150=4, $BB$13, AC150=5, $BJ$13, AC150=6, $BR$13, AC150=7, $BB$20, AC150=8, $BJ$20, AC150=0, )</f>
        <v>#NAME?</v>
      </c>
      <c r="AK153" s="180"/>
      <c r="AL153" s="182"/>
      <c r="AM153" s="116"/>
      <c r="AN153" s="116"/>
      <c r="AO153" s="116"/>
      <c r="AP153" s="116"/>
      <c r="AQ153" s="116"/>
      <c r="AR153" s="116" t="e">
        <f ca="1">IFS(AL150=1, $BA$6, AL150=2, $BI$6, AL150=3, $BQ$6, AL150=4, $BA$13, AL150=5, $BI$13, AL150=6, $BQ$13, AL150=7, $BA$20, AL150=8, $BI$20, AL150=0, )</f>
        <v>#NAME?</v>
      </c>
      <c r="AS153" s="117" t="e">
        <f ca="1">IFS(AL150=1, $BB$6, AL150=2, $BJ$6, AL150=3, $BR$6, AL150=4, $BB$13, AL150=5, $BJ$13, AL150=6, $BR$13, AL150=7, $BB$20, AL150=8, $BJ$20, AL150=0, )</f>
        <v>#NAME?</v>
      </c>
      <c r="AT153" s="15"/>
      <c r="AU153" s="59"/>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row>
    <row r="154" spans="1:70" ht="13.5" x14ac:dyDescent="0.25">
      <c r="A154" s="180"/>
      <c r="B154" s="135" t="s">
        <v>16</v>
      </c>
      <c r="C154" s="182"/>
      <c r="D154" s="180"/>
      <c r="E154" s="180"/>
      <c r="F154" s="180"/>
      <c r="G154" s="180"/>
      <c r="H154" s="182"/>
      <c r="I154" s="15">
        <f>I150*$AT$6</f>
        <v>51500</v>
      </c>
      <c r="J154" s="180"/>
      <c r="K154" s="15">
        <f>K150*$AU$6</f>
        <v>160</v>
      </c>
      <c r="L154" s="180"/>
      <c r="M154" s="180"/>
      <c r="N154" s="180"/>
      <c r="O154" s="180"/>
      <c r="P154" s="180"/>
      <c r="Q154" s="180"/>
      <c r="R154" s="182"/>
      <c r="S154" s="180"/>
      <c r="T154" s="182"/>
      <c r="U154" s="116" t="e">
        <f ca="1">IFS(T150=1, $AV$7, T150=2, $BD$7, T150=3, $BL$7, T150=4, $AV$14, T150=5, $BD$14, T150=6, $BL$14, T150=7, $AV$21, T150=8, $BD$21, T150=0, )</f>
        <v>#NAME?</v>
      </c>
      <c r="V154" s="116" t="e">
        <f ca="1">IFS(T150=1, $AW$7, T150=2, $BE$7, T150=3, $BM$7, T150=4, $AW$14, T150=5, $BE$14, T150=6, $BM$14, T150=7, $AW$21, T150=8, $BE$21, T150=0, )</f>
        <v>#NAME?</v>
      </c>
      <c r="W154" s="116" t="e">
        <f ca="1">IFS(T150=1, $AX$7, T150=2, $BF$7, T150=3, $BN$7, T150=4, $AX$14, T150=5, $BF$14, T150=6, $BN$14, T150=7, $AX$21, T150=8, $BF$21, T150=0, )</f>
        <v>#NAME?</v>
      </c>
      <c r="X154" s="116" t="e">
        <f ca="1">IFS(T150=1, $AY$7, T150=2, $BG$7, T150=3, $BO$7, T150=4, $AY$14, T150=5, $BG$14, T150=6, $BO$14, T150=7, $AY$21, T150=8, $BG$21, T150=0, )</f>
        <v>#NAME?</v>
      </c>
      <c r="Y154" s="116" t="e">
        <f ca="1">IFS(T150=1, $AZ$7, T150=2, $BH$7, T150=3, $BP$7, T150=4, $AZ$14, T150=5, $BH$14, T150=6, $BP$14, T150=7, $AZ$21, T150=8, $BH$21, T150=0, )</f>
        <v>#NAME?</v>
      </c>
      <c r="Z154" s="116" t="e">
        <f ca="1">IFS(T150=1, $BA$7, T150=2, $BI$7, T150=3, $BQ$7, T150=4, $BA$14, T150=5, $BI$14, T150=6, $BQ$14, T150=7, $BA$21, T150=8, $BI$21, T150=0, )</f>
        <v>#NAME?</v>
      </c>
      <c r="AA154" s="117" t="e">
        <f ca="1">IFS(T150=1, $BB$7, T150=2, $BJ$7, T150=3, $BR$7, T150=4, $BB$14, T150=5, $BJ$14, T150=6, $BR$14, T150=7, $BB$21, T150=8, $BJ$21, T150=0, )</f>
        <v>#NAME?</v>
      </c>
      <c r="AB154" s="180"/>
      <c r="AC154" s="182"/>
      <c r="AD154" s="116" t="e">
        <f ca="1">IFS(AC150=1, $AV$7, AC150=2, $BD$7, AC150=3, $BL$7, AC150=4, $AV$14, AC150=5, $BD$14, AC150=6, $BL$14, AC150=7, $AV$21, AC150=8, $BD$21, AC150=0, )</f>
        <v>#NAME?</v>
      </c>
      <c r="AE154" s="116" t="e">
        <f ca="1">IFS(AC150=1, $AW$7, AC150=2, $BE$7, AC150=3, $BM$7, AC150=4, $AW$14, AC150=5, $BE$14, AC150=6, $BM$14, AC150=7, $AW$21, AC150=8, $BE$21, AC150=0, )</f>
        <v>#NAME?</v>
      </c>
      <c r="AF154" s="116" t="e">
        <f ca="1">IFS(AC150=1, $AX$7, AC150=2, $BF$7, AC150=3, $BN$7, AC150=4, $AX$14, AC150=5, $BF$14, AC150=6, $BN$14, AC150=7, $AX$21, AC150=8, $BF$21, AC150=0, )</f>
        <v>#NAME?</v>
      </c>
      <c r="AG154" s="116" t="e">
        <f ca="1">IFS(AC150=1, $AY$7, AC150=2, $BG$7, AC150=3, $BO$7, AC150=4, $AY$14, AC150=5, $BG$14, AC150=6, $BO$14, AC150=7, $AY$21, AC150=8, $BG$21, AC150=0, )</f>
        <v>#NAME?</v>
      </c>
      <c r="AH154" s="116" t="e">
        <f ca="1">IFS(AC150=1, $AZ$7, AC150=2, $BH$7, AC150=3, $BP$7, AC150=4, $AZ$14, AC150=5, $BH$14, AC150=6, $BP$14, AC150=7, $AZ$21, AC150=8, $BH$21, AC150=0, )</f>
        <v>#NAME?</v>
      </c>
      <c r="AI154" s="116" t="e">
        <f ca="1">IFS(AC150=1, $BA$7, AC150=2, $BI$7, AC150=3, $BQ$7, AC150=4, $BA$14, AC150=5, $BI$14, AC150=6, $BQ$14, AC150=7, $BA$21, AC150=8, $BI$21, AC150=0, )</f>
        <v>#NAME?</v>
      </c>
      <c r="AJ154" s="117" t="e">
        <f ca="1">IFS(AC150=1, $BB$7, AC150=2, $BJ$7, AC150=3, $BR$7, AC150=4, $BB$14, AC150=5, $BJ$14, AC150=6, $BR$14, AC150=7, $BB$21, AC150=8, $BJ$21, AC150=0, )</f>
        <v>#NAME?</v>
      </c>
      <c r="AK154" s="180"/>
      <c r="AL154" s="182"/>
      <c r="AM154" s="116"/>
      <c r="AN154" s="116"/>
      <c r="AO154" s="116"/>
      <c r="AP154" s="116"/>
      <c r="AQ154" s="116"/>
      <c r="AR154" s="116" t="e">
        <f ca="1">IFS(AL150=1, $BA$7, AL150=2, $BI$7, AL150=3, $BQ$7, AL150=4, $BA$14, AL150=5, $BI$14, AL150=6, $BQ$14, AL150=7, $BA$21, AL150=8, $BI$21, AL150=0, )</f>
        <v>#NAME?</v>
      </c>
      <c r="AS154" s="117" t="e">
        <f ca="1">IFS(AL150=1, $BB$7, AL150=2, $BJ$7, AL150=3, $BR$7, AL150=4, $BB$14, AL150=5, $BJ$14, AL150=6, $BR$14, AL150=7, $BB$21, AL150=8, $BJ$21, AL150=0, )</f>
        <v>#NAME?</v>
      </c>
      <c r="AT154" s="15"/>
      <c r="AU154" s="59"/>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row>
    <row r="155" spans="1:70" ht="13.5" x14ac:dyDescent="0.25">
      <c r="A155" s="180"/>
      <c r="B155" s="136" t="s">
        <v>17</v>
      </c>
      <c r="C155" s="182"/>
      <c r="D155" s="180"/>
      <c r="E155" s="180"/>
      <c r="F155" s="180"/>
      <c r="G155" s="180"/>
      <c r="H155" s="182"/>
      <c r="I155" s="15">
        <f>I150*$AT$7</f>
        <v>249330</v>
      </c>
      <c r="J155" s="180"/>
      <c r="K155" s="15">
        <f>K150*$AU$7</f>
        <v>320</v>
      </c>
      <c r="L155" s="180"/>
      <c r="M155" s="180"/>
      <c r="N155" s="180"/>
      <c r="O155" s="180"/>
      <c r="P155" s="180"/>
      <c r="Q155" s="180"/>
      <c r="R155" s="182"/>
      <c r="S155" s="180"/>
      <c r="T155" s="182"/>
      <c r="U155" s="116" t="e">
        <f ca="1">IFS(T150=1, $AV$8, T150=2, $BD$8, T150=3, $BL$8, T150=4, $AV$15, T150=5, $BD$15, T150=6, $BL$15, T150=7, $AV$22, T150=8, $BD$22, T150=0, )</f>
        <v>#NAME?</v>
      </c>
      <c r="V155" s="116" t="e">
        <f ca="1">IFS(T150=1, $AW$8, T150=2, $BE$8, T150=3, $BM$8, T150=4, $AW$15, T150=5, $BE$15, T150=6, $BM$15, T150=7, $AW$22, T150=8, $BE$22, T150=0, )</f>
        <v>#NAME?</v>
      </c>
      <c r="W155" s="116" t="e">
        <f ca="1">IFS(T150=1, $AX$8, T150=2, $BF$8, T150=3, $BN$8, T150=4, $AX$15, T150=5, $BF$15, T150=6, $BN$15, T150=7, $AX$22, T150=8, $BF$22, T150=0, )</f>
        <v>#NAME?</v>
      </c>
      <c r="X155" s="116" t="e">
        <f ca="1">IFS(T150=1, $AY$8, T150=2, $BG$8, T150=3, $BO$8, T150=4, $AY$15, T150=5, $BG$15, T150=6, $BO$15, T150=7, $AY$22, T150=8, $BG$22, T150=0, )</f>
        <v>#NAME?</v>
      </c>
      <c r="Y155" s="116" t="e">
        <f ca="1">IFS(T150=1, $AZ$8, T150=2, $BH$8, T150=3, $BP$8, T150=4, $AZ$15, T150=5, $BH$15, T150=6, $BP$15, T150=7, $AZ$22, T150=8, $BH$22, T150=0, )</f>
        <v>#NAME?</v>
      </c>
      <c r="Z155" s="116" t="e">
        <f ca="1">IFS(T150=1, $BA$8, T150=2, $BI$8, T150=3, $BQ$8, T150=4, $BA$15, T150=5, $BI$15, T150=6, $BQ$15, T150=7, $BA$22, T150=8, $BI$22, T150=0, )</f>
        <v>#NAME?</v>
      </c>
      <c r="AA155" s="117" t="e">
        <f ca="1">IFS(T150=1, $BB$8, T150=2, $BJ$8, T150=3, $BR$8, T150=4, $BB$15, T150=5, $BJ$15, T150=6, $BR$15, T150=7, $BB$22, T150=8, $BJ$22, T150=0, )</f>
        <v>#NAME?</v>
      </c>
      <c r="AB155" s="180"/>
      <c r="AC155" s="182"/>
      <c r="AD155" s="116" t="e">
        <f ca="1">IFS(AC150=1, $AV$8, AC150=2, $BD$8, AC150=3, $BL$8, AC150=4, $AV$15, AC150=5, $BD$15, AC150=6, $BL$15, AC150=7, $AV$22, AC150=8, $BD$22, AC150=0, )</f>
        <v>#NAME?</v>
      </c>
      <c r="AE155" s="116" t="e">
        <f ca="1">IFS(AC150=1, $AW$8, AC150=2, $BE$8, AC150=3, $BM$8, AC150=4, $AW$15, AC150=5, $BE$15, AC150=6, $BM$15, AC150=7, $AW$22, AC150=8, $BE$22, AC150=0, )</f>
        <v>#NAME?</v>
      </c>
      <c r="AF155" s="116" t="e">
        <f ca="1">IFS(AC150=1, $AX$8, AC150=2, $BF$8, AC150=3, $BN$8, AC150=4, $AX$15, AC150=5, $BF$15, AC150=6, $BN$15, AC150=7, $AX$22, AC150=8, $BF$22, AC150=0, )</f>
        <v>#NAME?</v>
      </c>
      <c r="AG155" s="116" t="e">
        <f ca="1">IFS(AC150=1, $AY$8, AC150=2, $BG$8, AC150=3, $BO$8, AC150=4, $AY$15, AC150=5, $BG$15, AC150=6, $BO$15, AC150=7, $AY$22, AC150=8, $BG$22, AC150=0, )</f>
        <v>#NAME?</v>
      </c>
      <c r="AH155" s="116" t="e">
        <f ca="1">IFS(AC150=1, $AZ$8, AC150=2, $BH$8, AC150=3, $BP$8, AC150=4, $AZ$15, AC150=5, $BH$15, AC150=6, $BP$15, AC150=7, $AZ$22, AC150=8, $BH$22, AC150=0, )</f>
        <v>#NAME?</v>
      </c>
      <c r="AI155" s="116" t="e">
        <f ca="1">IFS(AC150=1, $BA$8, AC150=2, $BI$8, AC150=3, $BQ$8, AC150=4, $BA$15, AC150=5, $BI$15, AC150=6, $BQ$15, AC150=7, $BA$22, AC150=8, $BI$22, AC150=0, )</f>
        <v>#NAME?</v>
      </c>
      <c r="AJ155" s="117" t="e">
        <f ca="1">IFS(AC150=1, $BB$8, AC150=2, $BJ$8, AC150=3, $BR$8, AC150=4, $BB$15, AC150=5, $BJ$15, AC150=6, $BR$15, AC150=7, $BB$22, AC150=8, $BJ$22, AC150=0, )</f>
        <v>#NAME?</v>
      </c>
      <c r="AK155" s="180"/>
      <c r="AL155" s="182"/>
      <c r="AM155" s="116"/>
      <c r="AN155" s="116"/>
      <c r="AO155" s="116"/>
      <c r="AP155" s="116"/>
      <c r="AQ155" s="116"/>
      <c r="AR155" s="116" t="e">
        <f ca="1">IFS(AL150=1, $BA$8, AL150=2, $BI$8, AL150=3, $BQ$8, AL150=4, $BA$15, AL150=5, $BI$15, AL150=6, $BQ$15, AL150=7, $BA$22, AL150=8, $BI$22, AL150=0, )</f>
        <v>#NAME?</v>
      </c>
      <c r="AS155" s="117" t="e">
        <f ca="1">IFS(AL150=1, $BB$8, AL150=2, $BJ$8, AL150=3, $BR$8, AL150=4, $BB$15, AL150=5, $BJ$15, AL150=6, $BR$15, AL150=7, $BB$22, AL150=8, $BJ$22, AL150=0, )</f>
        <v>#NAME?</v>
      </c>
      <c r="AT155" s="15"/>
      <c r="AU155" s="59"/>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row>
    <row r="156" spans="1:70" ht="15.75" customHeight="1" x14ac:dyDescent="0.25">
      <c r="A156" s="191"/>
      <c r="B156" s="141" t="s">
        <v>18</v>
      </c>
      <c r="C156" s="195"/>
      <c r="D156" s="191"/>
      <c r="E156" s="191"/>
      <c r="F156" s="191"/>
      <c r="G156" s="191"/>
      <c r="H156" s="195"/>
      <c r="I156" s="76">
        <f>I150*$AT$8</f>
        <v>2655000</v>
      </c>
      <c r="J156" s="191"/>
      <c r="K156" s="76">
        <f>K150*$AU$8</f>
        <v>640</v>
      </c>
      <c r="L156" s="191"/>
      <c r="M156" s="191"/>
      <c r="N156" s="191"/>
      <c r="O156" s="191"/>
      <c r="P156" s="191"/>
      <c r="Q156" s="191"/>
      <c r="R156" s="195"/>
      <c r="S156" s="191"/>
      <c r="T156" s="195"/>
      <c r="U156" s="124" t="e">
        <f ca="1">IFS(T150=1, $AV$9, T150=2, $BD$9, T150=3, $BL$9, T150=4, $AV$16, T150=5, $BD$16, T150=6, $BL$16, T150=7, $AV$23, T150=8, $BD$23, T150=0, )</f>
        <v>#NAME?</v>
      </c>
      <c r="V156" s="124" t="e">
        <f ca="1">IFS(T150=1, $AW$9, T150=2, $BE$9, T150=3, $BM$9, T150=4, $AW$16, T150=5, $BE$16, T150=6, $BM$16, T150=7, $AW$23, T150=8, $BE$23, T150=0, )</f>
        <v>#NAME?</v>
      </c>
      <c r="W156" s="124" t="e">
        <f ca="1">IFS(T150=1, $AX$9, T150=2, $BF$9, T150=3, $BN$9, T150=4, $AX$16, T150=5, $BF$16, T150=6, $BN$16, T150=7, $AX$23, T150=8, $BF$23, T150=0, )</f>
        <v>#NAME?</v>
      </c>
      <c r="X156" s="124" t="e">
        <f ca="1">IFS(T150=1, $AY$9, T150=2, $BG$9, T150=3, $BO$9, T150=4, $AY$16, T150=5, $BG$16, T150=6, $BO$16, T150=7, $AY$23, T150=8, $BG$23, T150=0, )</f>
        <v>#NAME?</v>
      </c>
      <c r="Y156" s="124" t="e">
        <f ca="1">IFS(T150=1, $AZ$9, T150=2, $BH$9, T150=3, $BP$9, T150=4, $AZ$16, T150=5, $BH$16, T150=6, $BP$16, T150=7, $AZ$23, T150=8, $BH$23, T150=0, )</f>
        <v>#NAME?</v>
      </c>
      <c r="Z156" s="124" t="e">
        <f ca="1">IFS(T150=1, $BA$9, T150=2, $BI$9, T150=3, $BQ$9, T150=4, $BA$16, T150=5, $BI$16, T150=6, $BQ$16, T150=7, $BA$23, T150=8, $BI$23, T150=0, )</f>
        <v>#NAME?</v>
      </c>
      <c r="AA156" s="125" t="e">
        <f ca="1">IFS(T150=1, $BB$9, T150=2, $BJ$9, T150=3, $BR$9, T150=4, $BB$16, T150=5, $BJ$16, T150=6, $BR$16, T150=7, $BB$23, T150=8, $BJ$23, T150=0, )</f>
        <v>#NAME?</v>
      </c>
      <c r="AB156" s="191"/>
      <c r="AC156" s="195"/>
      <c r="AD156" s="124" t="e">
        <f ca="1">IFS(AC150=1, $AV$9, AC150=2, $BD$9, AC150=3, $BL$9, AC150=4, $AV$16, AC150=5, $BD$16, AC150=6, $BL$16, AC150=7, $AV$23, AC150=8, $BD$23, AC150=0, )</f>
        <v>#NAME?</v>
      </c>
      <c r="AE156" s="124" t="e">
        <f ca="1">IFS(AC150=1, $AW$9, AC150=2, $BE$9, AC150=3, $BM$9, AC150=4, $AW$16, AC150=5, $BE$16, AC150=6, $BM$16, AC150=7, $AW$23, AC150=8, $BE$23, AC150=0, )</f>
        <v>#NAME?</v>
      </c>
      <c r="AF156" s="124" t="e">
        <f ca="1">IFS(AC150=1, $AX$9, AC150=2, $BF$9, AC150=3, $BN$9, AC150=4, $AX$16, AC150=5, $BF$16, AC150=6, $BN$16, AC150=7, $AX$23, AC150=8, $BF$23, AC150=0, )</f>
        <v>#NAME?</v>
      </c>
      <c r="AG156" s="124" t="e">
        <f ca="1">IFS(AC150=1, $AY$9, AC150=2, $BG$9, AC150=3, $BO$9, AC150=4, $AY$16, AC150=5, $BG$16, AC150=6, $BO$16, AC150=7, $AY$23, AC150=8, $BG$23, AC150=0, )</f>
        <v>#NAME?</v>
      </c>
      <c r="AH156" s="124" t="e">
        <f ca="1">IFS(AC150=1, $AZ$9, AC150=2, $BH$9, AC150=3, $BP$9, AC150=4, $AZ$16, AC150=5, $BH$16, AC150=6, $BP$16, AC150=7, $AZ$23, AC150=8, $BH$23, AC150=0, )</f>
        <v>#NAME?</v>
      </c>
      <c r="AI156" s="124" t="e">
        <f ca="1">IFS(AC150=1, $BA$9, AC150=2, $BI$9, AC150=3, $BQ$9, AC150=4, $BA$16, AC150=5, $BI$16, AC150=6, $BQ$16, AC150=7, $BA$23, AC150=8, $BI$23, AC150=0, )</f>
        <v>#NAME?</v>
      </c>
      <c r="AJ156" s="125" t="e">
        <f ca="1">IFS(AC150=1, $BB$9, AC150=2, $BJ$9, AC150=3, $BR$9, AC150=4, $BB$16, AC150=5, $BJ$16, AC150=6, $BR$16, AC150=7, $BB$23, AC150=8, $BJ$23, AC150=0, )</f>
        <v>#NAME?</v>
      </c>
      <c r="AK156" s="191"/>
      <c r="AL156" s="195"/>
      <c r="AM156" s="124"/>
      <c r="AN156" s="124"/>
      <c r="AO156" s="124"/>
      <c r="AP156" s="124"/>
      <c r="AQ156" s="124"/>
      <c r="AR156" s="124" t="e">
        <f ca="1">IFS(AL150=1, $BA$9, AL150=2, $BI$9, AL150=3, $BQ$9, AL150=4, $BA$16, AL150=5, $BI$16, AL150=6, $BQ$16, AL150=7, $BA$23, AL150=8, $BI$23, AL150=0, )</f>
        <v>#NAME?</v>
      </c>
      <c r="AS156" s="125" t="e">
        <f ca="1">IFS(AL150=1, $BB$9, AL150=2, $BJ$9, AL150=3, $BR$9, AL150=4, $BB$16, AL150=5, $BJ$16, AL150=6, $BR$16, AL150=7, $BB$23, AL150=8, $BJ$23, AL150=0, )</f>
        <v>#NAME?</v>
      </c>
      <c r="AT156" s="142"/>
      <c r="AU156" s="143"/>
      <c r="AV156" s="144"/>
      <c r="AW156" s="144"/>
      <c r="AX156" s="144"/>
      <c r="AY156" s="144"/>
      <c r="AZ156" s="144"/>
      <c r="BA156" s="144"/>
      <c r="BB156" s="144"/>
      <c r="BC156" s="144"/>
      <c r="BD156" s="144"/>
      <c r="BE156" s="144"/>
      <c r="BF156" s="144"/>
      <c r="BG156" s="144"/>
      <c r="BH156" s="144"/>
      <c r="BI156" s="144"/>
      <c r="BJ156" s="144"/>
      <c r="BK156" s="144"/>
      <c r="BL156" s="144"/>
      <c r="BM156" s="144"/>
      <c r="BN156" s="144"/>
      <c r="BO156" s="144"/>
      <c r="BP156" s="144"/>
      <c r="BQ156" s="144"/>
      <c r="BR156" s="144"/>
    </row>
    <row r="157" spans="1:70" ht="13.5" x14ac:dyDescent="0.25">
      <c r="A157" s="189" t="s">
        <v>209</v>
      </c>
      <c r="B157" s="131" t="s">
        <v>23</v>
      </c>
      <c r="C157" s="194">
        <v>1</v>
      </c>
      <c r="D157" s="189"/>
      <c r="E157" s="189" t="s">
        <v>357</v>
      </c>
      <c r="F157" s="189" t="s">
        <v>115</v>
      </c>
      <c r="G157" s="189" t="s">
        <v>115</v>
      </c>
      <c r="H157" s="194" t="s">
        <v>115</v>
      </c>
      <c r="I157" s="15">
        <v>100</v>
      </c>
      <c r="J157" s="15">
        <v>200</v>
      </c>
      <c r="K157" s="15">
        <v>10</v>
      </c>
      <c r="L157" s="189">
        <v>0</v>
      </c>
      <c r="M157" s="189" t="s">
        <v>115</v>
      </c>
      <c r="N157" s="180"/>
      <c r="O157" s="180"/>
      <c r="P157" s="199" t="s">
        <v>355</v>
      </c>
      <c r="Q157" s="189" t="s">
        <v>367</v>
      </c>
      <c r="R157" s="194" t="s">
        <v>412</v>
      </c>
      <c r="S157" s="189" t="s">
        <v>209</v>
      </c>
      <c r="T157" s="194">
        <v>2</v>
      </c>
      <c r="U157" s="116" t="e">
        <f ca="1">IFS(T157=1, $AV$3, T157=2, $BD$3, T157=3, $BL$3, T157=4, $AV$10, T157=5, $BD$10, T157=6, $BL$10, T157=7, $AV$17, T157=8, $BD$17, T157=0, )</f>
        <v>#NAME?</v>
      </c>
      <c r="V157" s="116" t="e">
        <f ca="1">IFS(T157=1, $AW$3, T157=2, $BE$3, T157=3, $BM$3, T157=4, $AW$10, T157=5, $BE$10, T157=6, $BM$10, T157=7, $AW$17, T157=8, $BE$17, T157=0, )</f>
        <v>#NAME?</v>
      </c>
      <c r="W157" s="116" t="e">
        <f ca="1">IFS(T157=1, $AX$3, T157=2, $BF$3, T157=3, $BN$3, T157=4, $AX$10, T157=5, $BF$10, T157=6, $BN$10, T157=7, $AX$17, T157=8, $BET164, T157=0, )</f>
        <v>#NAME?</v>
      </c>
      <c r="X157" s="116" t="e">
        <f ca="1">IFS(T157=1, $AY$3, T157=2, $BG$3, T157=3, $BO$3, T157=4, $AY$10, T157=5, $BG$10, T157=6, $BO$10, T157=7, $AY$17, T157=8, $BFT164, T157=0, )</f>
        <v>#NAME?</v>
      </c>
      <c r="Y157" s="116" t="e">
        <f ca="1">IFS(T157=1, $AZ$3, T157=2, $BH$3, T157=3, $BP$3, T157=4, $AZ$10, T157=5, $BH$10, T157=6, $BP$10, T157=7, $AZ$17, T157=8, $BGT164, T157=0, )</f>
        <v>#NAME?</v>
      </c>
      <c r="Z157" s="116" t="e">
        <f ca="1">IFS(T157=1, $BA$3, T157=2, $BI$3, T157=3, $BQ$3, T157=4, $BA$10, T157=5, $BI$10, T157=6, $BQ$10, T157=7, $BA$17, T157=8, $BHT164, T157=0, )</f>
        <v>#NAME?</v>
      </c>
      <c r="AA157" s="117" t="e">
        <f ca="1">IFS(T157=1, $BB$3, T157=2, $BJ$3, T157=3, $BR$3, T157=4, $BB$10, T157=5, $BJ$10, T157=6, $BR$10, T157=7, $BB$17, T157=8, $BIT164, T157=0, )</f>
        <v>#NAME?</v>
      </c>
      <c r="AB157" s="189" t="s">
        <v>206</v>
      </c>
      <c r="AC157" s="194"/>
      <c r="AD157" s="116" t="e">
        <f ca="1">IFS(AC157=1, $AV$3, AC157=2, $BD$3, AC157=3, $BL$3, AC157=4, $AV$10, AC157=5, $BD$10, AC157=6, $BL$10, AC157=7, $AV$17, AC157=8, $BD$17, AC157=0, )</f>
        <v>#NAME?</v>
      </c>
      <c r="AE157" s="116" t="e">
        <f ca="1">IFS(AC157=1, $AW$3, AC157=2, $BE$3, AC157=3, $BM$3, AC157=4, $AW$10, AC157=5, $BE$10, AC157=6, $BM$10, AC157=7, $AW$17, AC157=8, $BE$17, AC157=0, )</f>
        <v>#NAME?</v>
      </c>
      <c r="AF157" s="116" t="e">
        <f ca="1">IFS(AC157=1, $AX$3, AC157=2, $BF$3, AC157=3, $BN$3, AC157=4, $AX$10, AC157=5, $BF$10, AC157=6, $BN$10, AC157=7, $AX$17, AC157=8, $BET164, AC157=0, )</f>
        <v>#NAME?</v>
      </c>
      <c r="AG157" s="116" t="e">
        <f ca="1">IFS(AC157=1, $AY$3, AC157=2, $BG$3, AC157=3, $BO$3, AC157=4, $AY$10, AC157=5, $BG$10, AC157=6, $BO$10, AC157=7, $AY$17, AC157=8, $BFT164, AC157=0, )</f>
        <v>#NAME?</v>
      </c>
      <c r="AH157" s="116" t="e">
        <f ca="1">IFS(AC157=1, $AZ$3, AC157=2, $BH$3, AC157=3, $BP$3, AC157=4, $AZ$10, AC157=5, $BH$10, AC157=6, $BP$10, AC157=7, $AZ$17, AC157=8, $BGT164, AC157=0, )</f>
        <v>#NAME?</v>
      </c>
      <c r="AI157" s="116" t="e">
        <f ca="1">IFS(AC157=1, $BA$3, AC157=2, $BI$3, AC157=3, $BQ$3, AC157=4, $BA$10, AC157=5, $BI$10, AC157=6, $BQ$10, AC157=7, $BA$17, AC157=8, $BHT164, AC157=0, )</f>
        <v>#NAME?</v>
      </c>
      <c r="AJ157" s="117" t="e">
        <f ca="1">IFS(AC157=1, $BB$3, AC157=2, $BJ$3, AC157=3, $BR$3, AC157=4, $BB$10, AC157=5, $BJ$10, AC157=6, $BR$10, AC157=7, $BB$17, AC157=8, $BIT164, AC157=0, )</f>
        <v>#NAME?</v>
      </c>
      <c r="AK157" s="189" t="s">
        <v>115</v>
      </c>
      <c r="AL157" s="194"/>
      <c r="AM157" s="116" t="e">
        <f ca="1">IFS(AL157=1, $AV$3, AL157=2, $BD$3, AL157=3, $BL$3, AL157=4, $AV$10, AL157=5, $BD$10, AL157=6, $BL$10, AL157=7, $AV$17, AL157=8, $BD$17, AL157=0, )</f>
        <v>#NAME?</v>
      </c>
      <c r="AN157" s="116" t="e">
        <f ca="1">IFS(AL157=1, $AW$3, AL157=2, $BE$3, AL157=3, $BM$3, AL157=4, $AW$10, AL157=5, $BE$10, AL157=6, $BM$10, AL157=7, $AW$17, AL157=8, $BE$17, AL157=0, )</f>
        <v>#NAME?</v>
      </c>
      <c r="AO157" s="116" t="e">
        <f ca="1">IFS(AL157=1, $AX$3, AL157=2, $BF$3, AL157=3, $BN$3, AL157=4, $AX$10, AL157=5, $BF$10, AL157=6, $BN$10, AL157=7, $AX$17, AL157=8, $BET164, AL157=0, )</f>
        <v>#NAME?</v>
      </c>
      <c r="AP157" s="116" t="e">
        <f ca="1">IFS(AL157=1, $AY$3, AL157=2, $BG$3, AL157=3, $BO$3, AL157=4, $AY$10, AL157=5, $BG$10, AL157=6, $BO$10, AL157=7, $AY$17, AL157=8, $BFT164, AL157=0, )</f>
        <v>#NAME?</v>
      </c>
      <c r="AQ157" s="116" t="e">
        <f ca="1">IFS(AL157=1, $AZ$3, AL157=2, $BH$3, AL157=3, $BP$3, AL157=4, $AZ$10, AL157=5, $BH$10, AL157=6, $BP$10, AL157=7, $AZ$17, AL157=8, $BGT164, AL157=0, )</f>
        <v>#NAME?</v>
      </c>
      <c r="AR157" s="116" t="e">
        <f ca="1">IFS(AL157=1, $BA$3, AL157=2, $BI$3, AL157=3, $BQ$3, AL157=4, $BA$10, AL157=5, $BI$10, AL157=6, $BQ$10, AL157=7, $BA$17, AL157=8, $BHT164, AL157=0, )</f>
        <v>#NAME?</v>
      </c>
      <c r="AS157" s="117" t="e">
        <f ca="1">IFS(AL157=1, $BB$3, AL157=2, $BJ$3, AL157=3, $BR$3, AL157=4, $BB$10, AL157=5, $BJ$10, AL157=6, $BR$10, AL157=7, $BB$17, AL157=8, $BIT164, AL157=0, )</f>
        <v>#NAME?</v>
      </c>
      <c r="AT157" s="15"/>
      <c r="AU157" s="59"/>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row>
    <row r="158" spans="1:70" ht="13.5" x14ac:dyDescent="0.25">
      <c r="A158" s="180"/>
      <c r="B158" s="132" t="s">
        <v>13</v>
      </c>
      <c r="C158" s="182"/>
      <c r="D158" s="180"/>
      <c r="E158" s="180"/>
      <c r="F158" s="180"/>
      <c r="G158" s="180"/>
      <c r="H158" s="182"/>
      <c r="I158" s="15">
        <f t="shared" ref="I158:J158" si="10">I157*$AT$3</f>
        <v>220.00000000000003</v>
      </c>
      <c r="J158" s="15">
        <f t="shared" si="10"/>
        <v>440.00000000000006</v>
      </c>
      <c r="K158" s="15">
        <f>K157*$AU$3</f>
        <v>20</v>
      </c>
      <c r="L158" s="180"/>
      <c r="M158" s="180"/>
      <c r="N158" s="180"/>
      <c r="O158" s="180"/>
      <c r="P158" s="180"/>
      <c r="Q158" s="180"/>
      <c r="R158" s="182"/>
      <c r="S158" s="180"/>
      <c r="T158" s="182"/>
      <c r="U158" s="116" t="e">
        <f ca="1">IFS(T157=1, $AV$4, T157=2, $BD$4, T157=3, $BL$4, T157=4, $AV$11, T157=5, $BD$11, T157=6, $BL$11, T157=7, $AV$18, T157=8, $BD$18, T157=0, )</f>
        <v>#NAME?</v>
      </c>
      <c r="V158" s="116" t="e">
        <f ca="1">IFS(T157=1, $AW$4, T157=2, $BE$4, T157=3, $BM$4, T157=4, $AW$11, T157=5, $BE$11, T157=6, $BM$11, T157=7, $AW$18, T157=8, $BE$18, T157=0, )</f>
        <v>#NAME?</v>
      </c>
      <c r="W158" s="116" t="e">
        <f ca="1">IFS(T157=1, $AX$4, T157=2, $BF$4, T157=3, $BN$4, T157=4, $AX$11, T157=5, $BF$11, T157=6, $BN$11, T157=7, $AX$18, T157=8, $BF$18, T157=0, )</f>
        <v>#NAME?</v>
      </c>
      <c r="X158" s="116" t="e">
        <f ca="1">IFS(T157=1, $AY$4, T157=2, $BG$4, T157=3, $BO$4, T157=4, $AY$11, T157=5, $BG$11, T157=6, $BO$11, T157=7, $AY$18, T157=8, $BG$18, T157=0, )</f>
        <v>#NAME?</v>
      </c>
      <c r="Y158" s="116" t="e">
        <f ca="1">IFS(T157=1, $AZ$4, T157=2, $BH$4, T157=3, $BP$4, T157=4, $AZ$11, T157=5, $BH$11, T157=6, $BP$11, T157=7, $AZ$18, T157=8, $BH$18, T157=0, )</f>
        <v>#NAME?</v>
      </c>
      <c r="Z158" s="116" t="e">
        <f ca="1">IFS(T157=1, $BA$4, T157=2, $BI$4, T157=3, $BQ$4, T157=4, $BA$11, T157=5, $BI$11, T157=6, $BQ$11, T157=7, $BA$18, T157=8, $BI$18, T157=0, )</f>
        <v>#NAME?</v>
      </c>
      <c r="AA158" s="117" t="e">
        <f ca="1">IFS(T157=1, $BA$4, T157=2, $BI$4, T157=3, $BQ$4, T157=4, $BA$11, T157=5, $BI$11, T157=6, $BQ$11, T157=7, $BA$18, T157=8, $BI$18, T157=0, )</f>
        <v>#NAME?</v>
      </c>
      <c r="AB158" s="180"/>
      <c r="AC158" s="182"/>
      <c r="AD158" s="116" t="e">
        <f ca="1">IFS(AC157=1, $AV$4, AC157=2, $BD$4, AC157=3, $BL$4, AC157=4, $AV$11, AC157=5, $BD$11, AC157=6, $BL$11, AC157=7, $AV$18, AC157=8, $BD$18, AC157=0, )</f>
        <v>#NAME?</v>
      </c>
      <c r="AE158" s="116" t="e">
        <f ca="1">IFS(AC157=1, $AW$4, AC157=2, $BE$4, AC157=3, $BM$4, AC157=4, $AW$11, AC157=5, $BE$11, AC157=6, $BM$11, AC157=7, $AW$18, AC157=8, $BE$18, AC157=0, )</f>
        <v>#NAME?</v>
      </c>
      <c r="AF158" s="116" t="e">
        <f ca="1">IFS(AC157=1, $AX$4, AC157=2, $BF$4, AC157=3, $BN$4, AC157=4, $AX$11, AC157=5, $BF$11, AC157=6, $BN$11, AC157=7, $AX$18, AC157=8, $BF$18, AC157=0, )</f>
        <v>#NAME?</v>
      </c>
      <c r="AG158" s="116" t="e">
        <f ca="1">IFS(AC157=1, $AY$4, AC157=2, $BG$4, AC157=3, $BO$4, AC157=4, $AY$11, AC157=5, $BG$11, AC157=6, $BO$11, AC157=7, $AY$18, AC157=8, $BG$18, AC157=0, )</f>
        <v>#NAME?</v>
      </c>
      <c r="AH158" s="116" t="e">
        <f ca="1">IFS(AC157=1, $AZ$4, AC157=2, $BH$4, AC157=3, $BP$4, AC157=4, $AZ$11, AC157=5, $BH$11, AC157=6, $BP$11, AC157=7, $AZ$18, AC157=8, $BH$18, AC157=0, )</f>
        <v>#NAME?</v>
      </c>
      <c r="AI158" s="116" t="e">
        <f ca="1">IFS(AC157=1, $BA$4, AC157=2, $BI$4, AC157=3, $BQ$4, AC157=4, $BA$11, AC157=5, $BI$11, AC157=6, $BQ$11, AC157=7, $BA$18, AC157=8, $BI$18, AC157=0, )</f>
        <v>#NAME?</v>
      </c>
      <c r="AJ158" s="117" t="e">
        <f ca="1">IFS(AC157=1, $BA$4, AC157=2, $BI$4, AC157=3, $BQ$4, AC157=4, $BA$11, AC157=5, $BI$11, AC157=6, $BQ$11, AC157=7, $BA$18, AC157=8, $BI$18, AC157=0, )</f>
        <v>#NAME?</v>
      </c>
      <c r="AK158" s="180"/>
      <c r="AL158" s="182"/>
      <c r="AM158" s="116" t="e">
        <f ca="1">IFS(AL157=1, $AV$4, AL157=2, $BD$4, AL157=3, $BL$4, AL157=4, $AV$11, AL157=5, $BD$11, AL157=6, $BL$11, AL157=7, $AV$18, AL157=8, $BD$18, AL157=0, )</f>
        <v>#NAME?</v>
      </c>
      <c r="AN158" s="116" t="e">
        <f ca="1">IFS(AL157=1, $AW$4, AL157=2, $BE$4, AL157=3, $BM$4, AL157=4, $AW$11, AL157=5, $BE$11, AL157=6, $BM$11, AL157=7, $AW$18, AL157=8, $BE$18, AL157=0, )</f>
        <v>#NAME?</v>
      </c>
      <c r="AO158" s="116" t="e">
        <f ca="1">IFS(AL157=1, $AX$4, AL157=2, $BF$4, AL157=3, $BN$4, AL157=4, $AX$11, AL157=5, $BF$11, AL157=6, $BN$11, AL157=7, $AX$18, AL157=8, $BF$18, AL157=0, )</f>
        <v>#NAME?</v>
      </c>
      <c r="AP158" s="116" t="e">
        <f ca="1">IFS(AL157=1, $AY$4, AL157=2, $BG$4, AL157=3, $BO$4, AL157=4, $AY$11, AL157=5, $BG$11, AL157=6, $BO$11, AL157=7, $AY$18, AL157=8, $BG$18, AL157=0, )</f>
        <v>#NAME?</v>
      </c>
      <c r="AQ158" s="116" t="e">
        <f ca="1">IFS(AL157=1, $AZ$4, AL157=2, $BH$4, AL157=3, $BP$4, AL157=4, $AZ$11, AL157=5, $BH$11, AL157=6, $BP$11, AL157=7, $AZ$18, AL157=8, $BH$18, AL157=0, )</f>
        <v>#NAME?</v>
      </c>
      <c r="AR158" s="116" t="e">
        <f ca="1">IFS(AL157=1, $BA$4, AL157=2, $BI$4, AL157=3, $BQ$4, AL157=4, $BA$11, AL157=5, $BI$11, AL157=6, $BQ$11, AL157=7, $BA$18, AL157=8, $BI$18, AL157=0, )</f>
        <v>#NAME?</v>
      </c>
      <c r="AS158" s="117" t="e">
        <f ca="1">IFS(AL157=1, $BA$4, AL157=2, $BI$4, AL157=3, $BQ$4, AL157=4, $BA$11, AL157=5, $BI$11, AL157=6, $BQ$11, AL157=7, $BA$18, AL157=8, $BI$18, AL157=0, )</f>
        <v>#NAME?</v>
      </c>
      <c r="AT158" s="15"/>
      <c r="AU158" s="59"/>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row>
    <row r="159" spans="1:70" ht="13.5" x14ac:dyDescent="0.25">
      <c r="A159" s="180"/>
      <c r="B159" s="133" t="s">
        <v>14</v>
      </c>
      <c r="C159" s="182"/>
      <c r="D159" s="180"/>
      <c r="E159" s="180"/>
      <c r="F159" s="180"/>
      <c r="G159" s="180"/>
      <c r="H159" s="182"/>
      <c r="I159" s="15">
        <f t="shared" ref="I159:J159" si="11">I157*$AT$4</f>
        <v>484</v>
      </c>
      <c r="J159" s="15">
        <f t="shared" si="11"/>
        <v>968</v>
      </c>
      <c r="K159" s="15">
        <f>K157*$AU$4</f>
        <v>40</v>
      </c>
      <c r="L159" s="180"/>
      <c r="M159" s="180"/>
      <c r="N159" s="180"/>
      <c r="O159" s="180"/>
      <c r="P159" s="180"/>
      <c r="Q159" s="180"/>
      <c r="R159" s="182"/>
      <c r="S159" s="180"/>
      <c r="T159" s="182"/>
      <c r="U159" s="116" t="e">
        <f ca="1">IFS(T157=1, $AV$5, T157=2, $BD$5, T157=3, $BL$5, T157=4, $AV$12, T157=5, $BD$12, T157=6, $BL$12, T157=7, $AV$19, T157=8, $BD$19, T157=0, )</f>
        <v>#NAME?</v>
      </c>
      <c r="V159" s="116" t="e">
        <f ca="1">IFS(T157=1, $AW$5, T157=2, $BE$5, T157=3, $BM$5, T157=4, $AW$12, T157=5, $BE$12, T157=6, $BM$12, T157=7, $AW$19, T157=8, $BE$19, T157=0, )</f>
        <v>#NAME?</v>
      </c>
      <c r="W159" s="116" t="e">
        <f ca="1">IFS(T157=1, $AX$5, T157=2, $BF$5, T157=3, $BN$5, T157=4, $AX$12, T157=5, $BF$12, T157=6, $BN$12, T157=7, $AX$19, T157=8, $BF$19, T157=0, )</f>
        <v>#NAME?</v>
      </c>
      <c r="X159" s="116" t="e">
        <f ca="1">IFS(T157=1, $AY$5, T157=2, $BG$5, T157=3, $BO$5, T157=4, $AY$12, T157=5, $BG$12, T157=6, $BO$12, T157=7, $AY$19, T157=8, $BG$19, T157=0, )</f>
        <v>#NAME?</v>
      </c>
      <c r="Y159" s="116" t="e">
        <f ca="1">IFS(T157=1, $AZ$5, T157=2, $BH$5, T157=3, $BP$5, T157=4, $AZ$12, T157=5, $BH$12, T157=6, $BP$12, T157=7, $AZ$19, T157=8, $BH$19, T157=0, )</f>
        <v>#NAME?</v>
      </c>
      <c r="Z159" s="116" t="e">
        <f ca="1">IFS(T157=1, $BA$5, T157=2, $BI$5, T157=3, $BQ$5, T157=4, $BA$12, T157=5, $BI$12, T157=6, $BQ$12, T157=7, $BA$19, T157=8, $BI$19, T157=0, )</f>
        <v>#NAME?</v>
      </c>
      <c r="AA159" s="117" t="e">
        <f ca="1">IFS(T157=1, $BB$5, T157=2, $BJ$5, T157=3, $BR$5, T157=4, $BB$12, T157=5, $BJ$12, T157=6, $BR$12, T157=7, $BB$19, T157=8, $BJ$19, T157=0, )</f>
        <v>#NAME?</v>
      </c>
      <c r="AB159" s="180"/>
      <c r="AC159" s="182"/>
      <c r="AD159" s="116" t="e">
        <f ca="1">IFS(AC157=1, $AV$5, AC157=2, $BD$5, AC157=3, $BL$5, AC157=4, $AV$12, AC157=5, $BD$12, AC157=6, $BL$12, AC157=7, $AV$19, AC157=8, $BD$19, AC157=0, )</f>
        <v>#NAME?</v>
      </c>
      <c r="AE159" s="116" t="e">
        <f ca="1">IFS(AC157=1, $AW$5, AC157=2, $BE$5, AC157=3, $BM$5, AC157=4, $AW$12, AC157=5, $BE$12, AC157=6, $BM$12, AC157=7, $AW$19, AC157=8, $BE$19, AC157=0, )</f>
        <v>#NAME?</v>
      </c>
      <c r="AF159" s="116" t="e">
        <f ca="1">IFS(AC157=1, $AX$5, AC157=2, $BF$5, AC157=3, $BN$5, AC157=4, $AX$12, AC157=5, $BF$12, AC157=6, $BN$12, AC157=7, $AX$19, AC157=8, $BF$19, AC157=0, )</f>
        <v>#NAME?</v>
      </c>
      <c r="AG159" s="116" t="e">
        <f ca="1">IFS(AC157=1, $AY$5, AC157=2, $BG$5, AC157=3, $BO$5, AC157=4, $AY$12, AC157=5, $BG$12, AC157=6, $BO$12, AC157=7, $AY$19, AC157=8, $BG$19, AC157=0, )</f>
        <v>#NAME?</v>
      </c>
      <c r="AH159" s="116" t="e">
        <f ca="1">IFS(AC157=1, $AZ$5, AC157=2, $BH$5, AC157=3, $BP$5, AC157=4, $AZ$12, AC157=5, $BH$12, AC157=6, $BP$12, AC157=7, $AZ$19, AC157=8, $BH$19, AC157=0, )</f>
        <v>#NAME?</v>
      </c>
      <c r="AI159" s="116" t="e">
        <f ca="1">IFS(AC157=1, $BA$5, AC157=2, $BI$5, AC157=3, $BQ$5, AC157=4, $BA$12, AC157=5, $BI$12, AC157=6, $BQ$12, AC157=7, $BA$19, AC157=8, $BI$19, AC157=0, )</f>
        <v>#NAME?</v>
      </c>
      <c r="AJ159" s="117" t="e">
        <f ca="1">IFS(AC157=1, $BB$5, AC157=2, $BJ$5, AC157=3, $BR$5, AC157=4, $BB$12, AC157=5, $BJ$12, AC157=6, $BR$12, AC157=7, $BB$19, AC157=8, $BJ$19, AC157=0, )</f>
        <v>#NAME?</v>
      </c>
      <c r="AK159" s="180"/>
      <c r="AL159" s="182"/>
      <c r="AM159" s="116" t="e">
        <f ca="1">IFS(AL157=1, $AV$5, AL157=2, $BD$5, AL157=3, $BL$5, AL157=4, $AV$12, AL157=5, $BD$12, AL157=6, $BL$12, AL157=7, $AV$19, AL157=8, $BD$19, AL157=0, )</f>
        <v>#NAME?</v>
      </c>
      <c r="AN159" s="116" t="e">
        <f ca="1">IFS(AL157=1, $AW$5, AL157=2, $BE$5, AL157=3, $BM$5, AL157=4, $AW$12, AL157=5, $BE$12, AL157=6, $BM$12, AL157=7, $AW$19, AL157=8, $BE$19, AL157=0, )</f>
        <v>#NAME?</v>
      </c>
      <c r="AO159" s="116" t="e">
        <f ca="1">IFS(AL157=1, $AX$5, AL157=2, $BF$5, AL157=3, $BN$5, AL157=4, $AX$12, AL157=5, $BF$12, AL157=6, $BN$12, AL157=7, $AX$19, AL157=8, $BF$19, AL157=0, )</f>
        <v>#NAME?</v>
      </c>
      <c r="AP159" s="116" t="e">
        <f ca="1">IFS(AL157=1, $AY$5, AL157=2, $BG$5, AL157=3, $BO$5, AL157=4, $AY$12, AL157=5, $BG$12, AL157=6, $BO$12, AL157=7, $AY$19, AL157=8, $BG$19, AL157=0, )</f>
        <v>#NAME?</v>
      </c>
      <c r="AQ159" s="116" t="e">
        <f ca="1">IFS(AL157=1, $AZ$5, AL157=2, $BH$5, AL157=3, $BP$5, AL157=4, $AZ$12, AL157=5, $BH$12, AL157=6, $BP$12, AL157=7, $AZ$19, AL157=8, $BH$19, AL157=0, )</f>
        <v>#NAME?</v>
      </c>
      <c r="AR159" s="116" t="e">
        <f ca="1">IFS(AL157=1, $BA$5, AL157=2, $BI$5, AL157=3, $BQ$5, AL157=4, $BA$12, AL157=5, $BI$12, AL157=6, $BQ$12, AL157=7, $BA$19, AL157=8, $BI$19, AL157=0, )</f>
        <v>#NAME?</v>
      </c>
      <c r="AS159" s="117" t="e">
        <f ca="1">IFS(AL157=1, $BB$5, AL157=2, $BJ$5, AL157=3, $BR$5, AL157=4, $BB$12, AL157=5, $BJ$12, AL157=6, $BR$12, AL157=7, $BB$19, AL157=8, $BJ$19, AL157=0, )</f>
        <v>#NAME?</v>
      </c>
      <c r="AT159" s="15"/>
      <c r="AU159" s="59"/>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row>
    <row r="160" spans="1:70" ht="13.5" x14ac:dyDescent="0.25">
      <c r="A160" s="180"/>
      <c r="B160" s="134" t="s">
        <v>15</v>
      </c>
      <c r="C160" s="182"/>
      <c r="D160" s="180"/>
      <c r="E160" s="180"/>
      <c r="F160" s="180"/>
      <c r="G160" s="180"/>
      <c r="H160" s="182"/>
      <c r="I160" s="15">
        <f t="shared" ref="I160:J160" si="12">I157*$AT$5</f>
        <v>1064.8</v>
      </c>
      <c r="J160" s="15">
        <f t="shared" si="12"/>
        <v>2129.6</v>
      </c>
      <c r="K160" s="15">
        <f>K157*$AU$5</f>
        <v>80</v>
      </c>
      <c r="L160" s="180"/>
      <c r="M160" s="180"/>
      <c r="N160" s="180"/>
      <c r="O160" s="180"/>
      <c r="P160" s="180"/>
      <c r="Q160" s="180"/>
      <c r="R160" s="182"/>
      <c r="S160" s="180"/>
      <c r="T160" s="182"/>
      <c r="U160" s="116" t="e">
        <f ca="1">IFS(T157=1, $AV$6, T157=2, $BD$6, T157=3, $BL$6, T157=4, $AV$13, T157=5, $BD$13, T157=6, $BL$13, T157=7, $AV$20, T157=8, $BD$20, T157=0, )</f>
        <v>#NAME?</v>
      </c>
      <c r="V160" s="116" t="e">
        <f ca="1">IFS(T157=1, $AW$6, T157=2, $BE$6, T157=3, $BM$6, T157=4, $AW$13, T157=5, $BE$13, T157=6, $BM$13, T157=7, $AW$20, T157=8, $BE$20, T157=0, )</f>
        <v>#NAME?</v>
      </c>
      <c r="W160" s="116" t="e">
        <f ca="1">IFS(T157=1, $AX$6, T157=2, $BF$6, T157=3, $BN$6, T157=4, $AX$13, T157=5, $BF$13, T157=6, $BN$13, T157=7, $AX$20, T157=8, $BF$20, T157=0, )</f>
        <v>#NAME?</v>
      </c>
      <c r="X160" s="116" t="e">
        <f ca="1">IFS(T157=1, $AY$6, T157=2, $BG$6, T157=3, $BO$6, T157=4, $AY$13, T157=5, $BG$13, T157=6, $BO$13, T157=7, $AY$20, T157=8, $BG$20, T157=0, )</f>
        <v>#NAME?</v>
      </c>
      <c r="Y160" s="116" t="e">
        <f ca="1">IFS(T157=1, $AZ$6, T157=2, $BH$6, T157=3, $BP$6, T157=4, $AZ$13, T157=5, $BH$13, T157=6, $BP$13, T157=7, $AZ$20, T157=8, $BH$20, T157=0, )</f>
        <v>#NAME?</v>
      </c>
      <c r="Z160" s="116" t="e">
        <f ca="1">IFS(T157=1, $BA$6, T157=2, $BI$6, T157=3, $BQ$6, T157=4, $BA$13, T157=5, $BI$13, T157=6, $BQ$13, T157=7, $BA$20, T157=8, $BI$20, T157=0, )</f>
        <v>#NAME?</v>
      </c>
      <c r="AA160" s="117" t="e">
        <f ca="1">IFS(T157=1, $BB$6, T157=2, $BJ$6, T157=3, $BR$6, T157=4, $BB$13, T157=5, $BJ$13, T157=6, $BR$13, T157=7, $BB$20, T157=8, $BJ$20, T157=0, )</f>
        <v>#NAME?</v>
      </c>
      <c r="AB160" s="180"/>
      <c r="AC160" s="182"/>
      <c r="AD160" s="116" t="e">
        <f ca="1">IFS(AC157=1, $AV$6, AC157=2, $BD$6, AC157=3, $BL$6, AC157=4, $AV$13, AC157=5, $BD$13, AC157=6, $BL$13, AC157=7, $AV$20, AC157=8, $BD$20, AC157=0, )</f>
        <v>#NAME?</v>
      </c>
      <c r="AE160" s="116" t="e">
        <f ca="1">IFS(AC157=1, $AW$6, AC157=2, $BE$6, AC157=3, $BM$6, AC157=4, $AW$13, AC157=5, $BE$13, AC157=6, $BM$13, AC157=7, $AW$20, AC157=8, $BE$20, AC157=0, )</f>
        <v>#NAME?</v>
      </c>
      <c r="AF160" s="116" t="e">
        <f ca="1">IFS(AC157=1, $AX$6, AC157=2, $BF$6, AC157=3, $BN$6, AC157=4, $AX$13, AC157=5, $BF$13, AC157=6, $BN$13, AC157=7, $AX$20, AC157=8, $BF$20, AC157=0, )</f>
        <v>#NAME?</v>
      </c>
      <c r="AG160" s="116" t="e">
        <f ca="1">IFS(AC157=1, $AY$6, AC157=2, $BG$6, AC157=3, $BO$6, AC157=4, $AY$13, AC157=5, $BG$13, AC157=6, $BO$13, AC157=7, $AY$20, AC157=8, $BG$20, AC157=0, )</f>
        <v>#NAME?</v>
      </c>
      <c r="AH160" s="116" t="e">
        <f ca="1">IFS(AC157=1, $AZ$6, AC157=2, $BH$6, AC157=3, $BP$6, AC157=4, $AZ$13, AC157=5, $BH$13, AC157=6, $BP$13, AC157=7, $AZ$20, AC157=8, $BH$20, AC157=0, )</f>
        <v>#NAME?</v>
      </c>
      <c r="AI160" s="116" t="e">
        <f ca="1">IFS(AC157=1, $BA$6, AC157=2, $BI$6, AC157=3, $BQ$6, AC157=4, $BA$13, AC157=5, $BI$13, AC157=6, $BQ$13, AC157=7, $BA$20, AC157=8, $BI$20, AC157=0, )</f>
        <v>#NAME?</v>
      </c>
      <c r="AJ160" s="117" t="e">
        <f ca="1">IFS(AC157=1, $BB$6, AC157=2, $BJ$6, AC157=3, $BR$6, AC157=4, $BB$13, AC157=5, $BJ$13, AC157=6, $BR$13, AC157=7, $BB$20, AC157=8, $BJ$20, AC157=0, )</f>
        <v>#NAME?</v>
      </c>
      <c r="AK160" s="180"/>
      <c r="AL160" s="182"/>
      <c r="AM160" s="116" t="e">
        <f ca="1">IFS(AL157=1, $AV$6, AL157=2, $BD$6, AL157=3, $BL$6, AL157=4, $AV$13, AL157=5, $BD$13, AL157=6, $BL$13, AL157=7, $AV$20, AL157=8, $BD$20, AL157=0, )</f>
        <v>#NAME?</v>
      </c>
      <c r="AN160" s="116" t="e">
        <f ca="1">IFS(AL157=1, $AW$6, AL157=2, $BE$6, AL157=3, $BM$6, AL157=4, $AW$13, AL157=5, $BE$13, AL157=6, $BM$13, AL157=7, $AW$20, AL157=8, $BE$20, AL157=0, )</f>
        <v>#NAME?</v>
      </c>
      <c r="AO160" s="116" t="e">
        <f ca="1">IFS(AL157=1, $AX$6, AL157=2, $BF$6, AL157=3, $BN$6, AL157=4, $AX$13, AL157=5, $BF$13, AL157=6, $BN$13, AL157=7, $AX$20, AL157=8, $BF$20, AL157=0, )</f>
        <v>#NAME?</v>
      </c>
      <c r="AP160" s="116" t="e">
        <f ca="1">IFS(AL157=1, $AY$6, AL157=2, $BG$6, AL157=3, $BO$6, AL157=4, $AY$13, AL157=5, $BG$13, AL157=6, $BO$13, AL157=7, $AY$20, AL157=8, $BG$20, AL157=0, )</f>
        <v>#NAME?</v>
      </c>
      <c r="AQ160" s="116" t="e">
        <f ca="1">IFS(AL157=1, $AZ$6, AL157=2, $BH$6, AL157=3, $BP$6, AL157=4, $AZ$13, AL157=5, $BH$13, AL157=6, $BP$13, AL157=7, $AZ$20, AL157=8, $BH$20, AL157=0, )</f>
        <v>#NAME?</v>
      </c>
      <c r="AR160" s="116" t="e">
        <f ca="1">IFS(AL157=1, $BA$6, AL157=2, $BI$6, AL157=3, $BQ$6, AL157=4, $BA$13, AL157=5, $BI$13, AL157=6, $BQ$13, AL157=7, $BA$20, AL157=8, $BI$20, AL157=0, )</f>
        <v>#NAME?</v>
      </c>
      <c r="AS160" s="117" t="e">
        <f ca="1">IFS(AL157=1, $BB$6, AL157=2, $BJ$6, AL157=3, $BR$6, AL157=4, $BB$13, AL157=5, $BJ$13, AL157=6, $BR$13, AL157=7, $BB$20, AL157=8, $BJ$20, AL157=0, )</f>
        <v>#NAME?</v>
      </c>
      <c r="AT160" s="15"/>
      <c r="AU160" s="59"/>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row>
    <row r="161" spans="1:70" ht="13.5" x14ac:dyDescent="0.25">
      <c r="A161" s="180"/>
      <c r="B161" s="135" t="s">
        <v>16</v>
      </c>
      <c r="C161" s="182"/>
      <c r="D161" s="180"/>
      <c r="E161" s="180"/>
      <c r="F161" s="180"/>
      <c r="G161" s="180"/>
      <c r="H161" s="182"/>
      <c r="I161" s="15">
        <f t="shared" ref="I161:J161" si="13">I157*$AT$6</f>
        <v>5150</v>
      </c>
      <c r="J161" s="15">
        <f t="shared" si="13"/>
        <v>10300</v>
      </c>
      <c r="K161" s="15">
        <f>K157*$AU$6</f>
        <v>160</v>
      </c>
      <c r="L161" s="180"/>
      <c r="M161" s="180"/>
      <c r="N161" s="180"/>
      <c r="O161" s="180"/>
      <c r="P161" s="180"/>
      <c r="Q161" s="180"/>
      <c r="R161" s="182"/>
      <c r="S161" s="180"/>
      <c r="T161" s="182"/>
      <c r="U161" s="116" t="e">
        <f ca="1">IFS(T157=1, $AV$7, T157=2, $BD$7, T157=3, $BL$7, T157=4, $AV$14, T157=5, $BD$14, T157=6, $BL$14, T157=7, $AV$21, T157=8, $BD$21, T157=0, )</f>
        <v>#NAME?</v>
      </c>
      <c r="V161" s="116" t="e">
        <f ca="1">IFS(T157=1, $AW$7, T157=2, $BE$7, T157=3, $BM$7, T157=4, $AW$14, T157=5, $BE$14, T157=6, $BM$14, T157=7, $AW$21, T157=8, $BE$21, T157=0, )</f>
        <v>#NAME?</v>
      </c>
      <c r="W161" s="116" t="e">
        <f ca="1">IFS(T157=1, $AX$7, T157=2, $BF$7, T157=3, $BN$7, T157=4, $AX$14, T157=5, $BF$14, T157=6, $BN$14, T157=7, $AX$21, T157=8, $BF$21, T157=0, )</f>
        <v>#NAME?</v>
      </c>
      <c r="X161" s="116" t="e">
        <f ca="1">IFS(T157=1, $AY$7, T157=2, $BG$7, T157=3, $BO$7, T157=4, $AY$14, T157=5, $BG$14, T157=6, $BO$14, T157=7, $AY$21, T157=8, $BG$21, T157=0, )</f>
        <v>#NAME?</v>
      </c>
      <c r="Y161" s="116" t="e">
        <f ca="1">IFS(T157=1, $AZ$7, T157=2, $BH$7, T157=3, $BP$7, T157=4, $AZ$14, T157=5, $BH$14, T157=6, $BP$14, T157=7, $AZ$21, T157=8, $BH$21, T157=0, )</f>
        <v>#NAME?</v>
      </c>
      <c r="Z161" s="116" t="e">
        <f ca="1">IFS(T157=1, $BA$7, T157=2, $BI$7, T157=3, $BQ$7, T157=4, $BA$14, T157=5, $BI$14, T157=6, $BQ$14, T157=7, $BA$21, T157=8, $BI$21, T157=0, )</f>
        <v>#NAME?</v>
      </c>
      <c r="AA161" s="117" t="e">
        <f ca="1">IFS(T157=1, $BB$7, T157=2, $BJ$7, T157=3, $BR$7, T157=4, $BB$14, T157=5, $BJ$14, T157=6, $BR$14, T157=7, $BB$21, T157=8, $BJ$21, T157=0, )</f>
        <v>#NAME?</v>
      </c>
      <c r="AB161" s="180"/>
      <c r="AC161" s="182"/>
      <c r="AD161" s="116" t="e">
        <f ca="1">IFS(AC157=1, $AV$7, AC157=2, $BD$7, AC157=3, $BL$7, AC157=4, $AV$14, AC157=5, $BD$14, AC157=6, $BL$14, AC157=7, $AV$21, AC157=8, $BD$21, AC157=0, )</f>
        <v>#NAME?</v>
      </c>
      <c r="AE161" s="116" t="e">
        <f ca="1">IFS(AC157=1, $AW$7, AC157=2, $BE$7, AC157=3, $BM$7, AC157=4, $AW$14, AC157=5, $BE$14, AC157=6, $BM$14, AC157=7, $AW$21, AC157=8, $BE$21, AC157=0, )</f>
        <v>#NAME?</v>
      </c>
      <c r="AF161" s="116" t="e">
        <f ca="1">IFS(AC157=1, $AX$7, AC157=2, $BF$7, AC157=3, $BN$7, AC157=4, $AX$14, AC157=5, $BF$14, AC157=6, $BN$14, AC157=7, $AX$21, AC157=8, $BF$21, AC157=0, )</f>
        <v>#NAME?</v>
      </c>
      <c r="AG161" s="116" t="e">
        <f ca="1">IFS(AC157=1, $AY$7, AC157=2, $BG$7, AC157=3, $BO$7, AC157=4, $AY$14, AC157=5, $BG$14, AC157=6, $BO$14, AC157=7, $AY$21, AC157=8, $BG$21, AC157=0, )</f>
        <v>#NAME?</v>
      </c>
      <c r="AH161" s="116" t="e">
        <f ca="1">IFS(AC157=1, $AZ$7, AC157=2, $BH$7, AC157=3, $BP$7, AC157=4, $AZ$14, AC157=5, $BH$14, AC157=6, $BP$14, AC157=7, $AZ$21, AC157=8, $BH$21, AC157=0, )</f>
        <v>#NAME?</v>
      </c>
      <c r="AI161" s="116" t="e">
        <f ca="1">IFS(AC157=1, $BA$7, AC157=2, $BI$7, AC157=3, $BQ$7, AC157=4, $BA$14, AC157=5, $BI$14, AC157=6, $BQ$14, AC157=7, $BA$21, AC157=8, $BI$21, AC157=0, )</f>
        <v>#NAME?</v>
      </c>
      <c r="AJ161" s="117" t="e">
        <f ca="1">IFS(AC157=1, $BB$7, AC157=2, $BJ$7, AC157=3, $BR$7, AC157=4, $BB$14, AC157=5, $BJ$14, AC157=6, $BR$14, AC157=7, $BB$21, AC157=8, $BJ$21, AC157=0, )</f>
        <v>#NAME?</v>
      </c>
      <c r="AK161" s="180"/>
      <c r="AL161" s="182"/>
      <c r="AM161" s="116" t="e">
        <f ca="1">IFS(AL157=1, $AV$7, AL157=2, $BD$7, AL157=3, $BL$7, AL157=4, $AV$14, AL157=5, $BD$14, AL157=6, $BL$14, AL157=7, $AV$21, AL157=8, $BD$21, AL157=0, )</f>
        <v>#NAME?</v>
      </c>
      <c r="AN161" s="116" t="e">
        <f ca="1">IFS(AL157=1, $AW$7, AL157=2, $BE$7, AL157=3, $BM$7, AL157=4, $AW$14, AL157=5, $BE$14, AL157=6, $BM$14, AL157=7, $AW$21, AL157=8, $BE$21, AL157=0, )</f>
        <v>#NAME?</v>
      </c>
      <c r="AO161" s="116" t="e">
        <f ca="1">IFS(AL157=1, $AX$7, AL157=2, $BF$7, AL157=3, $BN$7, AL157=4, $AX$14, AL157=5, $BF$14, AL157=6, $BN$14, AL157=7, $AX$21, AL157=8, $BF$21, AL157=0, )</f>
        <v>#NAME?</v>
      </c>
      <c r="AP161" s="116" t="e">
        <f ca="1">IFS(AL157=1, $AY$7, AL157=2, $BG$7, AL157=3, $BO$7, AL157=4, $AY$14, AL157=5, $BG$14, AL157=6, $BO$14, AL157=7, $AY$21, AL157=8, $BG$21, AL157=0, )</f>
        <v>#NAME?</v>
      </c>
      <c r="AQ161" s="116" t="e">
        <f ca="1">IFS(AL157=1, $AZ$7, AL157=2, $BH$7, AL157=3, $BP$7, AL157=4, $AZ$14, AL157=5, $BH$14, AL157=6, $BP$14, AL157=7, $AZ$21, AL157=8, $BH$21, AL157=0, )</f>
        <v>#NAME?</v>
      </c>
      <c r="AR161" s="116" t="e">
        <f ca="1">IFS(AL157=1, $BA$7, AL157=2, $BI$7, AL157=3, $BQ$7, AL157=4, $BA$14, AL157=5, $BI$14, AL157=6, $BQ$14, AL157=7, $BA$21, AL157=8, $BI$21, AL157=0, )</f>
        <v>#NAME?</v>
      </c>
      <c r="AS161" s="117" t="e">
        <f ca="1">IFS(AL157=1, $BB$7, AL157=2, $BJ$7, AL157=3, $BR$7, AL157=4, $BB$14, AL157=5, $BJ$14, AL157=6, $BR$14, AL157=7, $BB$21, AL157=8, $BJ$21, AL157=0, )</f>
        <v>#NAME?</v>
      </c>
      <c r="AT161" s="15"/>
      <c r="AU161" s="59"/>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row>
    <row r="162" spans="1:70" ht="13.5" x14ac:dyDescent="0.25">
      <c r="A162" s="180"/>
      <c r="B162" s="136" t="s">
        <v>17</v>
      </c>
      <c r="C162" s="182"/>
      <c r="D162" s="180"/>
      <c r="E162" s="180"/>
      <c r="F162" s="180"/>
      <c r="G162" s="180"/>
      <c r="H162" s="182"/>
      <c r="I162" s="15">
        <f t="shared" ref="I162:J162" si="14">I157*$AT$7</f>
        <v>24933</v>
      </c>
      <c r="J162" s="15">
        <f t="shared" si="14"/>
        <v>49866</v>
      </c>
      <c r="K162" s="15">
        <f>K157*$AU$7</f>
        <v>320</v>
      </c>
      <c r="L162" s="180"/>
      <c r="M162" s="180"/>
      <c r="N162" s="180"/>
      <c r="O162" s="180"/>
      <c r="P162" s="180"/>
      <c r="Q162" s="180"/>
      <c r="R162" s="182"/>
      <c r="S162" s="180"/>
      <c r="T162" s="182"/>
      <c r="U162" s="116" t="e">
        <f ca="1">IFS(T157=1, $AV$8, T157=2, $BD$8, T157=3, $BL$8, T157=4, $AV$15, T157=5, $BD$15, T157=6, $BL$15, T157=7, $AV$22, T157=8, $BD$22, T157=0, )</f>
        <v>#NAME?</v>
      </c>
      <c r="V162" s="116" t="e">
        <f ca="1">IFS(T157=1, $AW$8, T157=2, $BE$8, T157=3, $BM$8, T157=4, $AW$15, T157=5, $BE$15, T157=6, $BM$15, T157=7, $AW$22, T157=8, $BE$22, T157=0, )</f>
        <v>#NAME?</v>
      </c>
      <c r="W162" s="116" t="e">
        <f ca="1">IFS(T157=1, $AX$8, T157=2, $BF$8, T157=3, $BN$8, T157=4, $AX$15, T157=5, $BF$15, T157=6, $BN$15, T157=7, $AX$22, T157=8, $BF$22, T157=0, )</f>
        <v>#NAME?</v>
      </c>
      <c r="X162" s="116" t="e">
        <f ca="1">IFS(T157=1, $AY$8, T157=2, $BG$8, T157=3, $BO$8, T157=4, $AY$15, T157=5, $BG$15, T157=6, $BO$15, T157=7, $AY$22, T157=8, $BG$22, T157=0, )</f>
        <v>#NAME?</v>
      </c>
      <c r="Y162" s="116" t="e">
        <f ca="1">IFS(T157=1, $AZ$8, T157=2, $BH$8, T157=3, $BP$8, T157=4, $AZ$15, T157=5, $BH$15, T157=6, $BP$15, T157=7, $AZ$22, T157=8, $BH$22, T157=0, )</f>
        <v>#NAME?</v>
      </c>
      <c r="Z162" s="116" t="e">
        <f ca="1">IFS(T157=1, $BA$8, T157=2, $BI$8, T157=3, $BQ$8, T157=4, $BA$15, T157=5, $BI$15, T157=6, $BQ$15, T157=7, $BA$22, T157=8, $BI$22, T157=0, )</f>
        <v>#NAME?</v>
      </c>
      <c r="AA162" s="117" t="e">
        <f ca="1">IFS(T157=1, $BB$8, T157=2, $BJ$8, T157=3, $BR$8, T157=4, $BB$15, T157=5, $BJ$15, T157=6, $BR$15, T157=7, $BB$22, T157=8, $BJ$22, T157=0, )</f>
        <v>#NAME?</v>
      </c>
      <c r="AB162" s="180"/>
      <c r="AC162" s="182"/>
      <c r="AD162" s="116" t="e">
        <f ca="1">IFS(AC157=1, $AV$8, AC157=2, $BD$8, AC157=3, $BL$8, AC157=4, $AV$15, AC157=5, $BD$15, AC157=6, $BL$15, AC157=7, $AV$22, AC157=8, $BD$22, AC157=0, )</f>
        <v>#NAME?</v>
      </c>
      <c r="AE162" s="116" t="e">
        <f ca="1">IFS(AC157=1, $AW$8, AC157=2, $BE$8, AC157=3, $BM$8, AC157=4, $AW$15, AC157=5, $BE$15, AC157=6, $BM$15, AC157=7, $AW$22, AC157=8, $BE$22, AC157=0, )</f>
        <v>#NAME?</v>
      </c>
      <c r="AF162" s="116" t="e">
        <f ca="1">IFS(AC157=1, $AX$8, AC157=2, $BF$8, AC157=3, $BN$8, AC157=4, $AX$15, AC157=5, $BF$15, AC157=6, $BN$15, AC157=7, $AX$22, AC157=8, $BF$22, AC157=0, )</f>
        <v>#NAME?</v>
      </c>
      <c r="AG162" s="116" t="e">
        <f ca="1">IFS(AC157=1, $AY$8, AC157=2, $BG$8, AC157=3, $BO$8, AC157=4, $AY$15, AC157=5, $BG$15, AC157=6, $BO$15, AC157=7, $AY$22, AC157=8, $BG$22, AC157=0, )</f>
        <v>#NAME?</v>
      </c>
      <c r="AH162" s="116" t="e">
        <f ca="1">IFS(AC157=1, $AZ$8, AC157=2, $BH$8, AC157=3, $BP$8, AC157=4, $AZ$15, AC157=5, $BH$15, AC157=6, $BP$15, AC157=7, $AZ$22, AC157=8, $BH$22, AC157=0, )</f>
        <v>#NAME?</v>
      </c>
      <c r="AI162" s="116" t="e">
        <f ca="1">IFS(AC157=1, $BA$8, AC157=2, $BI$8, AC157=3, $BQ$8, AC157=4, $BA$15, AC157=5, $BI$15, AC157=6, $BQ$15, AC157=7, $BA$22, AC157=8, $BI$22, AC157=0, )</f>
        <v>#NAME?</v>
      </c>
      <c r="AJ162" s="117" t="e">
        <f ca="1">IFS(AC157=1, $BB$8, AC157=2, $BJ$8, AC157=3, $BR$8, AC157=4, $BB$15, AC157=5, $BJ$15, AC157=6, $BR$15, AC157=7, $BB$22, AC157=8, $BJ$22, AC157=0, )</f>
        <v>#NAME?</v>
      </c>
      <c r="AK162" s="180"/>
      <c r="AL162" s="182"/>
      <c r="AM162" s="116" t="e">
        <f ca="1">IFS(AL157=1, $AV$8, AL157=2, $BD$8, AL157=3, $BL$8, AL157=4, $AV$15, AL157=5, $BD$15, AL157=6, $BL$15, AL157=7, $AV$22, AL157=8, $BD$22, AL157=0, )</f>
        <v>#NAME?</v>
      </c>
      <c r="AN162" s="116" t="e">
        <f ca="1">IFS(AL157=1, $AW$8, AL157=2, $BE$8, AL157=3, $BM$8, AL157=4, $AW$15, AL157=5, $BE$15, AL157=6, $BM$15, AL157=7, $AW$22, AL157=8, $BE$22, AL157=0, )</f>
        <v>#NAME?</v>
      </c>
      <c r="AO162" s="116" t="e">
        <f ca="1">IFS(AL157=1, $AX$8, AL157=2, $BF$8, AL157=3, $BN$8, AL157=4, $AX$15, AL157=5, $BF$15, AL157=6, $BN$15, AL157=7, $AX$22, AL157=8, $BF$22, AL157=0, )</f>
        <v>#NAME?</v>
      </c>
      <c r="AP162" s="116" t="e">
        <f ca="1">IFS(AL157=1, $AY$8, AL157=2, $BG$8, AL157=3, $BO$8, AL157=4, $AY$15, AL157=5, $BG$15, AL157=6, $BO$15, AL157=7, $AY$22, AL157=8, $BG$22, AL157=0, )</f>
        <v>#NAME?</v>
      </c>
      <c r="AQ162" s="116" t="e">
        <f ca="1">IFS(AL157=1, $AZ$8, AL157=2, $BH$8, AL157=3, $BP$8, AL157=4, $AZ$15, AL157=5, $BH$15, AL157=6, $BP$15, AL157=7, $AZ$22, AL157=8, $BH$22, AL157=0, )</f>
        <v>#NAME?</v>
      </c>
      <c r="AR162" s="116" t="e">
        <f ca="1">IFS(AL157=1, $BA$8, AL157=2, $BI$8, AL157=3, $BQ$8, AL157=4, $BA$15, AL157=5, $BI$15, AL157=6, $BQ$15, AL157=7, $BA$22, AL157=8, $BI$22, AL157=0, )</f>
        <v>#NAME?</v>
      </c>
      <c r="AS162" s="117" t="e">
        <f ca="1">IFS(AL157=1, $BB$8, AL157=2, $BJ$8, AL157=3, $BR$8, AL157=4, $BB$15, AL157=5, $BJ$15, AL157=6, $BR$15, AL157=7, $BB$22, AL157=8, $BJ$22, AL157=0, )</f>
        <v>#NAME?</v>
      </c>
      <c r="AT162" s="15"/>
      <c r="AU162" s="59"/>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row>
    <row r="163" spans="1:70" ht="15.75" customHeight="1" x14ac:dyDescent="0.25">
      <c r="A163" s="191"/>
      <c r="B163" s="141" t="s">
        <v>18</v>
      </c>
      <c r="C163" s="195"/>
      <c r="D163" s="191"/>
      <c r="E163" s="191"/>
      <c r="F163" s="191"/>
      <c r="G163" s="191"/>
      <c r="H163" s="195"/>
      <c r="I163" s="76">
        <f t="shared" ref="I163:J163" si="15">I157*$AT$8</f>
        <v>265500</v>
      </c>
      <c r="J163" s="76">
        <f t="shared" si="15"/>
        <v>531000</v>
      </c>
      <c r="K163" s="76">
        <f>K157*$AU$8</f>
        <v>640</v>
      </c>
      <c r="L163" s="191"/>
      <c r="M163" s="191"/>
      <c r="N163" s="191"/>
      <c r="O163" s="191"/>
      <c r="P163" s="191"/>
      <c r="Q163" s="191"/>
      <c r="R163" s="195"/>
      <c r="S163" s="191"/>
      <c r="T163" s="195"/>
      <c r="U163" s="124" t="e">
        <f ca="1">IFS(T157=1, $AV$9, T157=2, $BD$9, T157=3, $BL$9, T157=4, $AV$16, T157=5, $BD$16, T157=6, $BL$16, T157=7, $AV$23, T157=8, $BD$23, T157=0, )</f>
        <v>#NAME?</v>
      </c>
      <c r="V163" s="124" t="e">
        <f ca="1">IFS(T157=1, $AW$9, T157=2, $BE$9, T157=3, $BM$9, T157=4, $AW$16, T157=5, $BE$16, T157=6, $BM$16, T157=7, $AW$23, T157=8, $BE$23, T157=0, )</f>
        <v>#NAME?</v>
      </c>
      <c r="W163" s="124" t="e">
        <f ca="1">IFS(T157=1, $AX$9, T157=2, $BF$9, T157=3, $BN$9, T157=4, $AX$16, T157=5, $BF$16, T157=6, $BN$16, T157=7, $AX$23, T157=8, $BF$23, T157=0, )</f>
        <v>#NAME?</v>
      </c>
      <c r="X163" s="124" t="e">
        <f ca="1">IFS(T157=1, $AY$9, T157=2, $BG$9, T157=3, $BO$9, T157=4, $AY$16, T157=5, $BG$16, T157=6, $BO$16, T157=7, $AY$23, T157=8, $BG$23, T157=0, )</f>
        <v>#NAME?</v>
      </c>
      <c r="Y163" s="124" t="e">
        <f ca="1">IFS(T157=1, $AZ$9, T157=2, $BH$9, T157=3, $BP$9, T157=4, $AZ$16, T157=5, $BH$16, T157=6, $BP$16, T157=7, $AZ$23, T157=8, $BH$23, T157=0, )</f>
        <v>#NAME?</v>
      </c>
      <c r="Z163" s="124" t="e">
        <f ca="1">IFS(T157=1, $BA$9, T157=2, $BI$9, T157=3, $BQ$9, T157=4, $BA$16, T157=5, $BI$16, T157=6, $BQ$16, T157=7, $BA$23, T157=8, $BI$23, T157=0, )</f>
        <v>#NAME?</v>
      </c>
      <c r="AA163" s="125" t="e">
        <f ca="1">IFS(T157=1, $BB$9, T157=2, $BJ$9, T157=3, $BR$9, T157=4, $BB$16, T157=5, $BJ$16, T157=6, $BR$16, T157=7, $BB$23, T157=8, $BJ$23, T157=0, )</f>
        <v>#NAME?</v>
      </c>
      <c r="AB163" s="191"/>
      <c r="AC163" s="195"/>
      <c r="AD163" s="124" t="e">
        <f ca="1">IFS(AC157=1, $AV$9, AC157=2, $BD$9, AC157=3, $BL$9, AC157=4, $AV$16, AC157=5, $BD$16, AC157=6, $BL$16, AC157=7, $AV$23, AC157=8, $BD$23, AC157=0, )</f>
        <v>#NAME?</v>
      </c>
      <c r="AE163" s="124" t="e">
        <f ca="1">IFS(AC157=1, $AW$9, AC157=2, $BE$9, AC157=3, $BM$9, AC157=4, $AW$16, AC157=5, $BE$16, AC157=6, $BM$16, AC157=7, $AW$23, AC157=8, $BE$23, AC157=0, )</f>
        <v>#NAME?</v>
      </c>
      <c r="AF163" s="124" t="e">
        <f ca="1">IFS(AC157=1, $AX$9, AC157=2, $BF$9, AC157=3, $BN$9, AC157=4, $AX$16, AC157=5, $BF$16, AC157=6, $BN$16, AC157=7, $AX$23, AC157=8, $BF$23, AC157=0, )</f>
        <v>#NAME?</v>
      </c>
      <c r="AG163" s="124" t="e">
        <f ca="1">IFS(AC157=1, $AY$9, AC157=2, $BG$9, AC157=3, $BO$9, AC157=4, $AY$16, AC157=5, $BG$16, AC157=6, $BO$16, AC157=7, $AY$23, AC157=8, $BG$23, AC157=0, )</f>
        <v>#NAME?</v>
      </c>
      <c r="AH163" s="124" t="e">
        <f ca="1">IFS(AC157=1, $AZ$9, AC157=2, $BH$9, AC157=3, $BP$9, AC157=4, $AZ$16, AC157=5, $BH$16, AC157=6, $BP$16, AC157=7, $AZ$23, AC157=8, $BH$23, AC157=0, )</f>
        <v>#NAME?</v>
      </c>
      <c r="AI163" s="124" t="e">
        <f ca="1">IFS(AC157=1, $BA$9, AC157=2, $BI$9, AC157=3, $BQ$9, AC157=4, $BA$16, AC157=5, $BI$16, AC157=6, $BQ$16, AC157=7, $BA$23, AC157=8, $BI$23, AC157=0, )</f>
        <v>#NAME?</v>
      </c>
      <c r="AJ163" s="125" t="e">
        <f ca="1">IFS(AC157=1, $BB$9, AC157=2, $BJ$9, AC157=3, $BR$9, AC157=4, $BB$16, AC157=5, $BJ$16, AC157=6, $BR$16, AC157=7, $BB$23, AC157=8, $BJ$23, AC157=0, )</f>
        <v>#NAME?</v>
      </c>
      <c r="AK163" s="191"/>
      <c r="AL163" s="195"/>
      <c r="AM163" s="124" t="e">
        <f ca="1">IFS(AL157=1, $AV$9, AL157=2, $BD$9, AL157=3, $BL$9, AL157=4, $AV$16, AL157=5, $BD$16, AL157=6, $BL$16, AL157=7, $AV$23, AL157=8, $BD$23, AL157=0, )</f>
        <v>#NAME?</v>
      </c>
      <c r="AN163" s="124" t="e">
        <f ca="1">IFS(AL157=1, $AW$9, AL157=2, $BE$9, AL157=3, $BM$9, AL157=4, $AW$16, AL157=5, $BE$16, AL157=6, $BM$16, AL157=7, $AW$23, AL157=8, $BE$23, AL157=0, )</f>
        <v>#NAME?</v>
      </c>
      <c r="AO163" s="124" t="e">
        <f ca="1">IFS(AL157=1, $AX$9, AL157=2, $BF$9, AL157=3, $BN$9, AL157=4, $AX$16, AL157=5, $BF$16, AL157=6, $BN$16, AL157=7, $AX$23, AL157=8, $BF$23, AL157=0, )</f>
        <v>#NAME?</v>
      </c>
      <c r="AP163" s="124" t="e">
        <f ca="1">IFS(AL157=1, $AY$9, AL157=2, $BG$9, AL157=3, $BO$9, AL157=4, $AY$16, AL157=5, $BG$16, AL157=6, $BO$16, AL157=7, $AY$23, AL157=8, $BG$23, AL157=0, )</f>
        <v>#NAME?</v>
      </c>
      <c r="AQ163" s="124" t="e">
        <f ca="1">IFS(AL157=1, $AZ$9, AL157=2, $BH$9, AL157=3, $BP$9, AL157=4, $AZ$16, AL157=5, $BH$16, AL157=6, $BP$16, AL157=7, $AZ$23, AL157=8, $BH$23, AL157=0, )</f>
        <v>#NAME?</v>
      </c>
      <c r="AR163" s="124" t="e">
        <f ca="1">IFS(AL157=1, $BA$9, AL157=2, $BI$9, AL157=3, $BQ$9, AL157=4, $BA$16, AL157=5, $BI$16, AL157=6, $BQ$16, AL157=7, $BA$23, AL157=8, $BI$23, AL157=0, )</f>
        <v>#NAME?</v>
      </c>
      <c r="AS163" s="125" t="e">
        <f ca="1">IFS(AL157=1, $BB$9, AL157=2, $BJ$9, AL157=3, $BR$9, AL157=4, $BB$16, AL157=5, $BJ$16, AL157=6, $BR$16, AL157=7, $BB$23, AL157=8, $BJ$23, AL157=0, )</f>
        <v>#NAME?</v>
      </c>
      <c r="AT163" s="142"/>
      <c r="AU163" s="143"/>
      <c r="AV163" s="144"/>
      <c r="AW163" s="144"/>
      <c r="AX163" s="144"/>
      <c r="AY163" s="144"/>
      <c r="AZ163" s="144"/>
      <c r="BA163" s="144"/>
      <c r="BB163" s="144"/>
      <c r="BC163" s="144"/>
      <c r="BD163" s="144"/>
      <c r="BE163" s="144"/>
      <c r="BF163" s="144"/>
      <c r="BG163" s="144"/>
      <c r="BH163" s="144"/>
      <c r="BI163" s="144"/>
      <c r="BJ163" s="144"/>
      <c r="BK163" s="144"/>
      <c r="BL163" s="144"/>
      <c r="BM163" s="144"/>
      <c r="BN163" s="144"/>
      <c r="BO163" s="144"/>
      <c r="BP163" s="144"/>
      <c r="BQ163" s="144"/>
      <c r="BR163" s="144"/>
    </row>
    <row r="164" spans="1:70" ht="13.5" x14ac:dyDescent="0.25">
      <c r="A164" s="198" t="s">
        <v>305</v>
      </c>
      <c r="B164" s="131" t="s">
        <v>23</v>
      </c>
      <c r="C164" s="194">
        <v>25</v>
      </c>
      <c r="D164" s="189"/>
      <c r="E164" s="189" t="s">
        <v>144</v>
      </c>
      <c r="F164" s="189"/>
      <c r="G164" s="189" t="s">
        <v>115</v>
      </c>
      <c r="H164" s="194" t="s">
        <v>115</v>
      </c>
      <c r="I164" s="15">
        <v>250</v>
      </c>
      <c r="J164" s="189" t="s">
        <v>115</v>
      </c>
      <c r="K164" s="15">
        <v>40</v>
      </c>
      <c r="L164" s="189">
        <v>0</v>
      </c>
      <c r="M164" s="189" t="s">
        <v>115</v>
      </c>
      <c r="N164" s="180"/>
      <c r="O164" s="180"/>
      <c r="P164" s="201" t="s">
        <v>413</v>
      </c>
      <c r="Q164" s="189" t="s">
        <v>414</v>
      </c>
      <c r="R164" s="194" t="s">
        <v>415</v>
      </c>
      <c r="S164" s="189" t="s">
        <v>278</v>
      </c>
      <c r="T164" s="194">
        <v>2</v>
      </c>
      <c r="U164" s="116" t="e">
        <f ca="1">IFS(T164=1, $AV$3, T164=2, $BD$3, T164=3, $BL$3, T164=4, $AV$10, T164=5, $BD$10, T164=6, $BL$10, T164=7, $AV$17, T164=8, $BD$17, T164=0, )</f>
        <v>#NAME?</v>
      </c>
      <c r="V164" s="116" t="e">
        <f ca="1">IFS(T164=1, $AW$3, T164=2, $BE$3, T164=3, $BM$3, T164=4, $AW$10, T164=5, $BE$10, T164=6, $BM$10, T164=7, $AW$17, T164=8, $BE$17, T164=0, )</f>
        <v>#NAME?</v>
      </c>
      <c r="W164" s="116" t="e">
        <f ca="1">IFS(T164=1, $AX$3, T164=2, $BF$3, T164=3, $BN$3, T164=4, $AX$10, T164=5, $BF$10, T164=6, $BN$10, T164=7, $AX$17, T164=8, $BET171, T164=0, )</f>
        <v>#NAME?</v>
      </c>
      <c r="X164" s="116" t="e">
        <f ca="1">IFS(T164=1, $AY$3, T164=2, $BG$3, T164=3, $BO$3, T164=4, $AY$10, T164=5, $BG$10, T164=6, $BO$10, T164=7, $AY$17, T164=8, $BFT171, T164=0, )</f>
        <v>#NAME?</v>
      </c>
      <c r="Y164" s="116" t="e">
        <f ca="1">IFS(T164=1, $AZ$3, T164=2, $BH$3, T164=3, $BP$3, T164=4, $AZ$10, T164=5, $BH$10, T164=6, $BP$10, T164=7, $AZ$17, T164=8, $BGT171, T164=0, )</f>
        <v>#NAME?</v>
      </c>
      <c r="Z164" s="116" t="e">
        <f ca="1">IFS(T164=1, $BA$3, T164=2, $BI$3, T164=3, $BQ$3, T164=4, $BA$10, T164=5, $BI$10, T164=6, $BQ$10, T164=7, $BA$17, T164=8, $BHT171, T164=0, )</f>
        <v>#NAME?</v>
      </c>
      <c r="AA164" s="117" t="e">
        <f ca="1">IFS(T164=1, $BB$3, T164=2, $BJ$3, T164=3, $BR$3, T164=4, $BB$10, T164=5, $BJ$10, T164=6, $BR$10, T164=7, $BB$17, T164=8, $BIT171, T164=0, )</f>
        <v>#NAME?</v>
      </c>
      <c r="AB164" s="189" t="s">
        <v>301</v>
      </c>
      <c r="AC164" s="194">
        <v>5</v>
      </c>
      <c r="AD164" s="116"/>
      <c r="AE164" s="116"/>
      <c r="AF164" s="116"/>
      <c r="AG164" s="116" t="e">
        <f ca="1">IFS(AC164=1, $AY$3, AC164=2, $BG$3, AC164=3, $BO$3, AC164=4, $AY$10, AC164=5, $BG$10, AC164=6, $BO$10, AC164=7, $AY$17, AC164=8, $BFT171, AC164=0, )</f>
        <v>#NAME?</v>
      </c>
      <c r="AH164" s="116" t="e">
        <f ca="1">IFS(AC164=1, $AZ$3, AC164=2, $BH$3, AC164=3, $BP$3, AC164=4, $AZ$10, AC164=5, $BH$10, AC164=6, $BP$10, AC164=7, $AZ$17, AC164=8, $BGT171, AC164=0, )</f>
        <v>#NAME?</v>
      </c>
      <c r="AI164" s="116" t="e">
        <f ca="1">IFS(AC164=1, $BA$3, AC164=2, $BI$3, AC164=3, $BQ$3, AC164=4, $BA$10, AC164=5, $BI$10, AC164=6, $BQ$10, AC164=7, $BA$17, AC164=8, $BHT171, AC164=0, )</f>
        <v>#NAME?</v>
      </c>
      <c r="AJ164" s="117" t="e">
        <f ca="1">IFS(AC164=1, $BB$3, AC164=2, $BJ$3, AC164=3, $BR$3, AC164=4, $BB$10, AC164=5, $BJ$10, AC164=6, $BR$10, AC164=7, $BB$17, AC164=8, $BIT171, AC164=0, )</f>
        <v>#NAME?</v>
      </c>
      <c r="AK164" s="189" t="s">
        <v>115</v>
      </c>
      <c r="AL164" s="194"/>
      <c r="AM164" s="116" t="e">
        <f ca="1">IFS(AL164=1, $AV$3, AL164=2, $BD$3, AL164=3, $BL$3, AL164=4, $AV$10, AL164=5, $BD$10, AL164=6, $BL$10, AL164=7, $AV$17, AL164=8, $BD$17, AL164=0, )</f>
        <v>#NAME?</v>
      </c>
      <c r="AN164" s="116" t="e">
        <f ca="1">IFS(AL164=1, $AW$3, AL164=2, $BE$3, AL164=3, $BM$3, AL164=4, $AW$10, AL164=5, $BE$10, AL164=6, $BM$10, AL164=7, $AW$17, AL164=8, $BE$17, AL164=0, )</f>
        <v>#NAME?</v>
      </c>
      <c r="AO164" s="116" t="e">
        <f ca="1">IFS(AL164=1, $AX$3, AL164=2, $BF$3, AL164=3, $BN$3, AL164=4, $AX$10, AL164=5, $BF$10, AL164=6, $BN$10, AL164=7, $AX$17, AL164=8, $BET171, AL164=0, )</f>
        <v>#NAME?</v>
      </c>
      <c r="AP164" s="116" t="e">
        <f ca="1">IFS(AL164=1, $AY$3, AL164=2, $BG$3, AL164=3, $BO$3, AL164=4, $AY$10, AL164=5, $BG$10, AL164=6, $BO$10, AL164=7, $AY$17, AL164=8, $BFT171, AL164=0, )</f>
        <v>#NAME?</v>
      </c>
      <c r="AQ164" s="116" t="e">
        <f ca="1">IFS(AL164=1, $AZ$3, AL164=2, $BH$3, AL164=3, $BP$3, AL164=4, $AZ$10, AL164=5, $BH$10, AL164=6, $BP$10, AL164=7, $AZ$17, AL164=8, $BGT171, AL164=0, )</f>
        <v>#NAME?</v>
      </c>
      <c r="AR164" s="116" t="e">
        <f ca="1">IFS(AL164=1, $BA$3, AL164=2, $BI$3, AL164=3, $BQ$3, AL164=4, $BA$10, AL164=5, $BI$10, AL164=6, $BQ$10, AL164=7, $BA$17, AL164=8, $BHT171, AL164=0, )</f>
        <v>#NAME?</v>
      </c>
      <c r="AS164" s="117" t="e">
        <f ca="1">IFS(AL164=1, $BB$3, AL164=2, $BJ$3, AL164=3, $BR$3, AL164=4, $BB$10, AL164=5, $BJ$10, AL164=6, $BR$10, AL164=7, $BB$17, AL164=8, $BIT171, AL164=0, )</f>
        <v>#NAME?</v>
      </c>
      <c r="AT164" s="15"/>
      <c r="AU164" s="59"/>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row>
    <row r="165" spans="1:70" ht="13.5" x14ac:dyDescent="0.25">
      <c r="A165" s="180"/>
      <c r="B165" s="132" t="s">
        <v>13</v>
      </c>
      <c r="C165" s="182"/>
      <c r="D165" s="180"/>
      <c r="E165" s="180"/>
      <c r="F165" s="180"/>
      <c r="G165" s="180"/>
      <c r="H165" s="182"/>
      <c r="I165" s="15">
        <f>I164*$AT$3</f>
        <v>550</v>
      </c>
      <c r="J165" s="180"/>
      <c r="K165" s="15">
        <f>K164*$AU$3</f>
        <v>80</v>
      </c>
      <c r="L165" s="180"/>
      <c r="M165" s="180"/>
      <c r="N165" s="180"/>
      <c r="O165" s="180"/>
      <c r="P165" s="180"/>
      <c r="Q165" s="180"/>
      <c r="R165" s="182"/>
      <c r="S165" s="180"/>
      <c r="T165" s="182"/>
      <c r="U165" s="116" t="e">
        <f ca="1">IFS(T164=1, $AV$4, T164=2, $BD$4, T164=3, $BL$4, T164=4, $AV$11, T164=5, $BD$11, T164=6, $BL$11, T164=7, $AV$18, T164=8, $BD$18, T164=0, )</f>
        <v>#NAME?</v>
      </c>
      <c r="V165" s="116" t="e">
        <f ca="1">IFS(T164=1, $AW$4, T164=2, $BE$4, T164=3, $BM$4, T164=4, $AW$11, T164=5, $BE$11, T164=6, $BM$11, T164=7, $AW$18, T164=8, $BE$18, T164=0, )</f>
        <v>#NAME?</v>
      </c>
      <c r="W165" s="116" t="e">
        <f ca="1">IFS(T164=1, $AX$4, T164=2, $BF$4, T164=3, $BN$4, T164=4, $AX$11, T164=5, $BF$11, T164=6, $BN$11, T164=7, $AX$18, T164=8, $BF$18, T164=0, )</f>
        <v>#NAME?</v>
      </c>
      <c r="X165" s="116" t="e">
        <f ca="1">IFS(T164=1, $AY$4, T164=2, $BG$4, T164=3, $BO$4, T164=4, $AY$11, T164=5, $BG$11, T164=6, $BO$11, T164=7, $AY$18, T164=8, $BG$18, T164=0, )</f>
        <v>#NAME?</v>
      </c>
      <c r="Y165" s="116" t="e">
        <f ca="1">IFS(T164=1, $AZ$4, T164=2, $BH$4, T164=3, $BP$4, T164=4, $AZ$11, T164=5, $BH$11, T164=6, $BP$11, T164=7, $AZ$18, T164=8, $BH$18, T164=0, )</f>
        <v>#NAME?</v>
      </c>
      <c r="Z165" s="116" t="e">
        <f ca="1">IFS(T164=1, $BA$4, T164=2, $BI$4, T164=3, $BQ$4, T164=4, $BA$11, T164=5, $BI$11, T164=6, $BQ$11, T164=7, $BA$18, T164=8, $BI$18, T164=0, )</f>
        <v>#NAME?</v>
      </c>
      <c r="AA165" s="117" t="e">
        <f ca="1">IFS(T164=1, $BA$4, T164=2, $BI$4, T164=3, $BQ$4, T164=4, $BA$11, T164=5, $BI$11, T164=6, $BQ$11, T164=7, $BA$18, T164=8, $BI$18, T164=0, )</f>
        <v>#NAME?</v>
      </c>
      <c r="AB165" s="180"/>
      <c r="AC165" s="182"/>
      <c r="AD165" s="116"/>
      <c r="AE165" s="116"/>
      <c r="AF165" s="116"/>
      <c r="AG165" s="116" t="e">
        <f ca="1">IFS(AC164=1, $AY$4, AC164=2, $BG$4, AC164=3, $BO$4, AC164=4, $AY$11, AC164=5, $BG$11, AC164=6, $BO$11, AC164=7, $AY$18, AC164=8, $BG$18, AC164=0, )</f>
        <v>#NAME?</v>
      </c>
      <c r="AH165" s="116" t="e">
        <f ca="1">IFS(AC164=1, $AZ$4, AC164=2, $BH$4, AC164=3, $BP$4, AC164=4, $AZ$11, AC164=5, $BH$11, AC164=6, $BP$11, AC164=7, $AZ$18, AC164=8, $BH$18, AC164=0, )</f>
        <v>#NAME?</v>
      </c>
      <c r="AI165" s="116" t="e">
        <f ca="1">IFS(AC164=1, $BA$4, AC164=2, $BI$4, AC164=3, $BQ$4, AC164=4, $BA$11, AC164=5, $BI$11, AC164=6, $BQ$11, AC164=7, $BA$18, AC164=8, $BI$18, AC164=0, )</f>
        <v>#NAME?</v>
      </c>
      <c r="AJ165" s="117" t="e">
        <f ca="1">IFS(AC164=1, $BA$4, AC164=2, $BI$4, AC164=3, $BQ$4, AC164=4, $BA$11, AC164=5, $BI$11, AC164=6, $BQ$11, AC164=7, $BA$18, AC164=8, $BI$18, AC164=0, )</f>
        <v>#NAME?</v>
      </c>
      <c r="AK165" s="180"/>
      <c r="AL165" s="182"/>
      <c r="AM165" s="116" t="e">
        <f ca="1">IFS(AL164=1, $AV$4, AL164=2, $BD$4, AL164=3, $BL$4, AL164=4, $AV$11, AL164=5, $BD$11, AL164=6, $BL$11, AL164=7, $AV$18, AL164=8, $BD$18, AL164=0, )</f>
        <v>#NAME?</v>
      </c>
      <c r="AN165" s="116" t="e">
        <f ca="1">IFS(AL164=1, $AW$4, AL164=2, $BE$4, AL164=3, $BM$4, AL164=4, $AW$11, AL164=5, $BE$11, AL164=6, $BM$11, AL164=7, $AW$18, AL164=8, $BE$18, AL164=0, )</f>
        <v>#NAME?</v>
      </c>
      <c r="AO165" s="116" t="e">
        <f ca="1">IFS(AL164=1, $AX$4, AL164=2, $BF$4, AL164=3, $BN$4, AL164=4, $AX$11, AL164=5, $BF$11, AL164=6, $BN$11, AL164=7, $AX$18, AL164=8, $BF$18, AL164=0, )</f>
        <v>#NAME?</v>
      </c>
      <c r="AP165" s="116" t="e">
        <f ca="1">IFS(AL164=1, $AY$4, AL164=2, $BG$4, AL164=3, $BO$4, AL164=4, $AY$11, AL164=5, $BG$11, AL164=6, $BO$11, AL164=7, $AY$18, AL164=8, $BG$18, AL164=0, )</f>
        <v>#NAME?</v>
      </c>
      <c r="AQ165" s="116" t="e">
        <f ca="1">IFS(AL164=1, $AZ$4, AL164=2, $BH$4, AL164=3, $BP$4, AL164=4, $AZ$11, AL164=5, $BH$11, AL164=6, $BP$11, AL164=7, $AZ$18, AL164=8, $BH$18, AL164=0, )</f>
        <v>#NAME?</v>
      </c>
      <c r="AR165" s="116" t="e">
        <f ca="1">IFS(AL164=1, $BA$4, AL164=2, $BI$4, AL164=3, $BQ$4, AL164=4, $BA$11, AL164=5, $BI$11, AL164=6, $BQ$11, AL164=7, $BA$18, AL164=8, $BI$18, AL164=0, )</f>
        <v>#NAME?</v>
      </c>
      <c r="AS165" s="117" t="e">
        <f ca="1">IFS(AL164=1, $BA$4, AL164=2, $BI$4, AL164=3, $BQ$4, AL164=4, $BA$11, AL164=5, $BI$11, AL164=6, $BQ$11, AL164=7, $BA$18, AL164=8, $BI$18, AL164=0, )</f>
        <v>#NAME?</v>
      </c>
      <c r="AT165" s="15"/>
      <c r="AU165" s="59"/>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row>
    <row r="166" spans="1:70" ht="13.5" x14ac:dyDescent="0.25">
      <c r="A166" s="180"/>
      <c r="B166" s="133" t="s">
        <v>14</v>
      </c>
      <c r="C166" s="182"/>
      <c r="D166" s="180"/>
      <c r="E166" s="180"/>
      <c r="F166" s="180"/>
      <c r="G166" s="180"/>
      <c r="H166" s="182"/>
      <c r="I166" s="15">
        <f>I164*$AT$4</f>
        <v>1210</v>
      </c>
      <c r="J166" s="180"/>
      <c r="K166" s="15">
        <f>K164*$AU$4</f>
        <v>160</v>
      </c>
      <c r="L166" s="180"/>
      <c r="M166" s="180"/>
      <c r="N166" s="180"/>
      <c r="O166" s="180"/>
      <c r="P166" s="180"/>
      <c r="Q166" s="180"/>
      <c r="R166" s="182"/>
      <c r="S166" s="180"/>
      <c r="T166" s="182"/>
      <c r="U166" s="116" t="e">
        <f ca="1">IFS(T164=1, $AV$5, T164=2, $BD$5, T164=3, $BL$5, T164=4, $AV$12, T164=5, $BD$12, T164=6, $BL$12, T164=7, $AV$19, T164=8, $BD$19, T164=0, )</f>
        <v>#NAME?</v>
      </c>
      <c r="V166" s="116" t="e">
        <f ca="1">IFS(T164=1, $AW$5, T164=2, $BE$5, T164=3, $BM$5, T164=4, $AW$12, T164=5, $BE$12, T164=6, $BM$12, T164=7, $AW$19, T164=8, $BE$19, T164=0, )</f>
        <v>#NAME?</v>
      </c>
      <c r="W166" s="116" t="e">
        <f ca="1">IFS(T164=1, $AX$5, T164=2, $BF$5, T164=3, $BN$5, T164=4, $AX$12, T164=5, $BF$12, T164=6, $BN$12, T164=7, $AX$19, T164=8, $BF$19, T164=0, )</f>
        <v>#NAME?</v>
      </c>
      <c r="X166" s="116" t="e">
        <f ca="1">IFS(T164=1, $AY$5, T164=2, $BG$5, T164=3, $BO$5, T164=4, $AY$12, T164=5, $BG$12, T164=6, $BO$12, T164=7, $AY$19, T164=8, $BG$19, T164=0, )</f>
        <v>#NAME?</v>
      </c>
      <c r="Y166" s="116" t="e">
        <f ca="1">IFS(T164=1, $AZ$5, T164=2, $BH$5, T164=3, $BP$5, T164=4, $AZ$12, T164=5, $BH$12, T164=6, $BP$12, T164=7, $AZ$19, T164=8, $BH$19, T164=0, )</f>
        <v>#NAME?</v>
      </c>
      <c r="Z166" s="116" t="e">
        <f ca="1">IFS(T164=1, $BA$5, T164=2, $BI$5, T164=3, $BQ$5, T164=4, $BA$12, T164=5, $BI$12, T164=6, $BQ$12, T164=7, $BA$19, T164=8, $BI$19, T164=0, )</f>
        <v>#NAME?</v>
      </c>
      <c r="AA166" s="117" t="e">
        <f ca="1">IFS(T164=1, $BB$5, T164=2, $BJ$5, T164=3, $BR$5, T164=4, $BB$12, T164=5, $BJ$12, T164=6, $BR$12, T164=7, $BB$19, T164=8, $BJ$19, T164=0, )</f>
        <v>#NAME?</v>
      </c>
      <c r="AB166" s="180"/>
      <c r="AC166" s="182"/>
      <c r="AD166" s="116"/>
      <c r="AE166" s="116"/>
      <c r="AF166" s="116"/>
      <c r="AG166" s="116" t="e">
        <f ca="1">IFS(AC164=1, $AY$5, AC164=2, $BG$5, AC164=3, $BO$5, AC164=4, $AY$12, AC164=5, $BG$12, AC164=6, $BO$12, AC164=7, $AY$19, AC164=8, $BG$19, AC164=0, )</f>
        <v>#NAME?</v>
      </c>
      <c r="AH166" s="116" t="e">
        <f ca="1">IFS(AC164=1, $AZ$5, AC164=2, $BH$5, AC164=3, $BP$5, AC164=4, $AZ$12, AC164=5, $BH$12, AC164=6, $BP$12, AC164=7, $AZ$19, AC164=8, $BH$19, AC164=0, )</f>
        <v>#NAME?</v>
      </c>
      <c r="AI166" s="116" t="e">
        <f ca="1">IFS(AC164=1, $BA$5, AC164=2, $BI$5, AC164=3, $BQ$5, AC164=4, $BA$12, AC164=5, $BI$12, AC164=6, $BQ$12, AC164=7, $BA$19, AC164=8, $BI$19, AC164=0, )</f>
        <v>#NAME?</v>
      </c>
      <c r="AJ166" s="117" t="e">
        <f ca="1">IFS(AC164=1, $BB$5, AC164=2, $BJ$5, AC164=3, $BR$5, AC164=4, $BB$12, AC164=5, $BJ$12, AC164=6, $BR$12, AC164=7, $BB$19, AC164=8, $BJ$19, AC164=0, )</f>
        <v>#NAME?</v>
      </c>
      <c r="AK166" s="180"/>
      <c r="AL166" s="182"/>
      <c r="AM166" s="116" t="e">
        <f ca="1">IFS(AL164=1, $AV$5, AL164=2, $BD$5, AL164=3, $BL$5, AL164=4, $AV$12, AL164=5, $BD$12, AL164=6, $BL$12, AL164=7, $AV$19, AL164=8, $BD$19, AL164=0, )</f>
        <v>#NAME?</v>
      </c>
      <c r="AN166" s="116" t="e">
        <f ca="1">IFS(AL164=1, $AW$5, AL164=2, $BE$5, AL164=3, $BM$5, AL164=4, $AW$12, AL164=5, $BE$12, AL164=6, $BM$12, AL164=7, $AW$19, AL164=8, $BE$19, AL164=0, )</f>
        <v>#NAME?</v>
      </c>
      <c r="AO166" s="116" t="e">
        <f ca="1">IFS(AL164=1, $AX$5, AL164=2, $BF$5, AL164=3, $BN$5, AL164=4, $AX$12, AL164=5, $BF$12, AL164=6, $BN$12, AL164=7, $AX$19, AL164=8, $BF$19, AL164=0, )</f>
        <v>#NAME?</v>
      </c>
      <c r="AP166" s="116" t="e">
        <f ca="1">IFS(AL164=1, $AY$5, AL164=2, $BG$5, AL164=3, $BO$5, AL164=4, $AY$12, AL164=5, $BG$12, AL164=6, $BO$12, AL164=7, $AY$19, AL164=8, $BG$19, AL164=0, )</f>
        <v>#NAME?</v>
      </c>
      <c r="AQ166" s="116" t="e">
        <f ca="1">IFS(AL164=1, $AZ$5, AL164=2, $BH$5, AL164=3, $BP$5, AL164=4, $AZ$12, AL164=5, $BH$12, AL164=6, $BP$12, AL164=7, $AZ$19, AL164=8, $BH$19, AL164=0, )</f>
        <v>#NAME?</v>
      </c>
      <c r="AR166" s="116" t="e">
        <f ca="1">IFS(AL164=1, $BA$5, AL164=2, $BI$5, AL164=3, $BQ$5, AL164=4, $BA$12, AL164=5, $BI$12, AL164=6, $BQ$12, AL164=7, $BA$19, AL164=8, $BI$19, AL164=0, )</f>
        <v>#NAME?</v>
      </c>
      <c r="AS166" s="117" t="e">
        <f ca="1">IFS(AL164=1, $BB$5, AL164=2, $BJ$5, AL164=3, $BR$5, AL164=4, $BB$12, AL164=5, $BJ$12, AL164=6, $BR$12, AL164=7, $BB$19, AL164=8, $BJ$19, AL164=0, )</f>
        <v>#NAME?</v>
      </c>
      <c r="AT166" s="15"/>
      <c r="AU166" s="59"/>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row>
    <row r="167" spans="1:70" ht="13.5" x14ac:dyDescent="0.25">
      <c r="A167" s="180"/>
      <c r="B167" s="134" t="s">
        <v>15</v>
      </c>
      <c r="C167" s="182"/>
      <c r="D167" s="180"/>
      <c r="E167" s="180"/>
      <c r="F167" s="180"/>
      <c r="G167" s="180"/>
      <c r="H167" s="182"/>
      <c r="I167" s="15">
        <f>I164*$AT$5</f>
        <v>2662</v>
      </c>
      <c r="J167" s="180"/>
      <c r="K167" s="15">
        <f>K164*$AU$5</f>
        <v>320</v>
      </c>
      <c r="L167" s="180"/>
      <c r="M167" s="180"/>
      <c r="N167" s="180"/>
      <c r="O167" s="180"/>
      <c r="P167" s="180"/>
      <c r="Q167" s="180"/>
      <c r="R167" s="182"/>
      <c r="S167" s="180"/>
      <c r="T167" s="182"/>
      <c r="U167" s="116" t="e">
        <f ca="1">IFS(T164=1, $AV$6, T164=2, $BD$6, T164=3, $BL$6, T164=4, $AV$13, T164=5, $BD$13, T164=6, $BL$13, T164=7, $AV$20, T164=8, $BD$20, T164=0, )</f>
        <v>#NAME?</v>
      </c>
      <c r="V167" s="116" t="e">
        <f ca="1">IFS(T164=1, $AW$6, T164=2, $BE$6, T164=3, $BM$6, T164=4, $AW$13, T164=5, $BE$13, T164=6, $BM$13, T164=7, $AW$20, T164=8, $BE$20, T164=0, )</f>
        <v>#NAME?</v>
      </c>
      <c r="W167" s="116" t="e">
        <f ca="1">IFS(T164=1, $AX$6, T164=2, $BF$6, T164=3, $BN$6, T164=4, $AX$13, T164=5, $BF$13, T164=6, $BN$13, T164=7, $AX$20, T164=8, $BF$20, T164=0, )</f>
        <v>#NAME?</v>
      </c>
      <c r="X167" s="116" t="e">
        <f ca="1">IFS(T164=1, $AY$6, T164=2, $BG$6, T164=3, $BO$6, T164=4, $AY$13, T164=5, $BG$13, T164=6, $BO$13, T164=7, $AY$20, T164=8, $BG$20, T164=0, )</f>
        <v>#NAME?</v>
      </c>
      <c r="Y167" s="116" t="e">
        <f ca="1">IFS(T164=1, $AZ$6, T164=2, $BH$6, T164=3, $BP$6, T164=4, $AZ$13, T164=5, $BH$13, T164=6, $BP$13, T164=7, $AZ$20, T164=8, $BH$20, T164=0, )</f>
        <v>#NAME?</v>
      </c>
      <c r="Z167" s="116" t="e">
        <f ca="1">IFS(T164=1, $BA$6, T164=2, $BI$6, T164=3, $BQ$6, T164=4, $BA$13, T164=5, $BI$13, T164=6, $BQ$13, T164=7, $BA$20, T164=8, $BI$20, T164=0, )</f>
        <v>#NAME?</v>
      </c>
      <c r="AA167" s="117" t="e">
        <f ca="1">IFS(T164=1, $BB$6, T164=2, $BJ$6, T164=3, $BR$6, T164=4, $BB$13, T164=5, $BJ$13, T164=6, $BR$13, T164=7, $BB$20, T164=8, $BJ$20, T164=0, )</f>
        <v>#NAME?</v>
      </c>
      <c r="AB167" s="180"/>
      <c r="AC167" s="182"/>
      <c r="AD167" s="116"/>
      <c r="AE167" s="116"/>
      <c r="AF167" s="116"/>
      <c r="AG167" s="116" t="e">
        <f ca="1">IFS(AC164=1, $AY$6, AC164=2, $BG$6, AC164=3, $BO$6, AC164=4, $AY$13, AC164=5, $BG$13, AC164=6, $BO$13, AC164=7, $AY$20, AC164=8, $BG$20, AC164=0, )</f>
        <v>#NAME?</v>
      </c>
      <c r="AH167" s="116" t="e">
        <f ca="1">IFS(AC164=1, $AZ$6, AC164=2, $BH$6, AC164=3, $BP$6, AC164=4, $AZ$13, AC164=5, $BH$13, AC164=6, $BP$13, AC164=7, $AZ$20, AC164=8, $BH$20, AC164=0, )</f>
        <v>#NAME?</v>
      </c>
      <c r="AI167" s="116" t="e">
        <f ca="1">IFS(AC164=1, $BA$6, AC164=2, $BI$6, AC164=3, $BQ$6, AC164=4, $BA$13, AC164=5, $BI$13, AC164=6, $BQ$13, AC164=7, $BA$20, AC164=8, $BI$20, AC164=0, )</f>
        <v>#NAME?</v>
      </c>
      <c r="AJ167" s="117" t="e">
        <f ca="1">IFS(AC164=1, $BB$6, AC164=2, $BJ$6, AC164=3, $BR$6, AC164=4, $BB$13, AC164=5, $BJ$13, AC164=6, $BR$13, AC164=7, $BB$20, AC164=8, $BJ$20, AC164=0, )</f>
        <v>#NAME?</v>
      </c>
      <c r="AK167" s="180"/>
      <c r="AL167" s="182"/>
      <c r="AM167" s="116" t="e">
        <f ca="1">IFS(AL164=1, $AV$6, AL164=2, $BD$6, AL164=3, $BL$6, AL164=4, $AV$13, AL164=5, $BD$13, AL164=6, $BL$13, AL164=7, $AV$20, AL164=8, $BD$20, AL164=0, )</f>
        <v>#NAME?</v>
      </c>
      <c r="AN167" s="116" t="e">
        <f ca="1">IFS(AL164=1, $AW$6, AL164=2, $BE$6, AL164=3, $BM$6, AL164=4, $AW$13, AL164=5, $BE$13, AL164=6, $BM$13, AL164=7, $AW$20, AL164=8, $BE$20, AL164=0, )</f>
        <v>#NAME?</v>
      </c>
      <c r="AO167" s="116" t="e">
        <f ca="1">IFS(AL164=1, $AX$6, AL164=2, $BF$6, AL164=3, $BN$6, AL164=4, $AX$13, AL164=5, $BF$13, AL164=6, $BN$13, AL164=7, $AX$20, AL164=8, $BF$20, AL164=0, )</f>
        <v>#NAME?</v>
      </c>
      <c r="AP167" s="116" t="e">
        <f ca="1">IFS(AL164=1, $AY$6, AL164=2, $BG$6, AL164=3, $BO$6, AL164=4, $AY$13, AL164=5, $BG$13, AL164=6, $BO$13, AL164=7, $AY$20, AL164=8, $BG$20, AL164=0, )</f>
        <v>#NAME?</v>
      </c>
      <c r="AQ167" s="116" t="e">
        <f ca="1">IFS(AL164=1, $AZ$6, AL164=2, $BH$6, AL164=3, $BP$6, AL164=4, $AZ$13, AL164=5, $BH$13, AL164=6, $BP$13, AL164=7, $AZ$20, AL164=8, $BH$20, AL164=0, )</f>
        <v>#NAME?</v>
      </c>
      <c r="AR167" s="116" t="e">
        <f ca="1">IFS(AL164=1, $BA$6, AL164=2, $BI$6, AL164=3, $BQ$6, AL164=4, $BA$13, AL164=5, $BI$13, AL164=6, $BQ$13, AL164=7, $BA$20, AL164=8, $BI$20, AL164=0, )</f>
        <v>#NAME?</v>
      </c>
      <c r="AS167" s="117" t="e">
        <f ca="1">IFS(AL164=1, $BB$6, AL164=2, $BJ$6, AL164=3, $BR$6, AL164=4, $BB$13, AL164=5, $BJ$13, AL164=6, $BR$13, AL164=7, $BB$20, AL164=8, $BJ$20, AL164=0, )</f>
        <v>#NAME?</v>
      </c>
      <c r="AT167" s="15"/>
      <c r="AU167" s="59"/>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row>
    <row r="168" spans="1:70" ht="13.5" x14ac:dyDescent="0.25">
      <c r="A168" s="180"/>
      <c r="B168" s="135" t="s">
        <v>16</v>
      </c>
      <c r="C168" s="182"/>
      <c r="D168" s="180"/>
      <c r="E168" s="180"/>
      <c r="F168" s="180"/>
      <c r="G168" s="180"/>
      <c r="H168" s="182"/>
      <c r="I168" s="15">
        <f>I164*$AT$6</f>
        <v>12875</v>
      </c>
      <c r="J168" s="180"/>
      <c r="K168" s="15">
        <f>K164*$AU$6</f>
        <v>640</v>
      </c>
      <c r="L168" s="180"/>
      <c r="M168" s="180"/>
      <c r="N168" s="180"/>
      <c r="O168" s="180"/>
      <c r="P168" s="180"/>
      <c r="Q168" s="180"/>
      <c r="R168" s="182"/>
      <c r="S168" s="180"/>
      <c r="T168" s="182"/>
      <c r="U168" s="116" t="e">
        <f ca="1">IFS(T164=1, $AV$7, T164=2, $BD$7, T164=3, $BL$7, T164=4, $AV$14, T164=5, $BD$14, T164=6, $BL$14, T164=7, $AV$21, T164=8, $BD$21, T164=0, )</f>
        <v>#NAME?</v>
      </c>
      <c r="V168" s="116" t="e">
        <f ca="1">IFS(T164=1, $AW$7, T164=2, $BE$7, T164=3, $BM$7, T164=4, $AW$14, T164=5, $BE$14, T164=6, $BM$14, T164=7, $AW$21, T164=8, $BE$21, T164=0, )</f>
        <v>#NAME?</v>
      </c>
      <c r="W168" s="116" t="e">
        <f ca="1">IFS(T164=1, $AX$7, T164=2, $BF$7, T164=3, $BN$7, T164=4, $AX$14, T164=5, $BF$14, T164=6, $BN$14, T164=7, $AX$21, T164=8, $BF$21, T164=0, )</f>
        <v>#NAME?</v>
      </c>
      <c r="X168" s="116" t="e">
        <f ca="1">IFS(T164=1, $AY$7, T164=2, $BG$7, T164=3, $BO$7, T164=4, $AY$14, T164=5, $BG$14, T164=6, $BO$14, T164=7, $AY$21, T164=8, $BG$21, T164=0, )</f>
        <v>#NAME?</v>
      </c>
      <c r="Y168" s="116" t="e">
        <f ca="1">IFS(T164=1, $AZ$7, T164=2, $BH$7, T164=3, $BP$7, T164=4, $AZ$14, T164=5, $BH$14, T164=6, $BP$14, T164=7, $AZ$21, T164=8, $BH$21, T164=0, )</f>
        <v>#NAME?</v>
      </c>
      <c r="Z168" s="116" t="e">
        <f ca="1">IFS(T164=1, $BA$7, T164=2, $BI$7, T164=3, $BQ$7, T164=4, $BA$14, T164=5, $BI$14, T164=6, $BQ$14, T164=7, $BA$21, T164=8, $BI$21, T164=0, )</f>
        <v>#NAME?</v>
      </c>
      <c r="AA168" s="117" t="e">
        <f ca="1">IFS(T164=1, $BB$7, T164=2, $BJ$7, T164=3, $BR$7, T164=4, $BB$14, T164=5, $BJ$14, T164=6, $BR$14, T164=7, $BB$21, T164=8, $BJ$21, T164=0, )</f>
        <v>#NAME?</v>
      </c>
      <c r="AB168" s="180"/>
      <c r="AC168" s="182"/>
      <c r="AD168" s="116"/>
      <c r="AE168" s="116"/>
      <c r="AF168" s="116"/>
      <c r="AG168" s="116" t="e">
        <f ca="1">IFS(AC164=1, $AY$7, AC164=2, $BG$7, AC164=3, $BO$7, AC164=4, $AY$14, AC164=5, $BG$14, AC164=6, $BO$14, AC164=7, $AY$21, AC164=8, $BG$21, AC164=0, )</f>
        <v>#NAME?</v>
      </c>
      <c r="AH168" s="116" t="e">
        <f ca="1">IFS(AC164=1, $AZ$7, AC164=2, $BH$7, AC164=3, $BP$7, AC164=4, $AZ$14, AC164=5, $BH$14, AC164=6, $BP$14, AC164=7, $AZ$21, AC164=8, $BH$21, AC164=0, )</f>
        <v>#NAME?</v>
      </c>
      <c r="AI168" s="116" t="e">
        <f ca="1">IFS(AC164=1, $BA$7, AC164=2, $BI$7, AC164=3, $BQ$7, AC164=4, $BA$14, AC164=5, $BI$14, AC164=6, $BQ$14, AC164=7, $BA$21, AC164=8, $BI$21, AC164=0, )</f>
        <v>#NAME?</v>
      </c>
      <c r="AJ168" s="117" t="e">
        <f ca="1">IFS(AC164=1, $BB$7, AC164=2, $BJ$7, AC164=3, $BR$7, AC164=4, $BB$14, AC164=5, $BJ$14, AC164=6, $BR$14, AC164=7, $BB$21, AC164=8, $BJ$21, AC164=0, )</f>
        <v>#NAME?</v>
      </c>
      <c r="AK168" s="180"/>
      <c r="AL168" s="182"/>
      <c r="AM168" s="116" t="e">
        <f ca="1">IFS(AL164=1, $AV$7, AL164=2, $BD$7, AL164=3, $BL$7, AL164=4, $AV$14, AL164=5, $BD$14, AL164=6, $BL$14, AL164=7, $AV$21, AL164=8, $BD$21, AL164=0, )</f>
        <v>#NAME?</v>
      </c>
      <c r="AN168" s="116" t="e">
        <f ca="1">IFS(AL164=1, $AW$7, AL164=2, $BE$7, AL164=3, $BM$7, AL164=4, $AW$14, AL164=5, $BE$14, AL164=6, $BM$14, AL164=7, $AW$21, AL164=8, $BE$21, AL164=0, )</f>
        <v>#NAME?</v>
      </c>
      <c r="AO168" s="116" t="e">
        <f ca="1">IFS(AL164=1, $AX$7, AL164=2, $BF$7, AL164=3, $BN$7, AL164=4, $AX$14, AL164=5, $BF$14, AL164=6, $BN$14, AL164=7, $AX$21, AL164=8, $BF$21, AL164=0, )</f>
        <v>#NAME?</v>
      </c>
      <c r="AP168" s="116" t="e">
        <f ca="1">IFS(AL164=1, $AY$7, AL164=2, $BG$7, AL164=3, $BO$7, AL164=4, $AY$14, AL164=5, $BG$14, AL164=6, $BO$14, AL164=7, $AY$21, AL164=8, $BG$21, AL164=0, )</f>
        <v>#NAME?</v>
      </c>
      <c r="AQ168" s="116" t="e">
        <f ca="1">IFS(AL164=1, $AZ$7, AL164=2, $BH$7, AL164=3, $BP$7, AL164=4, $AZ$14, AL164=5, $BH$14, AL164=6, $BP$14, AL164=7, $AZ$21, AL164=8, $BH$21, AL164=0, )</f>
        <v>#NAME?</v>
      </c>
      <c r="AR168" s="116" t="e">
        <f ca="1">IFS(AL164=1, $BA$7, AL164=2, $BI$7, AL164=3, $BQ$7, AL164=4, $BA$14, AL164=5, $BI$14, AL164=6, $BQ$14, AL164=7, $BA$21, AL164=8, $BI$21, AL164=0, )</f>
        <v>#NAME?</v>
      </c>
      <c r="AS168" s="117" t="e">
        <f ca="1">IFS(AL164=1, $BB$7, AL164=2, $BJ$7, AL164=3, $BR$7, AL164=4, $BB$14, AL164=5, $BJ$14, AL164=6, $BR$14, AL164=7, $BB$21, AL164=8, $BJ$21, AL164=0, )</f>
        <v>#NAME?</v>
      </c>
      <c r="AT168" s="15"/>
      <c r="AU168" s="59"/>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row>
    <row r="169" spans="1:70" ht="13.5" x14ac:dyDescent="0.25">
      <c r="A169" s="180"/>
      <c r="B169" s="136" t="s">
        <v>17</v>
      </c>
      <c r="C169" s="182"/>
      <c r="D169" s="180"/>
      <c r="E169" s="180"/>
      <c r="F169" s="180"/>
      <c r="G169" s="180"/>
      <c r="H169" s="182"/>
      <c r="I169" s="15">
        <f>I164*$AT$7</f>
        <v>62332.5</v>
      </c>
      <c r="J169" s="180"/>
      <c r="K169" s="15">
        <f>K164*$AU$7</f>
        <v>1280</v>
      </c>
      <c r="L169" s="180"/>
      <c r="M169" s="180"/>
      <c r="N169" s="180"/>
      <c r="O169" s="180"/>
      <c r="P169" s="180"/>
      <c r="Q169" s="180"/>
      <c r="R169" s="182"/>
      <c r="S169" s="180"/>
      <c r="T169" s="182"/>
      <c r="U169" s="116" t="e">
        <f ca="1">IFS(T164=1, $AV$8, T164=2, $BD$8, T164=3, $BL$8, T164=4, $AV$15, T164=5, $BD$15, T164=6, $BL$15, T164=7, $AV$22, T164=8, $BD$22, T164=0, )</f>
        <v>#NAME?</v>
      </c>
      <c r="V169" s="116" t="e">
        <f ca="1">IFS(T164=1, $AW$8, T164=2, $BE$8, T164=3, $BM$8, T164=4, $AW$15, T164=5, $BE$15, T164=6, $BM$15, T164=7, $AW$22, T164=8, $BE$22, T164=0, )</f>
        <v>#NAME?</v>
      </c>
      <c r="W169" s="116" t="e">
        <f ca="1">IFS(T164=1, $AX$8, T164=2, $BF$8, T164=3, $BN$8, T164=4, $AX$15, T164=5, $BF$15, T164=6, $BN$15, T164=7, $AX$22, T164=8, $BF$22, T164=0, )</f>
        <v>#NAME?</v>
      </c>
      <c r="X169" s="116" t="e">
        <f ca="1">IFS(T164=1, $AY$8, T164=2, $BG$8, T164=3, $BO$8, T164=4, $AY$15, T164=5, $BG$15, T164=6, $BO$15, T164=7, $AY$22, T164=8, $BG$22, T164=0, )</f>
        <v>#NAME?</v>
      </c>
      <c r="Y169" s="116" t="e">
        <f ca="1">IFS(T164=1, $AZ$8, T164=2, $BH$8, T164=3, $BP$8, T164=4, $AZ$15, T164=5, $BH$15, T164=6, $BP$15, T164=7, $AZ$22, T164=8, $BH$22, T164=0, )</f>
        <v>#NAME?</v>
      </c>
      <c r="Z169" s="116" t="e">
        <f ca="1">IFS(T164=1, $BA$8, T164=2, $BI$8, T164=3, $BQ$8, T164=4, $BA$15, T164=5, $BI$15, T164=6, $BQ$15, T164=7, $BA$22, T164=8, $BI$22, T164=0, )</f>
        <v>#NAME?</v>
      </c>
      <c r="AA169" s="117" t="e">
        <f ca="1">IFS(T164=1, $BB$8, T164=2, $BJ$8, T164=3, $BR$8, T164=4, $BB$15, T164=5, $BJ$15, T164=6, $BR$15, T164=7, $BB$22, T164=8, $BJ$22, T164=0, )</f>
        <v>#NAME?</v>
      </c>
      <c r="AB169" s="180"/>
      <c r="AC169" s="182"/>
      <c r="AD169" s="116"/>
      <c r="AE169" s="116"/>
      <c r="AF169" s="116"/>
      <c r="AG169" s="116" t="e">
        <f ca="1">IFS(AC164=1, $AY$8, AC164=2, $BG$8, AC164=3, $BO$8, AC164=4, $AY$15, AC164=5, $BG$15, AC164=6, $BO$15, AC164=7, $AY$22, AC164=8, $BG$22, AC164=0, )</f>
        <v>#NAME?</v>
      </c>
      <c r="AH169" s="116" t="e">
        <f ca="1">IFS(AC164=1, $AZ$8, AC164=2, $BH$8, AC164=3, $BP$8, AC164=4, $AZ$15, AC164=5, $BH$15, AC164=6, $BP$15, AC164=7, $AZ$22, AC164=8, $BH$22, AC164=0, )</f>
        <v>#NAME?</v>
      </c>
      <c r="AI169" s="116" t="e">
        <f ca="1">IFS(AC164=1, $BA$8, AC164=2, $BI$8, AC164=3, $BQ$8, AC164=4, $BA$15, AC164=5, $BI$15, AC164=6, $BQ$15, AC164=7, $BA$22, AC164=8, $BI$22, AC164=0, )</f>
        <v>#NAME?</v>
      </c>
      <c r="AJ169" s="117" t="e">
        <f ca="1">IFS(AC164=1, $BB$8, AC164=2, $BJ$8, AC164=3, $BR$8, AC164=4, $BB$15, AC164=5, $BJ$15, AC164=6, $BR$15, AC164=7, $BB$22, AC164=8, $BJ$22, AC164=0, )</f>
        <v>#NAME?</v>
      </c>
      <c r="AK169" s="180"/>
      <c r="AL169" s="182"/>
      <c r="AM169" s="116" t="e">
        <f ca="1">IFS(AL164=1, $AV$8, AL164=2, $BD$8, AL164=3, $BL$8, AL164=4, $AV$15, AL164=5, $BD$15, AL164=6, $BL$15, AL164=7, $AV$22, AL164=8, $BD$22, AL164=0, )</f>
        <v>#NAME?</v>
      </c>
      <c r="AN169" s="116" t="e">
        <f ca="1">IFS(AL164=1, $AW$8, AL164=2, $BE$8, AL164=3, $BM$8, AL164=4, $AW$15, AL164=5, $BE$15, AL164=6, $BM$15, AL164=7, $AW$22, AL164=8, $BE$22, AL164=0, )</f>
        <v>#NAME?</v>
      </c>
      <c r="AO169" s="116" t="e">
        <f ca="1">IFS(AL164=1, $AX$8, AL164=2, $BF$8, AL164=3, $BN$8, AL164=4, $AX$15, AL164=5, $BF$15, AL164=6, $BN$15, AL164=7, $AX$22, AL164=8, $BF$22, AL164=0, )</f>
        <v>#NAME?</v>
      </c>
      <c r="AP169" s="116" t="e">
        <f ca="1">IFS(AL164=1, $AY$8, AL164=2, $BG$8, AL164=3, $BO$8, AL164=4, $AY$15, AL164=5, $BG$15, AL164=6, $BO$15, AL164=7, $AY$22, AL164=8, $BG$22, AL164=0, )</f>
        <v>#NAME?</v>
      </c>
      <c r="AQ169" s="116" t="e">
        <f ca="1">IFS(AL164=1, $AZ$8, AL164=2, $BH$8, AL164=3, $BP$8, AL164=4, $AZ$15, AL164=5, $BH$15, AL164=6, $BP$15, AL164=7, $AZ$22, AL164=8, $BH$22, AL164=0, )</f>
        <v>#NAME?</v>
      </c>
      <c r="AR169" s="116" t="e">
        <f ca="1">IFS(AL164=1, $BA$8, AL164=2, $BI$8, AL164=3, $BQ$8, AL164=4, $BA$15, AL164=5, $BI$15, AL164=6, $BQ$15, AL164=7, $BA$22, AL164=8, $BI$22, AL164=0, )</f>
        <v>#NAME?</v>
      </c>
      <c r="AS169" s="117" t="e">
        <f ca="1">IFS(AL164=1, $BB$8, AL164=2, $BJ$8, AL164=3, $BR$8, AL164=4, $BB$15, AL164=5, $BJ$15, AL164=6, $BR$15, AL164=7, $BB$22, AL164=8, $BJ$22, AL164=0, )</f>
        <v>#NAME?</v>
      </c>
      <c r="AT169" s="15"/>
      <c r="AU169" s="59"/>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row>
    <row r="170" spans="1:70" ht="15.75" customHeight="1" x14ac:dyDescent="0.25">
      <c r="A170" s="191"/>
      <c r="B170" s="141" t="s">
        <v>18</v>
      </c>
      <c r="C170" s="195"/>
      <c r="D170" s="191"/>
      <c r="E170" s="191"/>
      <c r="F170" s="191"/>
      <c r="G170" s="191"/>
      <c r="H170" s="195"/>
      <c r="I170" s="76">
        <f>I164*$AT$8</f>
        <v>663750</v>
      </c>
      <c r="J170" s="191"/>
      <c r="K170" s="76">
        <f>K164*$AU$8</f>
        <v>2560</v>
      </c>
      <c r="L170" s="191"/>
      <c r="M170" s="191"/>
      <c r="N170" s="191"/>
      <c r="O170" s="191"/>
      <c r="P170" s="191"/>
      <c r="Q170" s="191"/>
      <c r="R170" s="195"/>
      <c r="S170" s="191"/>
      <c r="T170" s="195"/>
      <c r="U170" s="124" t="e">
        <f ca="1">IFS(T164=1, $AV$9, T164=2, $BD$9, T164=3, $BL$9, T164=4, $AV$16, T164=5, $BD$16, T164=6, $BL$16, T164=7, $AV$23, T164=8, $BD$23, T164=0, )</f>
        <v>#NAME?</v>
      </c>
      <c r="V170" s="124" t="e">
        <f ca="1">IFS(T164=1, $AW$9, T164=2, $BE$9, T164=3, $BM$9, T164=4, $AW$16, T164=5, $BE$16, T164=6, $BM$16, T164=7, $AW$23, T164=8, $BE$23, T164=0, )</f>
        <v>#NAME?</v>
      </c>
      <c r="W170" s="124" t="e">
        <f ca="1">IFS(T164=1, $AX$9, T164=2, $BF$9, T164=3, $BN$9, T164=4, $AX$16, T164=5, $BF$16, T164=6, $BN$16, T164=7, $AX$23, T164=8, $BF$23, T164=0, )</f>
        <v>#NAME?</v>
      </c>
      <c r="X170" s="124" t="e">
        <f ca="1">IFS(T164=1, $AY$9, T164=2, $BG$9, T164=3, $BO$9, T164=4, $AY$16, T164=5, $BG$16, T164=6, $BO$16, T164=7, $AY$23, T164=8, $BG$23, T164=0, )</f>
        <v>#NAME?</v>
      </c>
      <c r="Y170" s="124" t="e">
        <f ca="1">IFS(T164=1, $AZ$9, T164=2, $BH$9, T164=3, $BP$9, T164=4, $AZ$16, T164=5, $BH$16, T164=6, $BP$16, T164=7, $AZ$23, T164=8, $BH$23, T164=0, )</f>
        <v>#NAME?</v>
      </c>
      <c r="Z170" s="124" t="e">
        <f ca="1">IFS(T164=1, $BA$9, T164=2, $BI$9, T164=3, $BQ$9, T164=4, $BA$16, T164=5, $BI$16, T164=6, $BQ$16, T164=7, $BA$23, T164=8, $BI$23, T164=0, )</f>
        <v>#NAME?</v>
      </c>
      <c r="AA170" s="125" t="e">
        <f ca="1">IFS(T164=1, $BB$9, T164=2, $BJ$9, T164=3, $BR$9, T164=4, $BB$16, T164=5, $BJ$16, T164=6, $BR$16, T164=7, $BB$23, T164=8, $BJ$23, T164=0, )</f>
        <v>#NAME?</v>
      </c>
      <c r="AB170" s="191"/>
      <c r="AC170" s="195"/>
      <c r="AD170" s="124"/>
      <c r="AE170" s="124"/>
      <c r="AF170" s="124"/>
      <c r="AG170" s="124" t="e">
        <f ca="1">IFS(AC164=1, $AY$9, AC164=2, $BG$9, AC164=3, $BO$9, AC164=4, $AY$16, AC164=5, $BG$16, AC164=6, $BO$16, AC164=7, $AY$23, AC164=8, $BG$23, AC164=0, )</f>
        <v>#NAME?</v>
      </c>
      <c r="AH170" s="124" t="e">
        <f ca="1">IFS(AC164=1, $AZ$9, AC164=2, $BH$9, AC164=3, $BP$9, AC164=4, $AZ$16, AC164=5, $BH$16, AC164=6, $BP$16, AC164=7, $AZ$23, AC164=8, $BH$23, AC164=0, )</f>
        <v>#NAME?</v>
      </c>
      <c r="AI170" s="124" t="e">
        <f ca="1">IFS(AC164=1, $BA$9, AC164=2, $BI$9, AC164=3, $BQ$9, AC164=4, $BA$16, AC164=5, $BI$16, AC164=6, $BQ$16, AC164=7, $BA$23, AC164=8, $BI$23, AC164=0, )</f>
        <v>#NAME?</v>
      </c>
      <c r="AJ170" s="125" t="e">
        <f ca="1">IFS(AC164=1, $BB$9, AC164=2, $BJ$9, AC164=3, $BR$9, AC164=4, $BB$16, AC164=5, $BJ$16, AC164=6, $BR$16, AC164=7, $BB$23, AC164=8, $BJ$23, AC164=0, )</f>
        <v>#NAME?</v>
      </c>
      <c r="AK170" s="191"/>
      <c r="AL170" s="195"/>
      <c r="AM170" s="124" t="e">
        <f ca="1">IFS(AL164=1, $AV$9, AL164=2, $BD$9, AL164=3, $BL$9, AL164=4, $AV$16, AL164=5, $BD$16, AL164=6, $BL$16, AL164=7, $AV$23, AL164=8, $BD$23, AL164=0, )</f>
        <v>#NAME?</v>
      </c>
      <c r="AN170" s="124" t="e">
        <f ca="1">IFS(AL164=1, $AW$9, AL164=2, $BE$9, AL164=3, $BM$9, AL164=4, $AW$16, AL164=5, $BE$16, AL164=6, $BM$16, AL164=7, $AW$23, AL164=8, $BE$23, AL164=0, )</f>
        <v>#NAME?</v>
      </c>
      <c r="AO170" s="124" t="e">
        <f ca="1">IFS(AL164=1, $AX$9, AL164=2, $BF$9, AL164=3, $BN$9, AL164=4, $AX$16, AL164=5, $BF$16, AL164=6, $BN$16, AL164=7, $AX$23, AL164=8, $BF$23, AL164=0, )</f>
        <v>#NAME?</v>
      </c>
      <c r="AP170" s="124" t="e">
        <f ca="1">IFS(AL164=1, $AY$9, AL164=2, $BG$9, AL164=3, $BO$9, AL164=4, $AY$16, AL164=5, $BG$16, AL164=6, $BO$16, AL164=7, $AY$23, AL164=8, $BG$23, AL164=0, )</f>
        <v>#NAME?</v>
      </c>
      <c r="AQ170" s="124" t="e">
        <f ca="1">IFS(AL164=1, $AZ$9, AL164=2, $BH$9, AL164=3, $BP$9, AL164=4, $AZ$16, AL164=5, $BH$16, AL164=6, $BP$16, AL164=7, $AZ$23, AL164=8, $BH$23, AL164=0, )</f>
        <v>#NAME?</v>
      </c>
      <c r="AR170" s="124" t="e">
        <f ca="1">IFS(AL164=1, $BA$9, AL164=2, $BI$9, AL164=3, $BQ$9, AL164=4, $BA$16, AL164=5, $BI$16, AL164=6, $BQ$16, AL164=7, $BA$23, AL164=8, $BI$23, AL164=0, )</f>
        <v>#NAME?</v>
      </c>
      <c r="AS170" s="125" t="e">
        <f ca="1">IFS(AL164=1, $BB$9, AL164=2, $BJ$9, AL164=3, $BR$9, AL164=4, $BB$16, AL164=5, $BJ$16, AL164=6, $BR$16, AL164=7, $BB$23, AL164=8, $BJ$23, AL164=0, )</f>
        <v>#NAME?</v>
      </c>
      <c r="AT170" s="142"/>
      <c r="AU170" s="143"/>
      <c r="AV170" s="144"/>
      <c r="AW170" s="144"/>
      <c r="AX170" s="144"/>
      <c r="AY170" s="144"/>
      <c r="AZ170" s="144"/>
      <c r="BA170" s="144"/>
      <c r="BB170" s="144"/>
      <c r="BC170" s="144"/>
      <c r="BD170" s="144"/>
      <c r="BE170" s="144"/>
      <c r="BF170" s="144"/>
      <c r="BG170" s="144"/>
      <c r="BH170" s="144"/>
      <c r="BI170" s="144"/>
      <c r="BJ170" s="144"/>
      <c r="BK170" s="144"/>
      <c r="BL170" s="144"/>
      <c r="BM170" s="144"/>
      <c r="BN170" s="144"/>
      <c r="BO170" s="144"/>
      <c r="BP170" s="144"/>
      <c r="BQ170" s="144"/>
      <c r="BR170" s="144"/>
    </row>
    <row r="171" spans="1:70" ht="13.5" x14ac:dyDescent="0.25">
      <c r="A171" s="198" t="s">
        <v>257</v>
      </c>
      <c r="B171" s="131" t="s">
        <v>23</v>
      </c>
      <c r="C171" s="194">
        <v>22</v>
      </c>
      <c r="D171" s="189"/>
      <c r="E171" s="189" t="s">
        <v>144</v>
      </c>
      <c r="F171" s="189"/>
      <c r="G171" s="189" t="s">
        <v>115</v>
      </c>
      <c r="H171" s="194" t="s">
        <v>115</v>
      </c>
      <c r="I171" s="15">
        <v>300</v>
      </c>
      <c r="J171" s="189" t="s">
        <v>115</v>
      </c>
      <c r="K171" s="15">
        <v>10</v>
      </c>
      <c r="L171" s="189">
        <v>2.88</v>
      </c>
      <c r="M171" s="189" t="s">
        <v>203</v>
      </c>
      <c r="N171" s="15">
        <v>50</v>
      </c>
      <c r="O171" s="189" t="s">
        <v>115</v>
      </c>
      <c r="P171" s="196" t="s">
        <v>416</v>
      </c>
      <c r="Q171" s="189" t="s">
        <v>417</v>
      </c>
      <c r="R171" s="194" t="s">
        <v>418</v>
      </c>
      <c r="S171" s="189" t="s">
        <v>254</v>
      </c>
      <c r="T171" s="194">
        <v>1</v>
      </c>
      <c r="U171" s="116"/>
      <c r="V171" s="116" t="e">
        <f ca="1">IFS(T171=1, $AW$3, T171=2, $BE$3, T171=3, $BM$3, T171=4, $AW$10, T171=5, $BE$10, T171=6, $BM$10, T171=7, $AW$17, T171=8, $BE$17, T171=0, )</f>
        <v>#NAME?</v>
      </c>
      <c r="W171" s="116" t="e">
        <f ca="1">IFS(T171=1, $AX$3, T171=2, $BF$3, T171=3, $BN$3, T171=4, $AX$10, T171=5, $BF$10, T171=6, $BN$10, T171=7, $AX$17, T171=8, $BET178, T171=0, )</f>
        <v>#NAME?</v>
      </c>
      <c r="X171" s="116" t="e">
        <f ca="1">IFS(T171=1, $AY$3, T171=2, $BG$3, T171=3, $BO$3, T171=4, $AY$10, T171=5, $BG$10, T171=6, $BO$10, T171=7, $AY$17, T171=8, $BFT178, T171=0, )</f>
        <v>#NAME?</v>
      </c>
      <c r="Y171" s="116" t="e">
        <f ca="1">IFS(T171=1, $AZ$3, T171=2, $BH$3, T171=3, $BP$3, T171=4, $AZ$10, T171=5, $BH$10, T171=6, $BP$10, T171=7, $AZ$17, T171=8, $BGT178, T171=0, )</f>
        <v>#NAME?</v>
      </c>
      <c r="Z171" s="116" t="e">
        <f ca="1">IFS(T171=1, $BA$3, T171=2, $BI$3, T171=3, $BQ$3, T171=4, $BA$10, T171=5, $BI$10, T171=6, $BQ$10, T171=7, $BA$17, T171=8, $BHT178, T171=0, )</f>
        <v>#NAME?</v>
      </c>
      <c r="AA171" s="117" t="e">
        <f ca="1">IFS(T171=1, $BB$3, T171=2, $BJ$3, T171=3, $BR$3, T171=4, $BB$10, T171=5, $BJ$10, T171=6, $BR$10, T171=7, $BB$17, T171=8, $BIT178, T171=0, )</f>
        <v>#NAME?</v>
      </c>
      <c r="AB171" s="189" t="s">
        <v>215</v>
      </c>
      <c r="AC171" s="194">
        <v>1</v>
      </c>
      <c r="AD171" s="116"/>
      <c r="AE171" s="116" t="e">
        <f ca="1">IFS(AC171=1, $AW$3, AC171=2, $BE$3, AC171=3, $BM$3, AC171=4, $AW$10, AC171=5, $BE$10, AC171=6, $BM$10, AC171=7, $AW$17, AC171=8, $BE$17, AC171=0, )</f>
        <v>#NAME?</v>
      </c>
      <c r="AF171" s="116" t="e">
        <f ca="1">IFS(AC171=1, $AX$3, AC171=2, $BF$3, AC171=3, $BN$3, AC171=4, $AX$10, AC171=5, $BF$10, AC171=6, $BN$10, AC171=7, $AX$17, AC171=8, $BET178, AC171=0, )</f>
        <v>#NAME?</v>
      </c>
      <c r="AG171" s="116" t="e">
        <f ca="1">IFS(AC171=1, $AY$3, AC171=2, $BG$3, AC171=3, $BO$3, AC171=4, $AY$10, AC171=5, $BG$10, AC171=6, $BO$10, AC171=7, $AY$17, AC171=8, $BFT178, AC171=0, )</f>
        <v>#NAME?</v>
      </c>
      <c r="AH171" s="116" t="e">
        <f ca="1">IFS(AC171=1, $AZ$3, AC171=2, $BH$3, AC171=3, $BP$3, AC171=4, $AZ$10, AC171=5, $BH$10, AC171=6, $BP$10, AC171=7, $AZ$17, AC171=8, $BGT178, AC171=0, )</f>
        <v>#NAME?</v>
      </c>
      <c r="AI171" s="116" t="e">
        <f ca="1">IFS(AC171=1, $BA$3, AC171=2, $BI$3, AC171=3, $BQ$3, AC171=4, $BA$10, AC171=5, $BI$10, AC171=6, $BQ$10, AC171=7, $BA$17, AC171=8, $BHT178, AC171=0, )</f>
        <v>#NAME?</v>
      </c>
      <c r="AJ171" s="117" t="e">
        <f ca="1">IFS(AC171=1, $BB$3, AC171=2, $BJ$3, AC171=3, $BR$3, AC171=4, $BB$10, AC171=5, $BJ$10, AC171=6, $BR$10, AC171=7, $BB$17, AC171=8, $BIT178, AC171=0, )</f>
        <v>#NAME?</v>
      </c>
      <c r="AK171" s="189" t="s">
        <v>115</v>
      </c>
      <c r="AL171" s="194"/>
      <c r="AM171" s="116" t="e">
        <f ca="1">IFS(AL171=1, $AV$3, AL171=2, $BD$3, AL171=3, $BL$3, AL171=4, $AV$10, AL171=5, $BD$10, AL171=6, $BL$10, AL171=7, $AV$17, AL171=8, $BD$17, AL171=0, )</f>
        <v>#NAME?</v>
      </c>
      <c r="AN171" s="116" t="e">
        <f ca="1">IFS(AL171=1, $AW$3, AL171=2, $BE$3, AL171=3, $BM$3, AL171=4, $AW$10, AL171=5, $BE$10, AL171=6, $BM$10, AL171=7, $AW$17, AL171=8, $BE$17, AL171=0, )</f>
        <v>#NAME?</v>
      </c>
      <c r="AO171" s="116" t="e">
        <f ca="1">IFS(AL171=1, $AX$3, AL171=2, $BF$3, AL171=3, $BN$3, AL171=4, $AX$10, AL171=5, $BF$10, AL171=6, $BN$10, AL171=7, $AX$17, AL171=8, $BET178, AL171=0, )</f>
        <v>#NAME?</v>
      </c>
      <c r="AP171" s="116" t="e">
        <f ca="1">IFS(AL171=1, $AY$3, AL171=2, $BG$3, AL171=3, $BO$3, AL171=4, $AY$10, AL171=5, $BG$10, AL171=6, $BO$10, AL171=7, $AY$17, AL171=8, $BFT178, AL171=0, )</f>
        <v>#NAME?</v>
      </c>
      <c r="AQ171" s="116" t="e">
        <f ca="1">IFS(AL171=1, $AZ$3, AL171=2, $BH$3, AL171=3, $BP$3, AL171=4, $AZ$10, AL171=5, $BH$10, AL171=6, $BP$10, AL171=7, $AZ$17, AL171=8, $BGT178, AL171=0, )</f>
        <v>#NAME?</v>
      </c>
      <c r="AR171" s="116" t="e">
        <f ca="1">IFS(AL171=1, $BA$3, AL171=2, $BI$3, AL171=3, $BQ$3, AL171=4, $BA$10, AL171=5, $BI$10, AL171=6, $BQ$10, AL171=7, $BA$17, AL171=8, $BHT178, AL171=0, )</f>
        <v>#NAME?</v>
      </c>
      <c r="AS171" s="117" t="e">
        <f ca="1">IFS(AL171=1, $BB$3, AL171=2, $BJ$3, AL171=3, $BR$3, AL171=4, $BB$10, AL171=5, $BJ$10, AL171=6, $BR$10, AL171=7, $BB$17, AL171=8, $BIT178, AL171=0, )</f>
        <v>#NAME?</v>
      </c>
      <c r="AT171" s="15"/>
      <c r="AU171" s="59"/>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row>
    <row r="172" spans="1:70" ht="13.5" x14ac:dyDescent="0.25">
      <c r="A172" s="180"/>
      <c r="B172" s="132" t="s">
        <v>13</v>
      </c>
      <c r="C172" s="182"/>
      <c r="D172" s="180"/>
      <c r="E172" s="180"/>
      <c r="F172" s="180"/>
      <c r="G172" s="180"/>
      <c r="H172" s="182"/>
      <c r="I172" s="15">
        <f>I171*$AT$3</f>
        <v>660</v>
      </c>
      <c r="J172" s="180"/>
      <c r="K172" s="15">
        <f>K171*$AU$3</f>
        <v>20</v>
      </c>
      <c r="L172" s="180"/>
      <c r="M172" s="180"/>
      <c r="N172" s="15">
        <f>N171*$AU$3</f>
        <v>100</v>
      </c>
      <c r="O172" s="180"/>
      <c r="P172" s="180"/>
      <c r="Q172" s="180"/>
      <c r="R172" s="182"/>
      <c r="S172" s="180"/>
      <c r="T172" s="182"/>
      <c r="U172" s="116"/>
      <c r="V172" s="116" t="e">
        <f ca="1">IFS(T171=1, $AW$4, T171=2, $BE$4, T171=3, $BM$4, T171=4, $AW$11, T171=5, $BE$11, T171=6, $BM$11, T171=7, $AW$18, T171=8, $BE$18, T171=0, )</f>
        <v>#NAME?</v>
      </c>
      <c r="W172" s="116" t="e">
        <f ca="1">IFS(T171=1, $AX$4, T171=2, $BF$4, T171=3, $BN$4, T171=4, $AX$11, T171=5, $BF$11, T171=6, $BN$11, T171=7, $AX$18, T171=8, $BF$18, T171=0, )</f>
        <v>#NAME?</v>
      </c>
      <c r="X172" s="116" t="e">
        <f ca="1">IFS(T171=1, $AY$4, T171=2, $BG$4, T171=3, $BO$4, T171=4, $AY$11, T171=5, $BG$11, T171=6, $BO$11, T171=7, $AY$18, T171=8, $BG$18, T171=0, )</f>
        <v>#NAME?</v>
      </c>
      <c r="Y172" s="116" t="e">
        <f ca="1">IFS(T171=1, $AZ$4, T171=2, $BH$4, T171=3, $BP$4, T171=4, $AZ$11, T171=5, $BH$11, T171=6, $BP$11, T171=7, $AZ$18, T171=8, $BH$18, T171=0, )</f>
        <v>#NAME?</v>
      </c>
      <c r="Z172" s="116" t="e">
        <f ca="1">IFS(T171=1, $BA$4, T171=2, $BI$4, T171=3, $BQ$4, T171=4, $BA$11, T171=5, $BI$11, T171=6, $BQ$11, T171=7, $BA$18, T171=8, $BI$18, T171=0, )</f>
        <v>#NAME?</v>
      </c>
      <c r="AA172" s="117" t="e">
        <f ca="1">IFS(T171=1, $BA$4, T171=2, $BI$4, T171=3, $BQ$4, T171=4, $BA$11, T171=5, $BI$11, T171=6, $BQ$11, T171=7, $BA$18, T171=8, $BI$18, T171=0, )</f>
        <v>#NAME?</v>
      </c>
      <c r="AB172" s="180"/>
      <c r="AC172" s="182"/>
      <c r="AD172" s="116"/>
      <c r="AE172" s="116" t="e">
        <f ca="1">IFS(AC171=1, $AW$4, AC171=2, $BE$4, AC171=3, $BM$4, AC171=4, $AW$11, AC171=5, $BE$11, AC171=6, $BM$11, AC171=7, $AW$18, AC171=8, $BE$18, AC171=0, )</f>
        <v>#NAME?</v>
      </c>
      <c r="AF172" s="116" t="e">
        <f ca="1">IFS(AC171=1, $AX$4, AC171=2, $BF$4, AC171=3, $BN$4, AC171=4, $AX$11, AC171=5, $BF$11, AC171=6, $BN$11, AC171=7, $AX$18, AC171=8, $BF$18, AC171=0, )</f>
        <v>#NAME?</v>
      </c>
      <c r="AG172" s="116" t="e">
        <f ca="1">IFS(AC171=1, $AY$4, AC171=2, $BG$4, AC171=3, $BO$4, AC171=4, $AY$11, AC171=5, $BG$11, AC171=6, $BO$11, AC171=7, $AY$18, AC171=8, $BG$18, AC171=0, )</f>
        <v>#NAME?</v>
      </c>
      <c r="AH172" s="116" t="e">
        <f ca="1">IFS(AC171=1, $AZ$4, AC171=2, $BH$4, AC171=3, $BP$4, AC171=4, $AZ$11, AC171=5, $BH$11, AC171=6, $BP$11, AC171=7, $AZ$18, AC171=8, $BH$18, AC171=0, )</f>
        <v>#NAME?</v>
      </c>
      <c r="AI172" s="116" t="e">
        <f ca="1">IFS(AC171=1, $BA$4, AC171=2, $BI$4, AC171=3, $BQ$4, AC171=4, $BA$11, AC171=5, $BI$11, AC171=6, $BQ$11, AC171=7, $BA$18, AC171=8, $BI$18, AC171=0, )</f>
        <v>#NAME?</v>
      </c>
      <c r="AJ172" s="117" t="e">
        <f ca="1">IFS(AC171=1, $BA$4, AC171=2, $BI$4, AC171=3, $BQ$4, AC171=4, $BA$11, AC171=5, $BI$11, AC171=6, $BQ$11, AC171=7, $BA$18, AC171=8, $BI$18, AC171=0, )</f>
        <v>#NAME?</v>
      </c>
      <c r="AK172" s="180"/>
      <c r="AL172" s="182"/>
      <c r="AM172" s="116" t="e">
        <f ca="1">IFS(AL171=1, $AV$4, AL171=2, $BD$4, AL171=3, $BL$4, AL171=4, $AV$11, AL171=5, $BD$11, AL171=6, $BL$11, AL171=7, $AV$18, AL171=8, $BD$18, AL171=0, )</f>
        <v>#NAME?</v>
      </c>
      <c r="AN172" s="116" t="e">
        <f ca="1">IFS(AL171=1, $AW$4, AL171=2, $BE$4, AL171=3, $BM$4, AL171=4, $AW$11, AL171=5, $BE$11, AL171=6, $BM$11, AL171=7, $AW$18, AL171=8, $BE$18, AL171=0, )</f>
        <v>#NAME?</v>
      </c>
      <c r="AO172" s="116" t="e">
        <f ca="1">IFS(AL171=1, $AX$4, AL171=2, $BF$4, AL171=3, $BN$4, AL171=4, $AX$11, AL171=5, $BF$11, AL171=6, $BN$11, AL171=7, $AX$18, AL171=8, $BF$18, AL171=0, )</f>
        <v>#NAME?</v>
      </c>
      <c r="AP172" s="116" t="e">
        <f ca="1">IFS(AL171=1, $AY$4, AL171=2, $BG$4, AL171=3, $BO$4, AL171=4, $AY$11, AL171=5, $BG$11, AL171=6, $BO$11, AL171=7, $AY$18, AL171=8, $BG$18, AL171=0, )</f>
        <v>#NAME?</v>
      </c>
      <c r="AQ172" s="116" t="e">
        <f ca="1">IFS(AL171=1, $AZ$4, AL171=2, $BH$4, AL171=3, $BP$4, AL171=4, $AZ$11, AL171=5, $BH$11, AL171=6, $BP$11, AL171=7, $AZ$18, AL171=8, $BH$18, AL171=0, )</f>
        <v>#NAME?</v>
      </c>
      <c r="AR172" s="116" t="e">
        <f ca="1">IFS(AL171=1, $BA$4, AL171=2, $BI$4, AL171=3, $BQ$4, AL171=4, $BA$11, AL171=5, $BI$11, AL171=6, $BQ$11, AL171=7, $BA$18, AL171=8, $BI$18, AL171=0, )</f>
        <v>#NAME?</v>
      </c>
      <c r="AS172" s="117" t="e">
        <f ca="1">IFS(AL171=1, $BA$4, AL171=2, $BI$4, AL171=3, $BQ$4, AL171=4, $BA$11, AL171=5, $BI$11, AL171=6, $BQ$11, AL171=7, $BA$18, AL171=8, $BI$18, AL171=0, )</f>
        <v>#NAME?</v>
      </c>
      <c r="AT172" s="15"/>
      <c r="AU172" s="59"/>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row>
    <row r="173" spans="1:70" ht="13.5" x14ac:dyDescent="0.25">
      <c r="A173" s="180"/>
      <c r="B173" s="133" t="s">
        <v>14</v>
      </c>
      <c r="C173" s="182"/>
      <c r="D173" s="180"/>
      <c r="E173" s="180"/>
      <c r="F173" s="180"/>
      <c r="G173" s="180"/>
      <c r="H173" s="182"/>
      <c r="I173" s="15">
        <f>I171*$AT$4</f>
        <v>1452</v>
      </c>
      <c r="J173" s="180"/>
      <c r="K173" s="15">
        <f>K171*$AU$4</f>
        <v>40</v>
      </c>
      <c r="L173" s="180"/>
      <c r="M173" s="180"/>
      <c r="N173" s="15">
        <f>N171*$AU$4</f>
        <v>200</v>
      </c>
      <c r="O173" s="180"/>
      <c r="P173" s="180"/>
      <c r="Q173" s="180"/>
      <c r="R173" s="182"/>
      <c r="S173" s="180"/>
      <c r="T173" s="182"/>
      <c r="U173" s="116"/>
      <c r="V173" s="116" t="e">
        <f ca="1">IFS(T171=1, $AW$5, T171=2, $BE$5, T171=3, $BM$5, T171=4, $AW$12, T171=5, $BE$12, T171=6, $BM$12, T171=7, $AW$19, T171=8, $BE$19, T171=0, )</f>
        <v>#NAME?</v>
      </c>
      <c r="W173" s="116" t="e">
        <f ca="1">IFS(T171=1, $AX$5, T171=2, $BF$5, T171=3, $BN$5, T171=4, $AX$12, T171=5, $BF$12, T171=6, $BN$12, T171=7, $AX$19, T171=8, $BF$19, T171=0, )</f>
        <v>#NAME?</v>
      </c>
      <c r="X173" s="116" t="e">
        <f ca="1">IFS(T171=1, $AY$5, T171=2, $BG$5, T171=3, $BO$5, T171=4, $AY$12, T171=5, $BG$12, T171=6, $BO$12, T171=7, $AY$19, T171=8, $BG$19, T171=0, )</f>
        <v>#NAME?</v>
      </c>
      <c r="Y173" s="116" t="e">
        <f ca="1">IFS(T171=1, $AZ$5, T171=2, $BH$5, T171=3, $BP$5, T171=4, $AZ$12, T171=5, $BH$12, T171=6, $BP$12, T171=7, $AZ$19, T171=8, $BH$19, T171=0, )</f>
        <v>#NAME?</v>
      </c>
      <c r="Z173" s="116" t="e">
        <f ca="1">IFS(T171=1, $BA$5, T171=2, $BI$5, T171=3, $BQ$5, T171=4, $BA$12, T171=5, $BI$12, T171=6, $BQ$12, T171=7, $BA$19, T171=8, $BI$19, T171=0, )</f>
        <v>#NAME?</v>
      </c>
      <c r="AA173" s="117" t="e">
        <f ca="1">IFS(T171=1, $BB$5, T171=2, $BJ$5, T171=3, $BR$5, T171=4, $BB$12, T171=5, $BJ$12, T171=6, $BR$12, T171=7, $BB$19, T171=8, $BJ$19, T171=0, )</f>
        <v>#NAME?</v>
      </c>
      <c r="AB173" s="180"/>
      <c r="AC173" s="182"/>
      <c r="AD173" s="116"/>
      <c r="AE173" s="116" t="e">
        <f ca="1">IFS(AC171=1, $AW$5, AC171=2, $BE$5, AC171=3, $BM$5, AC171=4, $AW$12, AC171=5, $BE$12, AC171=6, $BM$12, AC171=7, $AW$19, AC171=8, $BE$19, AC171=0, )</f>
        <v>#NAME?</v>
      </c>
      <c r="AF173" s="116" t="e">
        <f ca="1">IFS(AC171=1, $AX$5, AC171=2, $BF$5, AC171=3, $BN$5, AC171=4, $AX$12, AC171=5, $BF$12, AC171=6, $BN$12, AC171=7, $AX$19, AC171=8, $BF$19, AC171=0, )</f>
        <v>#NAME?</v>
      </c>
      <c r="AG173" s="116" t="e">
        <f ca="1">IFS(AC171=1, $AY$5, AC171=2, $BG$5, AC171=3, $BO$5, AC171=4, $AY$12, AC171=5, $BG$12, AC171=6, $BO$12, AC171=7, $AY$19, AC171=8, $BG$19, AC171=0, )</f>
        <v>#NAME?</v>
      </c>
      <c r="AH173" s="116" t="e">
        <f ca="1">IFS(AC171=1, $AZ$5, AC171=2, $BH$5, AC171=3, $BP$5, AC171=4, $AZ$12, AC171=5, $BH$12, AC171=6, $BP$12, AC171=7, $AZ$19, AC171=8, $BH$19, AC171=0, )</f>
        <v>#NAME?</v>
      </c>
      <c r="AI173" s="116" t="e">
        <f ca="1">IFS(AC171=1, $BA$5, AC171=2, $BI$5, AC171=3, $BQ$5, AC171=4, $BA$12, AC171=5, $BI$12, AC171=6, $BQ$12, AC171=7, $BA$19, AC171=8, $BI$19, AC171=0, )</f>
        <v>#NAME?</v>
      </c>
      <c r="AJ173" s="117" t="e">
        <f ca="1">IFS(AC171=1, $BB$5, AC171=2, $BJ$5, AC171=3, $BR$5, AC171=4, $BB$12, AC171=5, $BJ$12, AC171=6, $BR$12, AC171=7, $BB$19, AC171=8, $BJ$19, AC171=0, )</f>
        <v>#NAME?</v>
      </c>
      <c r="AK173" s="180"/>
      <c r="AL173" s="182"/>
      <c r="AM173" s="116" t="e">
        <f ca="1">IFS(AL171=1, $AV$5, AL171=2, $BD$5, AL171=3, $BL$5, AL171=4, $AV$12, AL171=5, $BD$12, AL171=6, $BL$12, AL171=7, $AV$19, AL171=8, $BD$19, AL171=0, )</f>
        <v>#NAME?</v>
      </c>
      <c r="AN173" s="116" t="e">
        <f ca="1">IFS(AL171=1, $AW$5, AL171=2, $BE$5, AL171=3, $BM$5, AL171=4, $AW$12, AL171=5, $BE$12, AL171=6, $BM$12, AL171=7, $AW$19, AL171=8, $BE$19, AL171=0, )</f>
        <v>#NAME?</v>
      </c>
      <c r="AO173" s="116" t="e">
        <f ca="1">IFS(AL171=1, $AX$5, AL171=2, $BF$5, AL171=3, $BN$5, AL171=4, $AX$12, AL171=5, $BF$12, AL171=6, $BN$12, AL171=7, $AX$19, AL171=8, $BF$19, AL171=0, )</f>
        <v>#NAME?</v>
      </c>
      <c r="AP173" s="116" t="e">
        <f ca="1">IFS(AL171=1, $AY$5, AL171=2, $BG$5, AL171=3, $BO$5, AL171=4, $AY$12, AL171=5, $BG$12, AL171=6, $BO$12, AL171=7, $AY$19, AL171=8, $BG$19, AL171=0, )</f>
        <v>#NAME?</v>
      </c>
      <c r="AQ173" s="116" t="e">
        <f ca="1">IFS(AL171=1, $AZ$5, AL171=2, $BH$5, AL171=3, $BP$5, AL171=4, $AZ$12, AL171=5, $BH$12, AL171=6, $BP$12, AL171=7, $AZ$19, AL171=8, $BH$19, AL171=0, )</f>
        <v>#NAME?</v>
      </c>
      <c r="AR173" s="116" t="e">
        <f ca="1">IFS(AL171=1, $BA$5, AL171=2, $BI$5, AL171=3, $BQ$5, AL171=4, $BA$12, AL171=5, $BI$12, AL171=6, $BQ$12, AL171=7, $BA$19, AL171=8, $BI$19, AL171=0, )</f>
        <v>#NAME?</v>
      </c>
      <c r="AS173" s="117" t="e">
        <f ca="1">IFS(AL171=1, $BB$5, AL171=2, $BJ$5, AL171=3, $BR$5, AL171=4, $BB$12, AL171=5, $BJ$12, AL171=6, $BR$12, AL171=7, $BB$19, AL171=8, $BJ$19, AL171=0, )</f>
        <v>#NAME?</v>
      </c>
      <c r="AT173" s="15"/>
      <c r="AU173" s="59"/>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row>
    <row r="174" spans="1:70" ht="13.5" x14ac:dyDescent="0.25">
      <c r="A174" s="180"/>
      <c r="B174" s="134" t="s">
        <v>15</v>
      </c>
      <c r="C174" s="182"/>
      <c r="D174" s="180"/>
      <c r="E174" s="180"/>
      <c r="F174" s="180"/>
      <c r="G174" s="180"/>
      <c r="H174" s="182"/>
      <c r="I174" s="15">
        <f>I171*$AT$5</f>
        <v>3194.4</v>
      </c>
      <c r="J174" s="180"/>
      <c r="K174" s="15">
        <f>K171*$AU$5</f>
        <v>80</v>
      </c>
      <c r="L174" s="180"/>
      <c r="M174" s="180"/>
      <c r="N174" s="15">
        <f>N171*$AU$5</f>
        <v>400</v>
      </c>
      <c r="O174" s="180"/>
      <c r="P174" s="180"/>
      <c r="Q174" s="180"/>
      <c r="R174" s="182"/>
      <c r="S174" s="180"/>
      <c r="T174" s="182"/>
      <c r="U174" s="116"/>
      <c r="V174" s="116" t="e">
        <f ca="1">IFS(T171=1, $AW$6, T171=2, $BE$6, T171=3, $BM$6, T171=4, $AW$13, T171=5, $BE$13, T171=6, $BM$13, T171=7, $AW$20, T171=8, $BE$20, T171=0, )</f>
        <v>#NAME?</v>
      </c>
      <c r="W174" s="116" t="e">
        <f ca="1">IFS(T171=1, $AX$6, T171=2, $BF$6, T171=3, $BN$6, T171=4, $AX$13, T171=5, $BF$13, T171=6, $BN$13, T171=7, $AX$20, T171=8, $BF$20, T171=0, )</f>
        <v>#NAME?</v>
      </c>
      <c r="X174" s="116" t="e">
        <f ca="1">IFS(T171=1, $AY$6, T171=2, $BG$6, T171=3, $BO$6, T171=4, $AY$13, T171=5, $BG$13, T171=6, $BO$13, T171=7, $AY$20, T171=8, $BG$20, T171=0, )</f>
        <v>#NAME?</v>
      </c>
      <c r="Y174" s="116" t="e">
        <f ca="1">IFS(T171=1, $AZ$6, T171=2, $BH$6, T171=3, $BP$6, T171=4, $AZ$13, T171=5, $BH$13, T171=6, $BP$13, T171=7, $AZ$20, T171=8, $BH$20, T171=0, )</f>
        <v>#NAME?</v>
      </c>
      <c r="Z174" s="116" t="e">
        <f ca="1">IFS(T171=1, $BA$6, T171=2, $BI$6, T171=3, $BQ$6, T171=4, $BA$13, T171=5, $BI$13, T171=6, $BQ$13, T171=7, $BA$20, T171=8, $BI$20, T171=0, )</f>
        <v>#NAME?</v>
      </c>
      <c r="AA174" s="117" t="e">
        <f ca="1">IFS(T171=1, $BB$6, T171=2, $BJ$6, T171=3, $BR$6, T171=4, $BB$13, T171=5, $BJ$13, T171=6, $BR$13, T171=7, $BB$20, T171=8, $BJ$20, T171=0, )</f>
        <v>#NAME?</v>
      </c>
      <c r="AB174" s="180"/>
      <c r="AC174" s="182"/>
      <c r="AD174" s="116"/>
      <c r="AE174" s="116" t="e">
        <f ca="1">IFS(AC171=1, $AW$6, AC171=2, $BE$6, AC171=3, $BM$6, AC171=4, $AW$13, AC171=5, $BE$13, AC171=6, $BM$13, AC171=7, $AW$20, AC171=8, $BE$20, AC171=0, )</f>
        <v>#NAME?</v>
      </c>
      <c r="AF174" s="116" t="e">
        <f ca="1">IFS(AC171=1, $AX$6, AC171=2, $BF$6, AC171=3, $BN$6, AC171=4, $AX$13, AC171=5, $BF$13, AC171=6, $BN$13, AC171=7, $AX$20, AC171=8, $BF$20, AC171=0, )</f>
        <v>#NAME?</v>
      </c>
      <c r="AG174" s="116" t="e">
        <f ca="1">IFS(AC171=1, $AY$6, AC171=2, $BG$6, AC171=3, $BO$6, AC171=4, $AY$13, AC171=5, $BG$13, AC171=6, $BO$13, AC171=7, $AY$20, AC171=8, $BG$20, AC171=0, )</f>
        <v>#NAME?</v>
      </c>
      <c r="AH174" s="116" t="e">
        <f ca="1">IFS(AC171=1, $AZ$6, AC171=2, $BH$6, AC171=3, $BP$6, AC171=4, $AZ$13, AC171=5, $BH$13, AC171=6, $BP$13, AC171=7, $AZ$20, AC171=8, $BH$20, AC171=0, )</f>
        <v>#NAME?</v>
      </c>
      <c r="AI174" s="116" t="e">
        <f ca="1">IFS(AC171=1, $BA$6, AC171=2, $BI$6, AC171=3, $BQ$6, AC171=4, $BA$13, AC171=5, $BI$13, AC171=6, $BQ$13, AC171=7, $BA$20, AC171=8, $BI$20, AC171=0, )</f>
        <v>#NAME?</v>
      </c>
      <c r="AJ174" s="117" t="e">
        <f ca="1">IFS(AC171=1, $BB$6, AC171=2, $BJ$6, AC171=3, $BR$6, AC171=4, $BB$13, AC171=5, $BJ$13, AC171=6, $BR$13, AC171=7, $BB$20, AC171=8, $BJ$20, AC171=0, )</f>
        <v>#NAME?</v>
      </c>
      <c r="AK174" s="180"/>
      <c r="AL174" s="182"/>
      <c r="AM174" s="116" t="e">
        <f ca="1">IFS(AL171=1, $AV$6, AL171=2, $BD$6, AL171=3, $BL$6, AL171=4, $AV$13, AL171=5, $BD$13, AL171=6, $BL$13, AL171=7, $AV$20, AL171=8, $BD$20, AL171=0, )</f>
        <v>#NAME?</v>
      </c>
      <c r="AN174" s="116" t="e">
        <f ca="1">IFS(AL171=1, $AW$6, AL171=2, $BE$6, AL171=3, $BM$6, AL171=4, $AW$13, AL171=5, $BE$13, AL171=6, $BM$13, AL171=7, $AW$20, AL171=8, $BE$20, AL171=0, )</f>
        <v>#NAME?</v>
      </c>
      <c r="AO174" s="116" t="e">
        <f ca="1">IFS(AL171=1, $AX$6, AL171=2, $BF$6, AL171=3, $BN$6, AL171=4, $AX$13, AL171=5, $BF$13, AL171=6, $BN$13, AL171=7, $AX$20, AL171=8, $BF$20, AL171=0, )</f>
        <v>#NAME?</v>
      </c>
      <c r="AP174" s="116" t="e">
        <f ca="1">IFS(AL171=1, $AY$6, AL171=2, $BG$6, AL171=3, $BO$6, AL171=4, $AY$13, AL171=5, $BG$13, AL171=6, $BO$13, AL171=7, $AY$20, AL171=8, $BG$20, AL171=0, )</f>
        <v>#NAME?</v>
      </c>
      <c r="AQ174" s="116" t="e">
        <f ca="1">IFS(AL171=1, $AZ$6, AL171=2, $BH$6, AL171=3, $BP$6, AL171=4, $AZ$13, AL171=5, $BH$13, AL171=6, $BP$13, AL171=7, $AZ$20, AL171=8, $BH$20, AL171=0, )</f>
        <v>#NAME?</v>
      </c>
      <c r="AR174" s="116" t="e">
        <f ca="1">IFS(AL171=1, $BA$6, AL171=2, $BI$6, AL171=3, $BQ$6, AL171=4, $BA$13, AL171=5, $BI$13, AL171=6, $BQ$13, AL171=7, $BA$20, AL171=8, $BI$20, AL171=0, )</f>
        <v>#NAME?</v>
      </c>
      <c r="AS174" s="117" t="e">
        <f ca="1">IFS(AL171=1, $BB$6, AL171=2, $BJ$6, AL171=3, $BR$6, AL171=4, $BB$13, AL171=5, $BJ$13, AL171=6, $BR$13, AL171=7, $BB$20, AL171=8, $BJ$20, AL171=0, )</f>
        <v>#NAME?</v>
      </c>
      <c r="AT174" s="15"/>
      <c r="AU174" s="59"/>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row>
    <row r="175" spans="1:70" ht="13.5" x14ac:dyDescent="0.25">
      <c r="A175" s="180"/>
      <c r="B175" s="135" t="s">
        <v>16</v>
      </c>
      <c r="C175" s="182"/>
      <c r="D175" s="180"/>
      <c r="E175" s="180"/>
      <c r="F175" s="180"/>
      <c r="G175" s="180"/>
      <c r="H175" s="182"/>
      <c r="I175" s="15">
        <f>I171*$AT$6</f>
        <v>15450</v>
      </c>
      <c r="J175" s="180"/>
      <c r="K175" s="15">
        <f>K171*$AU$6</f>
        <v>160</v>
      </c>
      <c r="L175" s="180"/>
      <c r="M175" s="180"/>
      <c r="N175" s="15">
        <f>N171*$AU$6</f>
        <v>800</v>
      </c>
      <c r="O175" s="180"/>
      <c r="P175" s="180"/>
      <c r="Q175" s="180"/>
      <c r="R175" s="182"/>
      <c r="S175" s="180"/>
      <c r="T175" s="182"/>
      <c r="U175" s="116"/>
      <c r="V175" s="116" t="e">
        <f ca="1">IFS(T171=1, $AW$7, T171=2, $BE$7, T171=3, $BM$7, T171=4, $AW$14, T171=5, $BE$14, T171=6, $BM$14, T171=7, $AW$21, T171=8, $BE$21, T171=0, )</f>
        <v>#NAME?</v>
      </c>
      <c r="W175" s="116" t="e">
        <f ca="1">IFS(T171=1, $AX$7, T171=2, $BF$7, T171=3, $BN$7, T171=4, $AX$14, T171=5, $BF$14, T171=6, $BN$14, T171=7, $AX$21, T171=8, $BF$21, T171=0, )</f>
        <v>#NAME?</v>
      </c>
      <c r="X175" s="116" t="e">
        <f ca="1">IFS(T171=1, $AY$7, T171=2, $BG$7, T171=3, $BO$7, T171=4, $AY$14, T171=5, $BG$14, T171=6, $BO$14, T171=7, $AY$21, T171=8, $BG$21, T171=0, )</f>
        <v>#NAME?</v>
      </c>
      <c r="Y175" s="116" t="e">
        <f ca="1">IFS(T171=1, $AZ$7, T171=2, $BH$7, T171=3, $BP$7, T171=4, $AZ$14, T171=5, $BH$14, T171=6, $BP$14, T171=7, $AZ$21, T171=8, $BH$21, T171=0, )</f>
        <v>#NAME?</v>
      </c>
      <c r="Z175" s="116" t="e">
        <f ca="1">IFS(T171=1, $BA$7, T171=2, $BI$7, T171=3, $BQ$7, T171=4, $BA$14, T171=5, $BI$14, T171=6, $BQ$14, T171=7, $BA$21, T171=8, $BI$21, T171=0, )</f>
        <v>#NAME?</v>
      </c>
      <c r="AA175" s="117" t="e">
        <f ca="1">IFS(T171=1, $BB$7, T171=2, $BJ$7, T171=3, $BR$7, T171=4, $BB$14, T171=5, $BJ$14, T171=6, $BR$14, T171=7, $BB$21, T171=8, $BJ$21, T171=0, )</f>
        <v>#NAME?</v>
      </c>
      <c r="AB175" s="180"/>
      <c r="AC175" s="182"/>
      <c r="AD175" s="116"/>
      <c r="AE175" s="116" t="e">
        <f ca="1">IFS(AC171=1, $AW$7, AC171=2, $BE$7, AC171=3, $BM$7, AC171=4, $AW$14, AC171=5, $BE$14, AC171=6, $BM$14, AC171=7, $AW$21, AC171=8, $BE$21, AC171=0, )</f>
        <v>#NAME?</v>
      </c>
      <c r="AF175" s="116" t="e">
        <f ca="1">IFS(AC171=1, $AX$7, AC171=2, $BF$7, AC171=3, $BN$7, AC171=4, $AX$14, AC171=5, $BF$14, AC171=6, $BN$14, AC171=7, $AX$21, AC171=8, $BF$21, AC171=0, )</f>
        <v>#NAME?</v>
      </c>
      <c r="AG175" s="116" t="e">
        <f ca="1">IFS(AC171=1, $AY$7, AC171=2, $BG$7, AC171=3, $BO$7, AC171=4, $AY$14, AC171=5, $BG$14, AC171=6, $BO$14, AC171=7, $AY$21, AC171=8, $BG$21, AC171=0, )</f>
        <v>#NAME?</v>
      </c>
      <c r="AH175" s="116" t="e">
        <f ca="1">IFS(AC171=1, $AZ$7, AC171=2, $BH$7, AC171=3, $BP$7, AC171=4, $AZ$14, AC171=5, $BH$14, AC171=6, $BP$14, AC171=7, $AZ$21, AC171=8, $BH$21, AC171=0, )</f>
        <v>#NAME?</v>
      </c>
      <c r="AI175" s="116" t="e">
        <f ca="1">IFS(AC171=1, $BA$7, AC171=2, $BI$7, AC171=3, $BQ$7, AC171=4, $BA$14, AC171=5, $BI$14, AC171=6, $BQ$14, AC171=7, $BA$21, AC171=8, $BI$21, AC171=0, )</f>
        <v>#NAME?</v>
      </c>
      <c r="AJ175" s="117" t="e">
        <f ca="1">IFS(AC171=1, $BB$7, AC171=2, $BJ$7, AC171=3, $BR$7, AC171=4, $BB$14, AC171=5, $BJ$14, AC171=6, $BR$14, AC171=7, $BB$21, AC171=8, $BJ$21, AC171=0, )</f>
        <v>#NAME?</v>
      </c>
      <c r="AK175" s="180"/>
      <c r="AL175" s="182"/>
      <c r="AM175" s="116" t="e">
        <f ca="1">IFS(AL171=1, $AV$7, AL171=2, $BD$7, AL171=3, $BL$7, AL171=4, $AV$14, AL171=5, $BD$14, AL171=6, $BL$14, AL171=7, $AV$21, AL171=8, $BD$21, AL171=0, )</f>
        <v>#NAME?</v>
      </c>
      <c r="AN175" s="116" t="e">
        <f ca="1">IFS(AL171=1, $AW$7, AL171=2, $BE$7, AL171=3, $BM$7, AL171=4, $AW$14, AL171=5, $BE$14, AL171=6, $BM$14, AL171=7, $AW$21, AL171=8, $BE$21, AL171=0, )</f>
        <v>#NAME?</v>
      </c>
      <c r="AO175" s="116" t="e">
        <f ca="1">IFS(AL171=1, $AX$7, AL171=2, $BF$7, AL171=3, $BN$7, AL171=4, $AX$14, AL171=5, $BF$14, AL171=6, $BN$14, AL171=7, $AX$21, AL171=8, $BF$21, AL171=0, )</f>
        <v>#NAME?</v>
      </c>
      <c r="AP175" s="116" t="e">
        <f ca="1">IFS(AL171=1, $AY$7, AL171=2, $BG$7, AL171=3, $BO$7, AL171=4, $AY$14, AL171=5, $BG$14, AL171=6, $BO$14, AL171=7, $AY$21, AL171=8, $BG$21, AL171=0, )</f>
        <v>#NAME?</v>
      </c>
      <c r="AQ175" s="116" t="e">
        <f ca="1">IFS(AL171=1, $AZ$7, AL171=2, $BH$7, AL171=3, $BP$7, AL171=4, $AZ$14, AL171=5, $BH$14, AL171=6, $BP$14, AL171=7, $AZ$21, AL171=8, $BH$21, AL171=0, )</f>
        <v>#NAME?</v>
      </c>
      <c r="AR175" s="116" t="e">
        <f ca="1">IFS(AL171=1, $BA$7, AL171=2, $BI$7, AL171=3, $BQ$7, AL171=4, $BA$14, AL171=5, $BI$14, AL171=6, $BQ$14, AL171=7, $BA$21, AL171=8, $BI$21, AL171=0, )</f>
        <v>#NAME?</v>
      </c>
      <c r="AS175" s="117" t="e">
        <f ca="1">IFS(AL171=1, $BB$7, AL171=2, $BJ$7, AL171=3, $BR$7, AL171=4, $BB$14, AL171=5, $BJ$14, AL171=6, $BR$14, AL171=7, $BB$21, AL171=8, $BJ$21, AL171=0, )</f>
        <v>#NAME?</v>
      </c>
      <c r="AT175" s="15"/>
      <c r="AU175" s="59"/>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row>
    <row r="176" spans="1:70" ht="13.5" x14ac:dyDescent="0.25">
      <c r="A176" s="180"/>
      <c r="B176" s="136" t="s">
        <v>17</v>
      </c>
      <c r="C176" s="182"/>
      <c r="D176" s="180"/>
      <c r="E176" s="180"/>
      <c r="F176" s="180"/>
      <c r="G176" s="180"/>
      <c r="H176" s="182"/>
      <c r="I176" s="15">
        <f>I171*$AT$7</f>
        <v>74799</v>
      </c>
      <c r="J176" s="180"/>
      <c r="K176" s="15">
        <f>K171*$AU$7</f>
        <v>320</v>
      </c>
      <c r="L176" s="180"/>
      <c r="M176" s="180"/>
      <c r="N176" s="15">
        <f t="shared" ref="N176:N177" si="16">N171*$AU$7</f>
        <v>1600</v>
      </c>
      <c r="O176" s="180"/>
      <c r="P176" s="180"/>
      <c r="Q176" s="180"/>
      <c r="R176" s="182"/>
      <c r="S176" s="180"/>
      <c r="T176" s="182"/>
      <c r="U176" s="116"/>
      <c r="V176" s="116" t="e">
        <f ca="1">IFS(T171=1, $AW$8, T171=2, $BE$8, T171=3, $BM$8, T171=4, $AW$15, T171=5, $BE$15, T171=6, $BM$15, T171=7, $AW$22, T171=8, $BE$22, T171=0, )</f>
        <v>#NAME?</v>
      </c>
      <c r="W176" s="116" t="e">
        <f ca="1">IFS(T171=1, $AX$8, T171=2, $BF$8, T171=3, $BN$8, T171=4, $AX$15, T171=5, $BF$15, T171=6, $BN$15, T171=7, $AX$22, T171=8, $BF$22, T171=0, )</f>
        <v>#NAME?</v>
      </c>
      <c r="X176" s="116" t="e">
        <f ca="1">IFS(T171=1, $AY$8, T171=2, $BG$8, T171=3, $BO$8, T171=4, $AY$15, T171=5, $BG$15, T171=6, $BO$15, T171=7, $AY$22, T171=8, $BG$22, T171=0, )</f>
        <v>#NAME?</v>
      </c>
      <c r="Y176" s="116" t="e">
        <f ca="1">IFS(T171=1, $AZ$8, T171=2, $BH$8, T171=3, $BP$8, T171=4, $AZ$15, T171=5, $BH$15, T171=6, $BP$15, T171=7, $AZ$22, T171=8, $BH$22, T171=0, )</f>
        <v>#NAME?</v>
      </c>
      <c r="Z176" s="116" t="e">
        <f ca="1">IFS(T171=1, $BA$8, T171=2, $BI$8, T171=3, $BQ$8, T171=4, $BA$15, T171=5, $BI$15, T171=6, $BQ$15, T171=7, $BA$22, T171=8, $BI$22, T171=0, )</f>
        <v>#NAME?</v>
      </c>
      <c r="AA176" s="117" t="e">
        <f ca="1">IFS(T171=1, $BB$8, T171=2, $BJ$8, T171=3, $BR$8, T171=4, $BB$15, T171=5, $BJ$15, T171=6, $BR$15, T171=7, $BB$22, T171=8, $BJ$22, T171=0, )</f>
        <v>#NAME?</v>
      </c>
      <c r="AB176" s="180"/>
      <c r="AC176" s="182"/>
      <c r="AD176" s="116"/>
      <c r="AE176" s="116" t="e">
        <f ca="1">IFS(AC171=1, $AW$8, AC171=2, $BE$8, AC171=3, $BM$8, AC171=4, $AW$15, AC171=5, $BE$15, AC171=6, $BM$15, AC171=7, $AW$22, AC171=8, $BE$22, AC171=0, )</f>
        <v>#NAME?</v>
      </c>
      <c r="AF176" s="116" t="e">
        <f ca="1">IFS(AC171=1, $AX$8, AC171=2, $BF$8, AC171=3, $BN$8, AC171=4, $AX$15, AC171=5, $BF$15, AC171=6, $BN$15, AC171=7, $AX$22, AC171=8, $BF$22, AC171=0, )</f>
        <v>#NAME?</v>
      </c>
      <c r="AG176" s="116" t="e">
        <f ca="1">IFS(AC171=1, $AY$8, AC171=2, $BG$8, AC171=3, $BO$8, AC171=4, $AY$15, AC171=5, $BG$15, AC171=6, $BO$15, AC171=7, $AY$22, AC171=8, $BG$22, AC171=0, )</f>
        <v>#NAME?</v>
      </c>
      <c r="AH176" s="116" t="e">
        <f ca="1">IFS(AC171=1, $AZ$8, AC171=2, $BH$8, AC171=3, $BP$8, AC171=4, $AZ$15, AC171=5, $BH$15, AC171=6, $BP$15, AC171=7, $AZ$22, AC171=8, $BH$22, AC171=0, )</f>
        <v>#NAME?</v>
      </c>
      <c r="AI176" s="116" t="e">
        <f ca="1">IFS(AC171=1, $BA$8, AC171=2, $BI$8, AC171=3, $BQ$8, AC171=4, $BA$15, AC171=5, $BI$15, AC171=6, $BQ$15, AC171=7, $BA$22, AC171=8, $BI$22, AC171=0, )</f>
        <v>#NAME?</v>
      </c>
      <c r="AJ176" s="117" t="e">
        <f ca="1">IFS(AC171=1, $BB$8, AC171=2, $BJ$8, AC171=3, $BR$8, AC171=4, $BB$15, AC171=5, $BJ$15, AC171=6, $BR$15, AC171=7, $BB$22, AC171=8, $BJ$22, AC171=0, )</f>
        <v>#NAME?</v>
      </c>
      <c r="AK176" s="180"/>
      <c r="AL176" s="182"/>
      <c r="AM176" s="116" t="e">
        <f ca="1">IFS(AL171=1, $AV$8, AL171=2, $BD$8, AL171=3, $BL$8, AL171=4, $AV$15, AL171=5, $BD$15, AL171=6, $BL$15, AL171=7, $AV$22, AL171=8, $BD$22, AL171=0, )</f>
        <v>#NAME?</v>
      </c>
      <c r="AN176" s="116" t="e">
        <f ca="1">IFS(AL171=1, $AW$8, AL171=2, $BE$8, AL171=3, $BM$8, AL171=4, $AW$15, AL171=5, $BE$15, AL171=6, $BM$15, AL171=7, $AW$22, AL171=8, $BE$22, AL171=0, )</f>
        <v>#NAME?</v>
      </c>
      <c r="AO176" s="116" t="e">
        <f ca="1">IFS(AL171=1, $AX$8, AL171=2, $BF$8, AL171=3, $BN$8, AL171=4, $AX$15, AL171=5, $BF$15, AL171=6, $BN$15, AL171=7, $AX$22, AL171=8, $BF$22, AL171=0, )</f>
        <v>#NAME?</v>
      </c>
      <c r="AP176" s="116" t="e">
        <f ca="1">IFS(AL171=1, $AY$8, AL171=2, $BG$8, AL171=3, $BO$8, AL171=4, $AY$15, AL171=5, $BG$15, AL171=6, $BO$15, AL171=7, $AY$22, AL171=8, $BG$22, AL171=0, )</f>
        <v>#NAME?</v>
      </c>
      <c r="AQ176" s="116" t="e">
        <f ca="1">IFS(AL171=1, $AZ$8, AL171=2, $BH$8, AL171=3, $BP$8, AL171=4, $AZ$15, AL171=5, $BH$15, AL171=6, $BP$15, AL171=7, $AZ$22, AL171=8, $BH$22, AL171=0, )</f>
        <v>#NAME?</v>
      </c>
      <c r="AR176" s="116" t="e">
        <f ca="1">IFS(AL171=1, $BA$8, AL171=2, $BI$8, AL171=3, $BQ$8, AL171=4, $BA$15, AL171=5, $BI$15, AL171=6, $BQ$15, AL171=7, $BA$22, AL171=8, $BI$22, AL171=0, )</f>
        <v>#NAME?</v>
      </c>
      <c r="AS176" s="117" t="e">
        <f ca="1">IFS(AL171=1, $BB$8, AL171=2, $BJ$8, AL171=3, $BR$8, AL171=4, $BB$15, AL171=5, $BJ$15, AL171=6, $BR$15, AL171=7, $BB$22, AL171=8, $BJ$22, AL171=0, )</f>
        <v>#NAME?</v>
      </c>
      <c r="AT176" s="15"/>
      <c r="AU176" s="59"/>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row>
    <row r="177" spans="1:70" ht="15.75" customHeight="1" x14ac:dyDescent="0.25">
      <c r="A177" s="191"/>
      <c r="B177" s="141" t="s">
        <v>18</v>
      </c>
      <c r="C177" s="195"/>
      <c r="D177" s="191"/>
      <c r="E177" s="191"/>
      <c r="F177" s="191"/>
      <c r="G177" s="191"/>
      <c r="H177" s="195"/>
      <c r="I177" s="76">
        <f>I171*$AT$8</f>
        <v>796500</v>
      </c>
      <c r="J177" s="191"/>
      <c r="K177" s="76">
        <f>K171*$AU$8</f>
        <v>640</v>
      </c>
      <c r="L177" s="191"/>
      <c r="M177" s="191"/>
      <c r="N177" s="76">
        <f t="shared" si="16"/>
        <v>3200</v>
      </c>
      <c r="O177" s="191"/>
      <c r="P177" s="191"/>
      <c r="Q177" s="191"/>
      <c r="R177" s="195"/>
      <c r="S177" s="191"/>
      <c r="T177" s="195"/>
      <c r="U177" s="124"/>
      <c r="V177" s="124" t="e">
        <f ca="1">IFS(T171=1, $AW$9, T171=2, $BE$9, T171=3, $BM$9, T171=4, $AW$16, T171=5, $BE$16, T171=6, $BM$16, T171=7, $AW$23, T171=8, $BE$23, T171=0, )</f>
        <v>#NAME?</v>
      </c>
      <c r="W177" s="124" t="e">
        <f ca="1">IFS(T171=1, $AX$9, T171=2, $BF$9, T171=3, $BN$9, T171=4, $AX$16, T171=5, $BF$16, T171=6, $BN$16, T171=7, $AX$23, T171=8, $BF$23, T171=0, )</f>
        <v>#NAME?</v>
      </c>
      <c r="X177" s="124" t="e">
        <f ca="1">IFS(T171=1, $AY$9, T171=2, $BG$9, T171=3, $BO$9, T171=4, $AY$16, T171=5, $BG$16, T171=6, $BO$16, T171=7, $AY$23, T171=8, $BG$23, T171=0, )</f>
        <v>#NAME?</v>
      </c>
      <c r="Y177" s="124" t="e">
        <f ca="1">IFS(T171=1, $AZ$9, T171=2, $BH$9, T171=3, $BP$9, T171=4, $AZ$16, T171=5, $BH$16, T171=6, $BP$16, T171=7, $AZ$23, T171=8, $BH$23, T171=0, )</f>
        <v>#NAME?</v>
      </c>
      <c r="Z177" s="124" t="e">
        <f ca="1">IFS(T171=1, $BA$9, T171=2, $BI$9, T171=3, $BQ$9, T171=4, $BA$16, T171=5, $BI$16, T171=6, $BQ$16, T171=7, $BA$23, T171=8, $BI$23, T171=0, )</f>
        <v>#NAME?</v>
      </c>
      <c r="AA177" s="125" t="e">
        <f ca="1">IFS(T171=1, $BB$9, T171=2, $BJ$9, T171=3, $BR$9, T171=4, $BB$16, T171=5, $BJ$16, T171=6, $BR$16, T171=7, $BB$23, T171=8, $BJ$23, T171=0, )</f>
        <v>#NAME?</v>
      </c>
      <c r="AB177" s="191"/>
      <c r="AC177" s="195"/>
      <c r="AD177" s="124"/>
      <c r="AE177" s="124" t="e">
        <f ca="1">IFS(AC171=1, $AW$9, AC171=2, $BE$9, AC171=3, $BM$9, AC171=4, $AW$16, AC171=5, $BE$16, AC171=6, $BM$16, AC171=7, $AW$23, AC171=8, $BE$23, AC171=0, )</f>
        <v>#NAME?</v>
      </c>
      <c r="AF177" s="124" t="e">
        <f ca="1">IFS(AC171=1, $AX$9, AC171=2, $BF$9, AC171=3, $BN$9, AC171=4, $AX$16, AC171=5, $BF$16, AC171=6, $BN$16, AC171=7, $AX$23, AC171=8, $BF$23, AC171=0, )</f>
        <v>#NAME?</v>
      </c>
      <c r="AG177" s="124" t="e">
        <f ca="1">IFS(AC171=1, $AY$9, AC171=2, $BG$9, AC171=3, $BO$9, AC171=4, $AY$16, AC171=5, $BG$16, AC171=6, $BO$16, AC171=7, $AY$23, AC171=8, $BG$23, AC171=0, )</f>
        <v>#NAME?</v>
      </c>
      <c r="AH177" s="124" t="e">
        <f ca="1">IFS(AC171=1, $AZ$9, AC171=2, $BH$9, AC171=3, $BP$9, AC171=4, $AZ$16, AC171=5, $BH$16, AC171=6, $BP$16, AC171=7, $AZ$23, AC171=8, $BH$23, AC171=0, )</f>
        <v>#NAME?</v>
      </c>
      <c r="AI177" s="124" t="e">
        <f ca="1">IFS(AC171=1, $BA$9, AC171=2, $BI$9, AC171=3, $BQ$9, AC171=4, $BA$16, AC171=5, $BI$16, AC171=6, $BQ$16, AC171=7, $BA$23, AC171=8, $BI$23, AC171=0, )</f>
        <v>#NAME?</v>
      </c>
      <c r="AJ177" s="125" t="e">
        <f ca="1">IFS(AC171=1, $BB$9, AC171=2, $BJ$9, AC171=3, $BR$9, AC171=4, $BB$16, AC171=5, $BJ$16, AC171=6, $BR$16, AC171=7, $BB$23, AC171=8, $BJ$23, AC171=0, )</f>
        <v>#NAME?</v>
      </c>
      <c r="AK177" s="191"/>
      <c r="AL177" s="195"/>
      <c r="AM177" s="124" t="e">
        <f ca="1">IFS(AL171=1, $AV$9, AL171=2, $BD$9, AL171=3, $BL$9, AL171=4, $AV$16, AL171=5, $BD$16, AL171=6, $BL$16, AL171=7, $AV$23, AL171=8, $BD$23, AL171=0, )</f>
        <v>#NAME?</v>
      </c>
      <c r="AN177" s="124" t="e">
        <f ca="1">IFS(AL171=1, $AW$9, AL171=2, $BE$9, AL171=3, $BM$9, AL171=4, $AW$16, AL171=5, $BE$16, AL171=6, $BM$16, AL171=7, $AW$23, AL171=8, $BE$23, AL171=0, )</f>
        <v>#NAME?</v>
      </c>
      <c r="AO177" s="124" t="e">
        <f ca="1">IFS(AL171=1, $AX$9, AL171=2, $BF$9, AL171=3, $BN$9, AL171=4, $AX$16, AL171=5, $BF$16, AL171=6, $BN$16, AL171=7, $AX$23, AL171=8, $BF$23, AL171=0, )</f>
        <v>#NAME?</v>
      </c>
      <c r="AP177" s="124" t="e">
        <f ca="1">IFS(AL171=1, $AY$9, AL171=2, $BG$9, AL171=3, $BO$9, AL171=4, $AY$16, AL171=5, $BG$16, AL171=6, $BO$16, AL171=7, $AY$23, AL171=8, $BG$23, AL171=0, )</f>
        <v>#NAME?</v>
      </c>
      <c r="AQ177" s="124" t="e">
        <f ca="1">IFS(AL171=1, $AZ$9, AL171=2, $BH$9, AL171=3, $BP$9, AL171=4, $AZ$16, AL171=5, $BH$16, AL171=6, $BP$16, AL171=7, $AZ$23, AL171=8, $BH$23, AL171=0, )</f>
        <v>#NAME?</v>
      </c>
      <c r="AR177" s="124" t="e">
        <f ca="1">IFS(AL171=1, $BA$9, AL171=2, $BI$9, AL171=3, $BQ$9, AL171=4, $BA$16, AL171=5, $BI$16, AL171=6, $BQ$16, AL171=7, $BA$23, AL171=8, $BI$23, AL171=0, )</f>
        <v>#NAME?</v>
      </c>
      <c r="AS177" s="125" t="e">
        <f ca="1">IFS(AL171=1, $BB$9, AL171=2, $BJ$9, AL171=3, $BR$9, AL171=4, $BB$16, AL171=5, $BJ$16, AL171=6, $BR$16, AL171=7, $BB$23, AL171=8, $BJ$23, AL171=0, )</f>
        <v>#NAME?</v>
      </c>
      <c r="AT177" s="142"/>
      <c r="AU177" s="143"/>
      <c r="AV177" s="144"/>
      <c r="AW177" s="144"/>
      <c r="AX177" s="144"/>
      <c r="AY177" s="144"/>
      <c r="AZ177" s="144"/>
      <c r="BA177" s="144"/>
      <c r="BB177" s="144"/>
      <c r="BC177" s="144"/>
      <c r="BD177" s="144"/>
      <c r="BE177" s="144"/>
      <c r="BF177" s="144"/>
      <c r="BG177" s="144"/>
      <c r="BH177" s="144"/>
      <c r="BI177" s="144"/>
      <c r="BJ177" s="144"/>
      <c r="BK177" s="144"/>
      <c r="BL177" s="144"/>
      <c r="BM177" s="144"/>
      <c r="BN177" s="144"/>
      <c r="BO177" s="144"/>
      <c r="BP177" s="144"/>
      <c r="BQ177" s="144"/>
      <c r="BR177" s="144"/>
    </row>
    <row r="178" spans="1:70" ht="13.5" x14ac:dyDescent="0.25">
      <c r="A178" s="189" t="s">
        <v>250</v>
      </c>
      <c r="B178" s="136" t="s">
        <v>23</v>
      </c>
      <c r="C178" s="194">
        <v>28</v>
      </c>
      <c r="D178" s="189"/>
      <c r="E178" s="189" t="s">
        <v>118</v>
      </c>
      <c r="F178" s="189"/>
      <c r="G178" s="189" t="s">
        <v>115</v>
      </c>
      <c r="H178" s="194" t="s">
        <v>115</v>
      </c>
      <c r="I178" s="15">
        <v>450</v>
      </c>
      <c r="J178" s="189" t="s">
        <v>115</v>
      </c>
      <c r="K178" s="15">
        <v>10</v>
      </c>
      <c r="L178" s="189"/>
      <c r="M178" s="189" t="s">
        <v>115</v>
      </c>
      <c r="N178" s="180"/>
      <c r="O178" s="180"/>
      <c r="P178" s="198" t="s">
        <v>419</v>
      </c>
      <c r="Q178" s="189" t="s">
        <v>420</v>
      </c>
      <c r="R178" s="194" t="s">
        <v>421</v>
      </c>
      <c r="S178" s="189" t="s">
        <v>246</v>
      </c>
      <c r="T178" s="194">
        <v>1</v>
      </c>
      <c r="U178" s="116"/>
      <c r="V178" s="116" t="e">
        <f ca="1">IFS(T178=1, $AW$3, T178=2, $BE$3, T178=3, $BM$3, T178=4, $AW$10, T178=5, $BE$10, T178=6, $BM$10, T178=7, $AW$17, T178=8, $BE$17, T178=0, )</f>
        <v>#NAME?</v>
      </c>
      <c r="W178" s="116" t="e">
        <f ca="1">IFS(T178=1, $AX$3, T178=2, $BF$3, T178=3, $BN$3, T178=4, $AX$10, T178=5, $BF$10, T178=6, $BN$10, T178=7, $AX$17, T178=8, $BET185, T178=0, )</f>
        <v>#NAME?</v>
      </c>
      <c r="X178" s="116" t="e">
        <f ca="1">IFS(T178=1, $AY$3, T178=2, $BG$3, T178=3, $BO$3, T178=4, $AY$10, T178=5, $BG$10, T178=6, $BO$10, T178=7, $AY$17, T178=8, $BFT185, T178=0, )</f>
        <v>#NAME?</v>
      </c>
      <c r="Y178" s="116" t="e">
        <f ca="1">IFS(T178=1, $AZ$3, T178=2, $BH$3, T178=3, $BP$3, T178=4, $AZ$10, T178=5, $BH$10, T178=6, $BP$10, T178=7, $AZ$17, T178=8, $BGT185, T178=0, )</f>
        <v>#NAME?</v>
      </c>
      <c r="Z178" s="116" t="e">
        <f ca="1">IFS(T178=1, $BA$3, T178=2, $BI$3, T178=3, $BQ$3, T178=4, $BA$10, T178=5, $BI$10, T178=6, $BQ$10, T178=7, $BA$17, T178=8, $BHT185, T178=0, )</f>
        <v>#NAME?</v>
      </c>
      <c r="AA178" s="117" t="e">
        <f ca="1">IFS(T178=1, $BB$3, T178=2, $BJ$3, T178=3, $BR$3, T178=4, $BB$10, T178=5, $BJ$10, T178=6, $BR$10, T178=7, $BB$17, T178=8, $BIT185, T178=0, )</f>
        <v>#NAME?</v>
      </c>
      <c r="AB178" s="189" t="s">
        <v>250</v>
      </c>
      <c r="AC178" s="194">
        <v>2</v>
      </c>
      <c r="AD178" s="116" t="e">
        <f ca="1">IFS(AC178=1, $AV$3, AC178=2, $BD$3, AC178=3, $BL$3, AC178=4, $AV$10, AC178=5, $BD$10, AC178=6, $BL$10, AC178=7, $AV$17, AC178=8, $BD$17, AC178=0, )</f>
        <v>#NAME?</v>
      </c>
      <c r="AE178" s="116" t="e">
        <f ca="1">IFS(AC178=1, $AW$3, AC178=2, $BE$3, AC178=3, $BM$3, AC178=4, $AW$10, AC178=5, $BE$10, AC178=6, $BM$10, AC178=7, $AW$17, AC178=8, $BE$17, AC178=0, )</f>
        <v>#NAME?</v>
      </c>
      <c r="AF178" s="116" t="e">
        <f ca="1">IFS(AC178=1, $AX$3, AC178=2, $BF$3, AC178=3, $BN$3, AC178=4, $AX$10, AC178=5, $BF$10, AC178=6, $BN$10, AC178=7, $AX$17, AC178=8, $BET185, AC178=0, )</f>
        <v>#NAME?</v>
      </c>
      <c r="AG178" s="116" t="e">
        <f ca="1">IFS(AC178=1, $AY$3, AC178=2, $BG$3, AC178=3, $BO$3, AC178=4, $AY$10, AC178=5, $BG$10, AC178=6, $BO$10, AC178=7, $AY$17, AC178=8, $BFT185, AC178=0, )</f>
        <v>#NAME?</v>
      </c>
      <c r="AH178" s="116" t="e">
        <f ca="1">IFS(AC178=1, $AZ$3, AC178=2, $BH$3, AC178=3, $BP$3, AC178=4, $AZ$10, AC178=5, $BH$10, AC178=6, $BP$10, AC178=7, $AZ$17, AC178=8, $BGT185, AC178=0, )</f>
        <v>#NAME?</v>
      </c>
      <c r="AI178" s="116" t="e">
        <f ca="1">IFS(AC178=1, $BA$3, AC178=2, $BI$3, AC178=3, $BQ$3, AC178=4, $BA$10, AC178=5, $BI$10, AC178=6, $BQ$10, AC178=7, $BA$17, AC178=8, $BHT185, AC178=0, )</f>
        <v>#NAME?</v>
      </c>
      <c r="AJ178" s="117" t="e">
        <f ca="1">IFS(AC178=1, $BB$3, AC178=2, $BJ$3, AC178=3, $BR$3, AC178=4, $BB$10, AC178=5, $BJ$10, AC178=6, $BR$10, AC178=7, $BB$17, AC178=8, $BIT185, AC178=0, )</f>
        <v>#NAME?</v>
      </c>
      <c r="AK178" s="189" t="s">
        <v>237</v>
      </c>
      <c r="AL178" s="194">
        <v>7</v>
      </c>
      <c r="AM178" s="116"/>
      <c r="AN178" s="116"/>
      <c r="AO178" s="116" t="e">
        <f ca="1">IFS(AL178=1, $AX$3, AL178=2, $BF$3, AL178=3, $BN$3, AL178=4, $AX$10, AL178=5, $BF$10, AL178=6, $BN$10, AL178=7, $AX$17, AL178=8, $BET185, AL178=0, )</f>
        <v>#NAME?</v>
      </c>
      <c r="AP178" s="116" t="e">
        <f ca="1">IFS(AL178=1, $AY$3, AL178=2, $BG$3, AL178=3, $BO$3, AL178=4, $AY$10, AL178=5, $BG$10, AL178=6, $BO$10, AL178=7, $AY$17, AL178=8, $BFT185, AL178=0, )</f>
        <v>#NAME?</v>
      </c>
      <c r="AQ178" s="116" t="e">
        <f ca="1">IFS(AL178=1, $AZ$3, AL178=2, $BH$3, AL178=3, $BP$3, AL178=4, $AZ$10, AL178=5, $BH$10, AL178=6, $BP$10, AL178=7, $AZ$17, AL178=8, $BGT185, AL178=0, )</f>
        <v>#NAME?</v>
      </c>
      <c r="AR178" s="116" t="e">
        <f ca="1">IFS(AL178=1, $BA$3, AL178=2, $BI$3, AL178=3, $BQ$3, AL178=4, $BA$10, AL178=5, $BI$10, AL178=6, $BQ$10, AL178=7, $BA$17, AL178=8, $BHT185, AL178=0, )</f>
        <v>#NAME?</v>
      </c>
      <c r="AS178" s="117" t="e">
        <f ca="1">IFS(AL178=1, $BB$3, AL178=2, $BJ$3, AL178=3, $BR$3, AL178=4, $BB$10, AL178=5, $BJ$10, AL178=6, $BR$10, AL178=7, $BB$17, AL178=8, $BIT185, AL178=0, )</f>
        <v>#NAME?</v>
      </c>
      <c r="AT178" s="15"/>
      <c r="AU178" s="59"/>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row>
    <row r="179" spans="1:70" ht="13.5" x14ac:dyDescent="0.25">
      <c r="A179" s="180"/>
      <c r="B179" s="136" t="s">
        <v>13</v>
      </c>
      <c r="C179" s="182"/>
      <c r="D179" s="180"/>
      <c r="E179" s="180"/>
      <c r="F179" s="180"/>
      <c r="G179" s="180"/>
      <c r="H179" s="182"/>
      <c r="I179" s="15">
        <f>I178*$AT$3</f>
        <v>990.00000000000011</v>
      </c>
      <c r="J179" s="180"/>
      <c r="K179" s="15">
        <f>K178*$AU$3</f>
        <v>20</v>
      </c>
      <c r="L179" s="180"/>
      <c r="M179" s="180"/>
      <c r="N179" s="180"/>
      <c r="O179" s="180"/>
      <c r="P179" s="180"/>
      <c r="Q179" s="180"/>
      <c r="R179" s="182"/>
      <c r="S179" s="180"/>
      <c r="T179" s="182"/>
      <c r="U179" s="116"/>
      <c r="V179" s="116" t="e">
        <f ca="1">IFS(T178=1, $AW$4, T178=2, $BE$4, T178=3, $BM$4, T178=4, $AW$11, T178=5, $BE$11, T178=6, $BM$11, T178=7, $AW$18, T178=8, $BE$18, T178=0, )</f>
        <v>#NAME?</v>
      </c>
      <c r="W179" s="116" t="e">
        <f ca="1">IFS(T178=1, $AX$4, T178=2, $BF$4, T178=3, $BN$4, T178=4, $AX$11, T178=5, $BF$11, T178=6, $BN$11, T178=7, $AX$18, T178=8, $BF$18, T178=0, )</f>
        <v>#NAME?</v>
      </c>
      <c r="X179" s="116" t="e">
        <f ca="1">IFS(T178=1, $AY$4, T178=2, $BG$4, T178=3, $BO$4, T178=4, $AY$11, T178=5, $BG$11, T178=6, $BO$11, T178=7, $AY$18, T178=8, $BG$18, T178=0, )</f>
        <v>#NAME?</v>
      </c>
      <c r="Y179" s="116" t="e">
        <f ca="1">IFS(T178=1, $AZ$4, T178=2, $BH$4, T178=3, $BP$4, T178=4, $AZ$11, T178=5, $BH$11, T178=6, $BP$11, T178=7, $AZ$18, T178=8, $BH$18, T178=0, )</f>
        <v>#NAME?</v>
      </c>
      <c r="Z179" s="116" t="e">
        <f ca="1">IFS(T178=1, $BA$4, T178=2, $BI$4, T178=3, $BQ$4, T178=4, $BA$11, T178=5, $BI$11, T178=6, $BQ$11, T178=7, $BA$18, T178=8, $BI$18, T178=0, )</f>
        <v>#NAME?</v>
      </c>
      <c r="AA179" s="117" t="e">
        <f ca="1">IFS(T178=1, $BA$4, T178=2, $BI$4, T178=3, $BQ$4, T178=4, $BA$11, T178=5, $BI$11, T178=6, $BQ$11, T178=7, $BA$18, T178=8, $BI$18, T178=0, )</f>
        <v>#NAME?</v>
      </c>
      <c r="AB179" s="180"/>
      <c r="AC179" s="182"/>
      <c r="AD179" s="116" t="e">
        <f ca="1">IFS(AC178=1, $AV$4, AC178=2, $BD$4, AC178=3, $BL$4, AC178=4, $AV$11, AC178=5, $BD$11, AC178=6, $BL$11, AC178=7, $AV$18, AC178=8, $BD$18, AC178=0, )</f>
        <v>#NAME?</v>
      </c>
      <c r="AE179" s="116" t="e">
        <f ca="1">IFS(AC178=1, $AW$4, AC178=2, $BE$4, AC178=3, $BM$4, AC178=4, $AW$11, AC178=5, $BE$11, AC178=6, $BM$11, AC178=7, $AW$18, AC178=8, $BE$18, AC178=0, )</f>
        <v>#NAME?</v>
      </c>
      <c r="AF179" s="116" t="e">
        <f ca="1">IFS(AC178=1, $AX$4, AC178=2, $BF$4, AC178=3, $BN$4, AC178=4, $AX$11, AC178=5, $BF$11, AC178=6, $BN$11, AC178=7, $AX$18, AC178=8, $BF$18, AC178=0, )</f>
        <v>#NAME?</v>
      </c>
      <c r="AG179" s="116" t="e">
        <f ca="1">IFS(AC178=1, $AY$4, AC178=2, $BG$4, AC178=3, $BO$4, AC178=4, $AY$11, AC178=5, $BG$11, AC178=6, $BO$11, AC178=7, $AY$18, AC178=8, $BG$18, AC178=0, )</f>
        <v>#NAME?</v>
      </c>
      <c r="AH179" s="116" t="e">
        <f ca="1">IFS(AC178=1, $AZ$4, AC178=2, $BH$4, AC178=3, $BP$4, AC178=4, $AZ$11, AC178=5, $BH$11, AC178=6, $BP$11, AC178=7, $AZ$18, AC178=8, $BH$18, AC178=0, )</f>
        <v>#NAME?</v>
      </c>
      <c r="AI179" s="116" t="e">
        <f ca="1">IFS(AC178=1, $BA$4, AC178=2, $BI$4, AC178=3, $BQ$4, AC178=4, $BA$11, AC178=5, $BI$11, AC178=6, $BQ$11, AC178=7, $BA$18, AC178=8, $BI$18, AC178=0, )</f>
        <v>#NAME?</v>
      </c>
      <c r="AJ179" s="117" t="e">
        <f ca="1">IFS(AC178=1, $BA$4, AC178=2, $BI$4, AC178=3, $BQ$4, AC178=4, $BA$11, AC178=5, $BI$11, AC178=6, $BQ$11, AC178=7, $BA$18, AC178=8, $BI$18, AC178=0, )</f>
        <v>#NAME?</v>
      </c>
      <c r="AK179" s="180"/>
      <c r="AL179" s="182"/>
      <c r="AM179" s="116"/>
      <c r="AN179" s="116"/>
      <c r="AO179" s="116" t="e">
        <f ca="1">IFS(AL178=1, $AX$4, AL178=2, $BF$4, AL178=3, $BN$4, AL178=4, $AX$11, AL178=5, $BF$11, AL178=6, $BN$11, AL178=7, $AX$18, AL178=8, $BF$18, AL178=0, )</f>
        <v>#NAME?</v>
      </c>
      <c r="AP179" s="116" t="e">
        <f ca="1">IFS(AL178=1, $AY$4, AL178=2, $BG$4, AL178=3, $BO$4, AL178=4, $AY$11, AL178=5, $BG$11, AL178=6, $BO$11, AL178=7, $AY$18, AL178=8, $BG$18, AL178=0, )</f>
        <v>#NAME?</v>
      </c>
      <c r="AQ179" s="116" t="e">
        <f ca="1">IFS(AL178=1, $AZ$4, AL178=2, $BH$4, AL178=3, $BP$4, AL178=4, $AZ$11, AL178=5, $BH$11, AL178=6, $BP$11, AL178=7, $AZ$18, AL178=8, $BH$18, AL178=0, )</f>
        <v>#NAME?</v>
      </c>
      <c r="AR179" s="116" t="e">
        <f ca="1">IFS(AL178=1, $BA$4, AL178=2, $BI$4, AL178=3, $BQ$4, AL178=4, $BA$11, AL178=5, $BI$11, AL178=6, $BQ$11, AL178=7, $BA$18, AL178=8, $BI$18, AL178=0, )</f>
        <v>#NAME?</v>
      </c>
      <c r="AS179" s="117" t="e">
        <f ca="1">IFS(AL178=1, $BA$4, AL178=2, $BI$4, AL178=3, $BQ$4, AL178=4, $BA$11, AL178=5, $BI$11, AL178=6, $BQ$11, AL178=7, $BA$18, AL178=8, $BI$18, AL178=0, )</f>
        <v>#NAME?</v>
      </c>
      <c r="AT179" s="15"/>
      <c r="AU179" s="59"/>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row>
    <row r="180" spans="1:70" ht="13.5" x14ac:dyDescent="0.25">
      <c r="A180" s="180"/>
      <c r="B180" s="136" t="s">
        <v>14</v>
      </c>
      <c r="C180" s="182"/>
      <c r="D180" s="180"/>
      <c r="E180" s="180"/>
      <c r="F180" s="180"/>
      <c r="G180" s="180"/>
      <c r="H180" s="182"/>
      <c r="I180" s="15">
        <f>I178*$AT$4</f>
        <v>2178</v>
      </c>
      <c r="J180" s="180"/>
      <c r="K180" s="15">
        <f>K178*$AU$4</f>
        <v>40</v>
      </c>
      <c r="L180" s="180"/>
      <c r="M180" s="180"/>
      <c r="N180" s="180"/>
      <c r="O180" s="180"/>
      <c r="P180" s="180"/>
      <c r="Q180" s="180"/>
      <c r="R180" s="182"/>
      <c r="S180" s="180"/>
      <c r="T180" s="182"/>
      <c r="U180" s="116"/>
      <c r="V180" s="116" t="e">
        <f ca="1">IFS(T178=1, $AW$5, T178=2, $BE$5, T178=3, $BM$5, T178=4, $AW$12, T178=5, $BE$12, T178=6, $BM$12, T178=7, $AW$19, T178=8, $BE$19, T178=0, )</f>
        <v>#NAME?</v>
      </c>
      <c r="W180" s="116" t="e">
        <f ca="1">IFS(T178=1, $AX$5, T178=2, $BF$5, T178=3, $BN$5, T178=4, $AX$12, T178=5, $BF$12, T178=6, $BN$12, T178=7, $AX$19, T178=8, $BF$19, T178=0, )</f>
        <v>#NAME?</v>
      </c>
      <c r="X180" s="116" t="e">
        <f ca="1">IFS(T178=1, $AY$5, T178=2, $BG$5, T178=3, $BO$5, T178=4, $AY$12, T178=5, $BG$12, T178=6, $BO$12, T178=7, $AY$19, T178=8, $BG$19, T178=0, )</f>
        <v>#NAME?</v>
      </c>
      <c r="Y180" s="116" t="e">
        <f ca="1">IFS(T178=1, $AZ$5, T178=2, $BH$5, T178=3, $BP$5, T178=4, $AZ$12, T178=5, $BH$12, T178=6, $BP$12, T178=7, $AZ$19, T178=8, $BH$19, T178=0, )</f>
        <v>#NAME?</v>
      </c>
      <c r="Z180" s="116" t="e">
        <f ca="1">IFS(T178=1, $BA$5, T178=2, $BI$5, T178=3, $BQ$5, T178=4, $BA$12, T178=5, $BI$12, T178=6, $BQ$12, T178=7, $BA$19, T178=8, $BI$19, T178=0, )</f>
        <v>#NAME?</v>
      </c>
      <c r="AA180" s="117" t="e">
        <f ca="1">IFS(T178=1, $BB$5, T178=2, $BJ$5, T178=3, $BR$5, T178=4, $BB$12, T178=5, $BJ$12, T178=6, $BR$12, T178=7, $BB$19, T178=8, $BJ$19, T178=0, )</f>
        <v>#NAME?</v>
      </c>
      <c r="AB180" s="180"/>
      <c r="AC180" s="182"/>
      <c r="AD180" s="116" t="e">
        <f ca="1">IFS(AC178=1, $AV$5, AC178=2, $BD$5, AC178=3, $BL$5, AC178=4, $AV$12, AC178=5, $BD$12, AC178=6, $BL$12, AC178=7, $AV$19, AC178=8, $BD$19, AC178=0, )</f>
        <v>#NAME?</v>
      </c>
      <c r="AE180" s="116" t="e">
        <f ca="1">IFS(AC178=1, $AW$5, AC178=2, $BE$5, AC178=3, $BM$5, AC178=4, $AW$12, AC178=5, $BE$12, AC178=6, $BM$12, AC178=7, $AW$19, AC178=8, $BE$19, AC178=0, )</f>
        <v>#NAME?</v>
      </c>
      <c r="AF180" s="116" t="e">
        <f ca="1">IFS(AC178=1, $AX$5, AC178=2, $BF$5, AC178=3, $BN$5, AC178=4, $AX$12, AC178=5, $BF$12, AC178=6, $BN$12, AC178=7, $AX$19, AC178=8, $BF$19, AC178=0, )</f>
        <v>#NAME?</v>
      </c>
      <c r="AG180" s="116" t="e">
        <f ca="1">IFS(AC178=1, $AY$5, AC178=2, $BG$5, AC178=3, $BO$5, AC178=4, $AY$12, AC178=5, $BG$12, AC178=6, $BO$12, AC178=7, $AY$19, AC178=8, $BG$19, AC178=0, )</f>
        <v>#NAME?</v>
      </c>
      <c r="AH180" s="116" t="e">
        <f ca="1">IFS(AC178=1, $AZ$5, AC178=2, $BH$5, AC178=3, $BP$5, AC178=4, $AZ$12, AC178=5, $BH$12, AC178=6, $BP$12, AC178=7, $AZ$19, AC178=8, $BH$19, AC178=0, )</f>
        <v>#NAME?</v>
      </c>
      <c r="AI180" s="116" t="e">
        <f ca="1">IFS(AC178=1, $BA$5, AC178=2, $BI$5, AC178=3, $BQ$5, AC178=4, $BA$12, AC178=5, $BI$12, AC178=6, $BQ$12, AC178=7, $BA$19, AC178=8, $BI$19, AC178=0, )</f>
        <v>#NAME?</v>
      </c>
      <c r="AJ180" s="117" t="e">
        <f ca="1">IFS(AC178=1, $BB$5, AC178=2, $BJ$5, AC178=3, $BR$5, AC178=4, $BB$12, AC178=5, $BJ$12, AC178=6, $BR$12, AC178=7, $BB$19, AC178=8, $BJ$19, AC178=0, )</f>
        <v>#NAME?</v>
      </c>
      <c r="AK180" s="180"/>
      <c r="AL180" s="182"/>
      <c r="AM180" s="116"/>
      <c r="AN180" s="116"/>
      <c r="AO180" s="116" t="e">
        <f ca="1">IFS(AL178=1, $AX$5, AL178=2, $BF$5, AL178=3, $BN$5, AL178=4, $AX$12, AL178=5, $BF$12, AL178=6, $BN$12, AL178=7, $AX$19, AL178=8, $BF$19, AL178=0, )</f>
        <v>#NAME?</v>
      </c>
      <c r="AP180" s="116" t="e">
        <f ca="1">IFS(AL178=1, $AY$5, AL178=2, $BG$5, AL178=3, $BO$5, AL178=4, $AY$12, AL178=5, $BG$12, AL178=6, $BO$12, AL178=7, $AY$19, AL178=8, $BG$19, AL178=0, )</f>
        <v>#NAME?</v>
      </c>
      <c r="AQ180" s="116" t="e">
        <f ca="1">IFS(AL178=1, $AZ$5, AL178=2, $BH$5, AL178=3, $BP$5, AL178=4, $AZ$12, AL178=5, $BH$12, AL178=6, $BP$12, AL178=7, $AZ$19, AL178=8, $BH$19, AL178=0, )</f>
        <v>#NAME?</v>
      </c>
      <c r="AR180" s="116" t="e">
        <f ca="1">IFS(AL178=1, $BA$5, AL178=2, $BI$5, AL178=3, $BQ$5, AL178=4, $BA$12, AL178=5, $BI$12, AL178=6, $BQ$12, AL178=7, $BA$19, AL178=8, $BI$19, AL178=0, )</f>
        <v>#NAME?</v>
      </c>
      <c r="AS180" s="117" t="e">
        <f ca="1">IFS(AL178=1, $BB$5, AL178=2, $BJ$5, AL178=3, $BR$5, AL178=4, $BB$12, AL178=5, $BJ$12, AL178=6, $BR$12, AL178=7, $BB$19, AL178=8, $BJ$19, AL178=0, )</f>
        <v>#NAME?</v>
      </c>
      <c r="AT180" s="15"/>
      <c r="AU180" s="59"/>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row>
    <row r="181" spans="1:70" ht="13.5" x14ac:dyDescent="0.25">
      <c r="A181" s="180"/>
      <c r="B181" s="136" t="s">
        <v>15</v>
      </c>
      <c r="C181" s="182"/>
      <c r="D181" s="180"/>
      <c r="E181" s="180"/>
      <c r="F181" s="180"/>
      <c r="G181" s="180"/>
      <c r="H181" s="182"/>
      <c r="I181" s="15">
        <f>I178*$AT$5</f>
        <v>4791.5999999999995</v>
      </c>
      <c r="J181" s="180"/>
      <c r="K181" s="15">
        <f>K178*$AU$5</f>
        <v>80</v>
      </c>
      <c r="L181" s="180"/>
      <c r="M181" s="180"/>
      <c r="N181" s="180"/>
      <c r="O181" s="180"/>
      <c r="P181" s="180"/>
      <c r="Q181" s="180"/>
      <c r="R181" s="182"/>
      <c r="S181" s="180"/>
      <c r="T181" s="182"/>
      <c r="U181" s="116"/>
      <c r="V181" s="116" t="e">
        <f ca="1">IFS(T178=1, $AW$6, T178=2, $BE$6, T178=3, $BM$6, T178=4, $AW$13, T178=5, $BE$13, T178=6, $BM$13, T178=7, $AW$20, T178=8, $BE$20, T178=0, )</f>
        <v>#NAME?</v>
      </c>
      <c r="W181" s="116" t="e">
        <f ca="1">IFS(T178=1, $AX$6, T178=2, $BF$6, T178=3, $BN$6, T178=4, $AX$13, T178=5, $BF$13, T178=6, $BN$13, T178=7, $AX$20, T178=8, $BF$20, T178=0, )</f>
        <v>#NAME?</v>
      </c>
      <c r="X181" s="116" t="e">
        <f ca="1">IFS(T178=1, $AY$6, T178=2, $BG$6, T178=3, $BO$6, T178=4, $AY$13, T178=5, $BG$13, T178=6, $BO$13, T178=7, $AY$20, T178=8, $BG$20, T178=0, )</f>
        <v>#NAME?</v>
      </c>
      <c r="Y181" s="116" t="e">
        <f ca="1">IFS(T178=1, $AZ$6, T178=2, $BH$6, T178=3, $BP$6, T178=4, $AZ$13, T178=5, $BH$13, T178=6, $BP$13, T178=7, $AZ$20, T178=8, $BH$20, T178=0, )</f>
        <v>#NAME?</v>
      </c>
      <c r="Z181" s="116" t="e">
        <f ca="1">IFS(T178=1, $BA$6, T178=2, $BI$6, T178=3, $BQ$6, T178=4, $BA$13, T178=5, $BI$13, T178=6, $BQ$13, T178=7, $BA$20, T178=8, $BI$20, T178=0, )</f>
        <v>#NAME?</v>
      </c>
      <c r="AA181" s="117" t="e">
        <f ca="1">IFS(T178=1, $BB$6, T178=2, $BJ$6, T178=3, $BR$6, T178=4, $BB$13, T178=5, $BJ$13, T178=6, $BR$13, T178=7, $BB$20, T178=8, $BJ$20, T178=0, )</f>
        <v>#NAME?</v>
      </c>
      <c r="AB181" s="180"/>
      <c r="AC181" s="182"/>
      <c r="AD181" s="116" t="e">
        <f ca="1">IFS(AC178=1, $AV$6, AC178=2, $BD$6, AC178=3, $BL$6, AC178=4, $AV$13, AC178=5, $BD$13, AC178=6, $BL$13, AC178=7, $AV$20, AC178=8, $BD$20, AC178=0, )</f>
        <v>#NAME?</v>
      </c>
      <c r="AE181" s="116" t="e">
        <f ca="1">IFS(AC178=1, $AW$6, AC178=2, $BE$6, AC178=3, $BM$6, AC178=4, $AW$13, AC178=5, $BE$13, AC178=6, $BM$13, AC178=7, $AW$20, AC178=8, $BE$20, AC178=0, )</f>
        <v>#NAME?</v>
      </c>
      <c r="AF181" s="116" t="e">
        <f ca="1">IFS(AC178=1, $AX$6, AC178=2, $BF$6, AC178=3, $BN$6, AC178=4, $AX$13, AC178=5, $BF$13, AC178=6, $BN$13, AC178=7, $AX$20, AC178=8, $BF$20, AC178=0, )</f>
        <v>#NAME?</v>
      </c>
      <c r="AG181" s="116" t="e">
        <f ca="1">IFS(AC178=1, $AY$6, AC178=2, $BG$6, AC178=3, $BO$6, AC178=4, $AY$13, AC178=5, $BG$13, AC178=6, $BO$13, AC178=7, $AY$20, AC178=8, $BG$20, AC178=0, )</f>
        <v>#NAME?</v>
      </c>
      <c r="AH181" s="116" t="e">
        <f ca="1">IFS(AC178=1, $AZ$6, AC178=2, $BH$6, AC178=3, $BP$6, AC178=4, $AZ$13, AC178=5, $BH$13, AC178=6, $BP$13, AC178=7, $AZ$20, AC178=8, $BH$20, AC178=0, )</f>
        <v>#NAME?</v>
      </c>
      <c r="AI181" s="116" t="e">
        <f ca="1">IFS(AC178=1, $BA$6, AC178=2, $BI$6, AC178=3, $BQ$6, AC178=4, $BA$13, AC178=5, $BI$13, AC178=6, $BQ$13, AC178=7, $BA$20, AC178=8, $BI$20, AC178=0, )</f>
        <v>#NAME?</v>
      </c>
      <c r="AJ181" s="117" t="e">
        <f ca="1">IFS(AC178=1, $BB$6, AC178=2, $BJ$6, AC178=3, $BR$6, AC178=4, $BB$13, AC178=5, $BJ$13, AC178=6, $BR$13, AC178=7, $BB$20, AC178=8, $BJ$20, AC178=0, )</f>
        <v>#NAME?</v>
      </c>
      <c r="AK181" s="180"/>
      <c r="AL181" s="182"/>
      <c r="AM181" s="116"/>
      <c r="AN181" s="116"/>
      <c r="AO181" s="116" t="e">
        <f ca="1">IFS(AL178=1, $AX$6, AL178=2, $BF$6, AL178=3, $BN$6, AL178=4, $AX$13, AL178=5, $BF$13, AL178=6, $BN$13, AL178=7, $AX$20, AL178=8, $BF$20, AL178=0, )</f>
        <v>#NAME?</v>
      </c>
      <c r="AP181" s="116" t="e">
        <f ca="1">IFS(AL178=1, $AY$6, AL178=2, $BG$6, AL178=3, $BO$6, AL178=4, $AY$13, AL178=5, $BG$13, AL178=6, $BO$13, AL178=7, $AY$20, AL178=8, $BG$20, AL178=0, )</f>
        <v>#NAME?</v>
      </c>
      <c r="AQ181" s="116" t="e">
        <f ca="1">IFS(AL178=1, $AZ$6, AL178=2, $BH$6, AL178=3, $BP$6, AL178=4, $AZ$13, AL178=5, $BH$13, AL178=6, $BP$13, AL178=7, $AZ$20, AL178=8, $BH$20, AL178=0, )</f>
        <v>#NAME?</v>
      </c>
      <c r="AR181" s="116" t="e">
        <f ca="1">IFS(AL178=1, $BA$6, AL178=2, $BI$6, AL178=3, $BQ$6, AL178=4, $BA$13, AL178=5, $BI$13, AL178=6, $BQ$13, AL178=7, $BA$20, AL178=8, $BI$20, AL178=0, )</f>
        <v>#NAME?</v>
      </c>
      <c r="AS181" s="117" t="e">
        <f ca="1">IFS(AL178=1, $BB$6, AL178=2, $BJ$6, AL178=3, $BR$6, AL178=4, $BB$13, AL178=5, $BJ$13, AL178=6, $BR$13, AL178=7, $BB$20, AL178=8, $BJ$20, AL178=0, )</f>
        <v>#NAME?</v>
      </c>
      <c r="AT181" s="15"/>
      <c r="AU181" s="59"/>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row>
    <row r="182" spans="1:70" ht="13.5" x14ac:dyDescent="0.25">
      <c r="A182" s="180"/>
      <c r="B182" s="136" t="s">
        <v>16</v>
      </c>
      <c r="C182" s="182"/>
      <c r="D182" s="180"/>
      <c r="E182" s="180"/>
      <c r="F182" s="180"/>
      <c r="G182" s="180"/>
      <c r="H182" s="182"/>
      <c r="I182" s="15">
        <f>I178*$AT$6</f>
        <v>23175</v>
      </c>
      <c r="J182" s="180"/>
      <c r="K182" s="15">
        <f>K178*$AU$6</f>
        <v>160</v>
      </c>
      <c r="L182" s="180"/>
      <c r="M182" s="180"/>
      <c r="N182" s="180"/>
      <c r="O182" s="180"/>
      <c r="P182" s="180"/>
      <c r="Q182" s="180"/>
      <c r="R182" s="182"/>
      <c r="S182" s="180"/>
      <c r="T182" s="182"/>
      <c r="U182" s="116"/>
      <c r="V182" s="116" t="e">
        <f ca="1">IFS(T178=1, $AW$7, T178=2, $BE$7, T178=3, $BM$7, T178=4, $AW$14, T178=5, $BE$14, T178=6, $BM$14, T178=7, $AW$21, T178=8, $BE$21, T178=0, )</f>
        <v>#NAME?</v>
      </c>
      <c r="W182" s="116" t="e">
        <f ca="1">IFS(T178=1, $AX$7, T178=2, $BF$7, T178=3, $BN$7, T178=4, $AX$14, T178=5, $BF$14, T178=6, $BN$14, T178=7, $AX$21, T178=8, $BF$21, T178=0, )</f>
        <v>#NAME?</v>
      </c>
      <c r="X182" s="116" t="e">
        <f ca="1">IFS(T178=1, $AY$7, T178=2, $BG$7, T178=3, $BO$7, T178=4, $AY$14, T178=5, $BG$14, T178=6, $BO$14, T178=7, $AY$21, T178=8, $BG$21, T178=0, )</f>
        <v>#NAME?</v>
      </c>
      <c r="Y182" s="116" t="e">
        <f ca="1">IFS(T178=1, $AZ$7, T178=2, $BH$7, T178=3, $BP$7, T178=4, $AZ$14, T178=5, $BH$14, T178=6, $BP$14, T178=7, $AZ$21, T178=8, $BH$21, T178=0, )</f>
        <v>#NAME?</v>
      </c>
      <c r="Z182" s="116" t="e">
        <f ca="1">IFS(T178=1, $BA$7, T178=2, $BI$7, T178=3, $BQ$7, T178=4, $BA$14, T178=5, $BI$14, T178=6, $BQ$14, T178=7, $BA$21, T178=8, $BI$21, T178=0, )</f>
        <v>#NAME?</v>
      </c>
      <c r="AA182" s="117" t="e">
        <f ca="1">IFS(T178=1, $BB$7, T178=2, $BJ$7, T178=3, $BR$7, T178=4, $BB$14, T178=5, $BJ$14, T178=6, $BR$14, T178=7, $BB$21, T178=8, $BJ$21, T178=0, )</f>
        <v>#NAME?</v>
      </c>
      <c r="AB182" s="180"/>
      <c r="AC182" s="182"/>
      <c r="AD182" s="116" t="e">
        <f ca="1">IFS(AC178=1, $AV$7, AC178=2, $BD$7, AC178=3, $BL$7, AC178=4, $AV$14, AC178=5, $BD$14, AC178=6, $BL$14, AC178=7, $AV$21, AC178=8, $BD$21, AC178=0, )</f>
        <v>#NAME?</v>
      </c>
      <c r="AE182" s="116" t="e">
        <f ca="1">IFS(AC178=1, $AW$7, AC178=2, $BE$7, AC178=3, $BM$7, AC178=4, $AW$14, AC178=5, $BE$14, AC178=6, $BM$14, AC178=7, $AW$21, AC178=8, $BE$21, AC178=0, )</f>
        <v>#NAME?</v>
      </c>
      <c r="AF182" s="116" t="e">
        <f ca="1">IFS(AC178=1, $AX$7, AC178=2, $BF$7, AC178=3, $BN$7, AC178=4, $AX$14, AC178=5, $BF$14, AC178=6, $BN$14, AC178=7, $AX$21, AC178=8, $BF$21, AC178=0, )</f>
        <v>#NAME?</v>
      </c>
      <c r="AG182" s="116" t="e">
        <f ca="1">IFS(AC178=1, $AY$7, AC178=2, $BG$7, AC178=3, $BO$7, AC178=4, $AY$14, AC178=5, $BG$14, AC178=6, $BO$14, AC178=7, $AY$21, AC178=8, $BG$21, AC178=0, )</f>
        <v>#NAME?</v>
      </c>
      <c r="AH182" s="116" t="e">
        <f ca="1">IFS(AC178=1, $AZ$7, AC178=2, $BH$7, AC178=3, $BP$7, AC178=4, $AZ$14, AC178=5, $BH$14, AC178=6, $BP$14, AC178=7, $AZ$21, AC178=8, $BH$21, AC178=0, )</f>
        <v>#NAME?</v>
      </c>
      <c r="AI182" s="116" t="e">
        <f ca="1">IFS(AC178=1, $BA$7, AC178=2, $BI$7, AC178=3, $BQ$7, AC178=4, $BA$14, AC178=5, $BI$14, AC178=6, $BQ$14, AC178=7, $BA$21, AC178=8, $BI$21, AC178=0, )</f>
        <v>#NAME?</v>
      </c>
      <c r="AJ182" s="117" t="e">
        <f ca="1">IFS(AC178=1, $BB$7, AC178=2, $BJ$7, AC178=3, $BR$7, AC178=4, $BB$14, AC178=5, $BJ$14, AC178=6, $BR$14, AC178=7, $BB$21, AC178=8, $BJ$21, AC178=0, )</f>
        <v>#NAME?</v>
      </c>
      <c r="AK182" s="180"/>
      <c r="AL182" s="182"/>
      <c r="AM182" s="116"/>
      <c r="AN182" s="116"/>
      <c r="AO182" s="116" t="e">
        <f ca="1">IFS(AL178=1, $AX$7, AL178=2, $BF$7, AL178=3, $BN$7, AL178=4, $AX$14, AL178=5, $BF$14, AL178=6, $BN$14, AL178=7, $AX$21, AL178=8, $BF$21, AL178=0, )</f>
        <v>#NAME?</v>
      </c>
      <c r="AP182" s="116" t="e">
        <f ca="1">IFS(AL178=1, $AY$7, AL178=2, $BG$7, AL178=3, $BO$7, AL178=4, $AY$14, AL178=5, $BG$14, AL178=6, $BO$14, AL178=7, $AY$21, AL178=8, $BG$21, AL178=0, )</f>
        <v>#NAME?</v>
      </c>
      <c r="AQ182" s="116" t="e">
        <f ca="1">IFS(AL178=1, $AZ$7, AL178=2, $BH$7, AL178=3, $BP$7, AL178=4, $AZ$14, AL178=5, $BH$14, AL178=6, $BP$14, AL178=7, $AZ$21, AL178=8, $BH$21, AL178=0, )</f>
        <v>#NAME?</v>
      </c>
      <c r="AR182" s="116" t="e">
        <f ca="1">IFS(AL178=1, $BA$7, AL178=2, $BI$7, AL178=3, $BQ$7, AL178=4, $BA$14, AL178=5, $BI$14, AL178=6, $BQ$14, AL178=7, $BA$21, AL178=8, $BI$21, AL178=0, )</f>
        <v>#NAME?</v>
      </c>
      <c r="AS182" s="117" t="e">
        <f ca="1">IFS(AL178=1, $BB$7, AL178=2, $BJ$7, AL178=3, $BR$7, AL178=4, $BB$14, AL178=5, $BJ$14, AL178=6, $BR$14, AL178=7, $BB$21, AL178=8, $BJ$21, AL178=0, )</f>
        <v>#NAME?</v>
      </c>
      <c r="AT182" s="15"/>
      <c r="AU182" s="59"/>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row>
    <row r="183" spans="1:70" ht="13.5" x14ac:dyDescent="0.25">
      <c r="A183" s="180"/>
      <c r="B183" s="136" t="s">
        <v>17</v>
      </c>
      <c r="C183" s="182"/>
      <c r="D183" s="180"/>
      <c r="E183" s="180"/>
      <c r="F183" s="180"/>
      <c r="G183" s="180"/>
      <c r="H183" s="182"/>
      <c r="I183" s="15">
        <f>I178*$AT$7</f>
        <v>112198.5</v>
      </c>
      <c r="J183" s="180"/>
      <c r="K183" s="15">
        <f>K178*$AU$7</f>
        <v>320</v>
      </c>
      <c r="L183" s="180"/>
      <c r="M183" s="180"/>
      <c r="N183" s="180"/>
      <c r="O183" s="180"/>
      <c r="P183" s="180"/>
      <c r="Q183" s="180"/>
      <c r="R183" s="182"/>
      <c r="S183" s="180"/>
      <c r="T183" s="182"/>
      <c r="U183" s="116"/>
      <c r="V183" s="116" t="e">
        <f ca="1">IFS(T178=1, $AW$8, T178=2, $BE$8, T178=3, $BM$8, T178=4, $AW$15, T178=5, $BE$15, T178=6, $BM$15, T178=7, $AW$22, T178=8, $BE$22, T178=0, )</f>
        <v>#NAME?</v>
      </c>
      <c r="W183" s="116" t="e">
        <f ca="1">IFS(T178=1, $AX$8, T178=2, $BF$8, T178=3, $BN$8, T178=4, $AX$15, T178=5, $BF$15, T178=6, $BN$15, T178=7, $AX$22, T178=8, $BF$22, T178=0, )</f>
        <v>#NAME?</v>
      </c>
      <c r="X183" s="116" t="e">
        <f ca="1">IFS(T178=1, $AY$8, T178=2, $BG$8, T178=3, $BO$8, T178=4, $AY$15, T178=5, $BG$15, T178=6, $BO$15, T178=7, $AY$22, T178=8, $BG$22, T178=0, )</f>
        <v>#NAME?</v>
      </c>
      <c r="Y183" s="116" t="e">
        <f ca="1">IFS(T178=1, $AZ$8, T178=2, $BH$8, T178=3, $BP$8, T178=4, $AZ$15, T178=5, $BH$15, T178=6, $BP$15, T178=7, $AZ$22, T178=8, $BH$22, T178=0, )</f>
        <v>#NAME?</v>
      </c>
      <c r="Z183" s="116" t="e">
        <f ca="1">IFS(T178=1, $BA$8, T178=2, $BI$8, T178=3, $BQ$8, T178=4, $BA$15, T178=5, $BI$15, T178=6, $BQ$15, T178=7, $BA$22, T178=8, $BI$22, T178=0, )</f>
        <v>#NAME?</v>
      </c>
      <c r="AA183" s="117" t="e">
        <f ca="1">IFS(T178=1, $BB$8, T178=2, $BJ$8, T178=3, $BR$8, T178=4, $BB$15, T178=5, $BJ$15, T178=6, $BR$15, T178=7, $BB$22, T178=8, $BJ$22, T178=0, )</f>
        <v>#NAME?</v>
      </c>
      <c r="AB183" s="180"/>
      <c r="AC183" s="182"/>
      <c r="AD183" s="116" t="e">
        <f ca="1">IFS(AC178=1, $AV$8, AC178=2, $BD$8, AC178=3, $BL$8, AC178=4, $AV$15, AC178=5, $BD$15, AC178=6, $BL$15, AC178=7, $AV$22, AC178=8, $BD$22, AC178=0, )</f>
        <v>#NAME?</v>
      </c>
      <c r="AE183" s="116" t="e">
        <f ca="1">IFS(AC178=1, $AW$8, AC178=2, $BE$8, AC178=3, $BM$8, AC178=4, $AW$15, AC178=5, $BE$15, AC178=6, $BM$15, AC178=7, $AW$22, AC178=8, $BE$22, AC178=0, )</f>
        <v>#NAME?</v>
      </c>
      <c r="AF183" s="116" t="e">
        <f ca="1">IFS(AC178=1, $AX$8, AC178=2, $BF$8, AC178=3, $BN$8, AC178=4, $AX$15, AC178=5, $BF$15, AC178=6, $BN$15, AC178=7, $AX$22, AC178=8, $BF$22, AC178=0, )</f>
        <v>#NAME?</v>
      </c>
      <c r="AG183" s="116" t="e">
        <f ca="1">IFS(AC178=1, $AY$8, AC178=2, $BG$8, AC178=3, $BO$8, AC178=4, $AY$15, AC178=5, $BG$15, AC178=6, $BO$15, AC178=7, $AY$22, AC178=8, $BG$22, AC178=0, )</f>
        <v>#NAME?</v>
      </c>
      <c r="AH183" s="116" t="e">
        <f ca="1">IFS(AC178=1, $AZ$8, AC178=2, $BH$8, AC178=3, $BP$8, AC178=4, $AZ$15, AC178=5, $BH$15, AC178=6, $BP$15, AC178=7, $AZ$22, AC178=8, $BH$22, AC178=0, )</f>
        <v>#NAME?</v>
      </c>
      <c r="AI183" s="116" t="e">
        <f ca="1">IFS(AC178=1, $BA$8, AC178=2, $BI$8, AC178=3, $BQ$8, AC178=4, $BA$15, AC178=5, $BI$15, AC178=6, $BQ$15, AC178=7, $BA$22, AC178=8, $BI$22, AC178=0, )</f>
        <v>#NAME?</v>
      </c>
      <c r="AJ183" s="117" t="e">
        <f ca="1">IFS(AC178=1, $BB$8, AC178=2, $BJ$8, AC178=3, $BR$8, AC178=4, $BB$15, AC178=5, $BJ$15, AC178=6, $BR$15, AC178=7, $BB$22, AC178=8, $BJ$22, AC178=0, )</f>
        <v>#NAME?</v>
      </c>
      <c r="AK183" s="180"/>
      <c r="AL183" s="182"/>
      <c r="AM183" s="116"/>
      <c r="AN183" s="116"/>
      <c r="AO183" s="116" t="e">
        <f ca="1">IFS(AL178=1, $AX$8, AL178=2, $BF$8, AL178=3, $BN$8, AL178=4, $AX$15, AL178=5, $BF$15, AL178=6, $BN$15, AL178=7, $AX$22, AL178=8, $BF$22, AL178=0, )</f>
        <v>#NAME?</v>
      </c>
      <c r="AP183" s="116" t="e">
        <f ca="1">IFS(AL178=1, $AY$8, AL178=2, $BG$8, AL178=3, $BO$8, AL178=4, $AY$15, AL178=5, $BG$15, AL178=6, $BO$15, AL178=7, $AY$22, AL178=8, $BG$22, AL178=0, )</f>
        <v>#NAME?</v>
      </c>
      <c r="AQ183" s="116" t="e">
        <f ca="1">IFS(AL178=1, $AZ$8, AL178=2, $BH$8, AL178=3, $BP$8, AL178=4, $AZ$15, AL178=5, $BH$15, AL178=6, $BP$15, AL178=7, $AZ$22, AL178=8, $BH$22, AL178=0, )</f>
        <v>#NAME?</v>
      </c>
      <c r="AR183" s="116" t="e">
        <f ca="1">IFS(AL178=1, $BA$8, AL178=2, $BI$8, AL178=3, $BQ$8, AL178=4, $BA$15, AL178=5, $BI$15, AL178=6, $BQ$15, AL178=7, $BA$22, AL178=8, $BI$22, AL178=0, )</f>
        <v>#NAME?</v>
      </c>
      <c r="AS183" s="117" t="e">
        <f ca="1">IFS(AL178=1, $BB$8, AL178=2, $BJ$8, AL178=3, $BR$8, AL178=4, $BB$15, AL178=5, $BJ$15, AL178=6, $BR$15, AL178=7, $BB$22, AL178=8, $BJ$22, AL178=0, )</f>
        <v>#NAME?</v>
      </c>
      <c r="AT183" s="15"/>
      <c r="AU183" s="59"/>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row>
    <row r="184" spans="1:70" ht="15.75" customHeight="1" x14ac:dyDescent="0.25">
      <c r="A184" s="191"/>
      <c r="B184" s="141" t="s">
        <v>18</v>
      </c>
      <c r="C184" s="195"/>
      <c r="D184" s="191"/>
      <c r="E184" s="191"/>
      <c r="F184" s="191"/>
      <c r="G184" s="191"/>
      <c r="H184" s="195"/>
      <c r="I184" s="76">
        <f>I178*$AT$8</f>
        <v>1194750</v>
      </c>
      <c r="J184" s="191"/>
      <c r="K184" s="76">
        <f>K178*$AU$8</f>
        <v>640</v>
      </c>
      <c r="L184" s="191"/>
      <c r="M184" s="191"/>
      <c r="N184" s="191"/>
      <c r="O184" s="191"/>
      <c r="P184" s="191"/>
      <c r="Q184" s="191"/>
      <c r="R184" s="195"/>
      <c r="S184" s="191"/>
      <c r="T184" s="195"/>
      <c r="U184" s="124"/>
      <c r="V184" s="124" t="e">
        <f ca="1">IFS(T178=1, $AW$9, T178=2, $BE$9, T178=3, $BM$9, T178=4, $AW$16, T178=5, $BE$16, T178=6, $BM$16, T178=7, $AW$23, T178=8, $BE$23, T178=0, )</f>
        <v>#NAME?</v>
      </c>
      <c r="W184" s="124" t="e">
        <f ca="1">IFS(T178=1, $AX$9, T178=2, $BF$9, T178=3, $BN$9, T178=4, $AX$16, T178=5, $BF$16, T178=6, $BN$16, T178=7, $AX$23, T178=8, $BF$23, T178=0, )</f>
        <v>#NAME?</v>
      </c>
      <c r="X184" s="124" t="e">
        <f ca="1">IFS(T178=1, $AY$9, T178=2, $BG$9, T178=3, $BO$9, T178=4, $AY$16, T178=5, $BG$16, T178=6, $BO$16, T178=7, $AY$23, T178=8, $BG$23, T178=0, )</f>
        <v>#NAME?</v>
      </c>
      <c r="Y184" s="124" t="e">
        <f ca="1">IFS(T178=1, $AZ$9, T178=2, $BH$9, T178=3, $BP$9, T178=4, $AZ$16, T178=5, $BH$16, T178=6, $BP$16, T178=7, $AZ$23, T178=8, $BH$23, T178=0, )</f>
        <v>#NAME?</v>
      </c>
      <c r="Z184" s="124" t="e">
        <f ca="1">IFS(T178=1, $BA$9, T178=2, $BI$9, T178=3, $BQ$9, T178=4, $BA$16, T178=5, $BI$16, T178=6, $BQ$16, T178=7, $BA$23, T178=8, $BI$23, T178=0, )</f>
        <v>#NAME?</v>
      </c>
      <c r="AA184" s="125" t="e">
        <f ca="1">IFS(T178=1, $BB$9, T178=2, $BJ$9, T178=3, $BR$9, T178=4, $BB$16, T178=5, $BJ$16, T178=6, $BR$16, T178=7, $BB$23, T178=8, $BJ$23, T178=0, )</f>
        <v>#NAME?</v>
      </c>
      <c r="AB184" s="191"/>
      <c r="AC184" s="195"/>
      <c r="AD184" s="124" t="e">
        <f ca="1">IFS(AC178=1, $AV$9, AC178=2, $BD$9, AC178=3, $BL$9, AC178=4, $AV$16, AC178=5, $BD$16, AC178=6, $BL$16, AC178=7, $AV$23, AC178=8, $BD$23, AC178=0, )</f>
        <v>#NAME?</v>
      </c>
      <c r="AE184" s="124" t="e">
        <f ca="1">IFS(AC178=1, $AW$9, AC178=2, $BE$9, AC178=3, $BM$9, AC178=4, $AW$16, AC178=5, $BE$16, AC178=6, $BM$16, AC178=7, $AW$23, AC178=8, $BE$23, AC178=0, )</f>
        <v>#NAME?</v>
      </c>
      <c r="AF184" s="124" t="e">
        <f ca="1">IFS(AC178=1, $AX$9, AC178=2, $BF$9, AC178=3, $BN$9, AC178=4, $AX$16, AC178=5, $BF$16, AC178=6, $BN$16, AC178=7, $AX$23, AC178=8, $BF$23, AC178=0, )</f>
        <v>#NAME?</v>
      </c>
      <c r="AG184" s="124" t="e">
        <f ca="1">IFS(AC178=1, $AY$9, AC178=2, $BG$9, AC178=3, $BO$9, AC178=4, $AY$16, AC178=5, $BG$16, AC178=6, $BO$16, AC178=7, $AY$23, AC178=8, $BG$23, AC178=0, )</f>
        <v>#NAME?</v>
      </c>
      <c r="AH184" s="124" t="e">
        <f ca="1">IFS(AC178=1, $AZ$9, AC178=2, $BH$9, AC178=3, $BP$9, AC178=4, $AZ$16, AC178=5, $BH$16, AC178=6, $BP$16, AC178=7, $AZ$23, AC178=8, $BH$23, AC178=0, )</f>
        <v>#NAME?</v>
      </c>
      <c r="AI184" s="124" t="e">
        <f ca="1">IFS(AC178=1, $BA$9, AC178=2, $BI$9, AC178=3, $BQ$9, AC178=4, $BA$16, AC178=5, $BI$16, AC178=6, $BQ$16, AC178=7, $BA$23, AC178=8, $BI$23, AC178=0, )</f>
        <v>#NAME?</v>
      </c>
      <c r="AJ184" s="125" t="e">
        <f ca="1">IFS(AC178=1, $BB$9, AC178=2, $BJ$9, AC178=3, $BR$9, AC178=4, $BB$16, AC178=5, $BJ$16, AC178=6, $BR$16, AC178=7, $BB$23, AC178=8, $BJ$23, AC178=0, )</f>
        <v>#NAME?</v>
      </c>
      <c r="AK184" s="191"/>
      <c r="AL184" s="195"/>
      <c r="AM184" s="124"/>
      <c r="AN184" s="124"/>
      <c r="AO184" s="124" t="e">
        <f ca="1">IFS(AL178=1, $AX$9, AL178=2, $BF$9, AL178=3, $BN$9, AL178=4, $AX$16, AL178=5, $BF$16, AL178=6, $BN$16, AL178=7, $AX$23, AL178=8, $BF$23, AL178=0, )</f>
        <v>#NAME?</v>
      </c>
      <c r="AP184" s="124" t="e">
        <f ca="1">IFS(AL178=1, $AY$9, AL178=2, $BG$9, AL178=3, $BO$9, AL178=4, $AY$16, AL178=5, $BG$16, AL178=6, $BO$16, AL178=7, $AY$23, AL178=8, $BG$23, AL178=0, )</f>
        <v>#NAME?</v>
      </c>
      <c r="AQ184" s="124" t="e">
        <f ca="1">IFS(AL178=1, $AZ$9, AL178=2, $BH$9, AL178=3, $BP$9, AL178=4, $AZ$16, AL178=5, $BH$16, AL178=6, $BP$16, AL178=7, $AZ$23, AL178=8, $BH$23, AL178=0, )</f>
        <v>#NAME?</v>
      </c>
      <c r="AR184" s="124" t="e">
        <f ca="1">IFS(AL178=1, $BA$9, AL178=2, $BI$9, AL178=3, $BQ$9, AL178=4, $BA$16, AL178=5, $BI$16, AL178=6, $BQ$16, AL178=7, $BA$23, AL178=8, $BI$23, AL178=0, )</f>
        <v>#NAME?</v>
      </c>
      <c r="AS184" s="125" t="e">
        <f ca="1">IFS(AL178=1, $BB$9, AL178=2, $BJ$9, AL178=3, $BR$9, AL178=4, $BB$16, AL178=5, $BJ$16, AL178=6, $BR$16, AL178=7, $BB$23, AL178=8, $BJ$23, AL178=0, )</f>
        <v>#NAME?</v>
      </c>
      <c r="AT184" s="142"/>
      <c r="AU184" s="143"/>
      <c r="AV184" s="144"/>
      <c r="AW184" s="144"/>
      <c r="AX184" s="144"/>
      <c r="AY184" s="144"/>
      <c r="AZ184" s="144"/>
      <c r="BA184" s="144"/>
      <c r="BB184" s="144"/>
      <c r="BC184" s="144"/>
      <c r="BD184" s="144"/>
      <c r="BE184" s="144"/>
      <c r="BF184" s="144"/>
      <c r="BG184" s="144"/>
      <c r="BH184" s="144"/>
      <c r="BI184" s="144"/>
      <c r="BJ184" s="144"/>
      <c r="BK184" s="144"/>
      <c r="BL184" s="144"/>
      <c r="BM184" s="144"/>
      <c r="BN184" s="144"/>
      <c r="BO184" s="144"/>
      <c r="BP184" s="144"/>
      <c r="BQ184" s="144"/>
      <c r="BR184" s="144"/>
    </row>
    <row r="185" spans="1:70" ht="13.5" x14ac:dyDescent="0.25">
      <c r="A185" s="189" t="s">
        <v>152</v>
      </c>
      <c r="B185" s="131" t="s">
        <v>23</v>
      </c>
      <c r="C185" s="194">
        <v>7</v>
      </c>
      <c r="D185" s="189"/>
      <c r="E185" s="189" t="s">
        <v>357</v>
      </c>
      <c r="F185" s="189" t="s">
        <v>115</v>
      </c>
      <c r="G185" s="189" t="s">
        <v>115</v>
      </c>
      <c r="H185" s="194" t="s">
        <v>115</v>
      </c>
      <c r="I185" s="15">
        <v>200</v>
      </c>
      <c r="J185" s="189" t="s">
        <v>115</v>
      </c>
      <c r="K185" s="15">
        <v>10</v>
      </c>
      <c r="L185" s="189">
        <v>2.4</v>
      </c>
      <c r="M185" s="189" t="s">
        <v>115</v>
      </c>
      <c r="N185" s="180"/>
      <c r="O185" s="180"/>
      <c r="P185" s="196" t="s">
        <v>365</v>
      </c>
      <c r="Q185" s="189" t="s">
        <v>422</v>
      </c>
      <c r="R185" s="194" t="s">
        <v>423</v>
      </c>
      <c r="S185" s="189" t="s">
        <v>322</v>
      </c>
      <c r="T185" s="194">
        <v>3</v>
      </c>
      <c r="U185" s="116" t="e">
        <f ca="1">IFS(T185=1, $AV$3, T185=2, $BD$3, T185=3, $BL$3, T185=4, $AV$10, T185=5, $BD$10, T185=6, $BL$10, T185=7, $AV$17, T185=8, $BD$17, T185=0, )</f>
        <v>#NAME?</v>
      </c>
      <c r="V185" s="116" t="e">
        <f ca="1">IFS(T185=1, $AW$3, T185=2, $BE$3, T185=3, $BM$3, T185=4, $AW$10, T185=5, $BE$10, T185=6, $BM$10, T185=7, $AW$17, T185=8, $BE$17, T185=0, )</f>
        <v>#NAME?</v>
      </c>
      <c r="W185" s="116" t="e">
        <f ca="1">IFS(T185=1, $AX$3, T185=2, $BF$3, T185=3, $BN$3, T185=4, $AX$10, T185=5, $BF$10, T185=6, $BN$10, T185=7, $AX$17, T185=8, $BET192, T185=0, )</f>
        <v>#NAME?</v>
      </c>
      <c r="X185" s="116" t="e">
        <f ca="1">IFS(T185=1, $AY$3, T185=2, $BG$3, T185=3, $BO$3, T185=4, $AY$10, T185=5, $BG$10, T185=6, $BO$10, T185=7, $AY$17, T185=8, $BFT192, T185=0, )</f>
        <v>#NAME?</v>
      </c>
      <c r="Y185" s="116" t="e">
        <f ca="1">IFS(T185=1, $AZ$3, T185=2, $BH$3, T185=3, $BP$3, T185=4, $AZ$10, T185=5, $BH$10, T185=6, $BP$10, T185=7, $AZ$17, T185=8, $BGT192, T185=0, )</f>
        <v>#NAME?</v>
      </c>
      <c r="Z185" s="116" t="e">
        <f ca="1">IFS(T185=1, $BA$3, T185=2, $BI$3, T185=3, $BQ$3, T185=4, $BA$10, T185=5, $BI$10, T185=6, $BQ$10, T185=7, $BA$17, T185=8, $BHT192, T185=0, )</f>
        <v>#NAME?</v>
      </c>
      <c r="AA185" s="117" t="e">
        <f ca="1">IFS(T185=1, $BB$3, T185=2, $BJ$3, T185=3, $BR$3, T185=4, $BB$10, T185=5, $BJ$10, T185=6, $BR$10, T185=7, $BB$17, T185=8, $BIT192, T185=0, )</f>
        <v>#NAME?</v>
      </c>
      <c r="AB185" s="189" t="s">
        <v>149</v>
      </c>
      <c r="AC185" s="194">
        <v>5</v>
      </c>
      <c r="AD185" s="116" t="e">
        <f ca="1">IFS(AC185=1, $AV$3, AC185=2, $BD$3, AC185=3, $BL$3, AC185=4, $AV$10, AC185=5, $BD$10, AC185=6, $BL$10, AC185=7, $AV$17, AC185=8, $BD$17, AC185=0, )</f>
        <v>#NAME?</v>
      </c>
      <c r="AE185" s="116" t="e">
        <f ca="1">IFS(AC185=1, $AW$3, AC185=2, $BE$3, AC185=3, $BM$3, AC185=4, $AW$10, AC185=5, $BE$10, AC185=6, $BM$10, AC185=7, $AW$17, AC185=8, $BE$17, AC185=0, )</f>
        <v>#NAME?</v>
      </c>
      <c r="AF185" s="116" t="e">
        <f ca="1">IFS(AC185=1, $AX$3, AC185=2, $BF$3, AC185=3, $BN$3, AC185=4, $AX$10, AC185=5, $BF$10, AC185=6, $BN$10, AC185=7, $AX$17, AC185=8, $BET192, AC185=0, )</f>
        <v>#NAME?</v>
      </c>
      <c r="AG185" s="116" t="e">
        <f ca="1">IFS(AC185=1, $AY$3, AC185=2, $BG$3, AC185=3, $BO$3, AC185=4, $AY$10, AC185=5, $BG$10, AC185=6, $BO$10, AC185=7, $AY$17, AC185=8, $BFT192, AC185=0, )</f>
        <v>#NAME?</v>
      </c>
      <c r="AH185" s="116" t="e">
        <f ca="1">IFS(AC185=1, $AZ$3, AC185=2, $BH$3, AC185=3, $BP$3, AC185=4, $AZ$10, AC185=5, $BH$10, AC185=6, $BP$10, AC185=7, $AZ$17, AC185=8, $BGT192, AC185=0, )</f>
        <v>#NAME?</v>
      </c>
      <c r="AI185" s="116" t="e">
        <f ca="1">IFS(AC185=1, $BA$3, AC185=2, $BI$3, AC185=3, $BQ$3, AC185=4, $BA$10, AC185=5, $BI$10, AC185=6, $BQ$10, AC185=7, $BA$17, AC185=8, $BHT192, AC185=0, )</f>
        <v>#NAME?</v>
      </c>
      <c r="AJ185" s="117" t="e">
        <f ca="1">IFS(AC185=1, $BB$3, AC185=2, $BJ$3, AC185=3, $BR$3, AC185=4, $BB$10, AC185=5, $BJ$10, AC185=6, $BR$10, AC185=7, $BB$17, AC185=8, $BIT192, AC185=0, )</f>
        <v>#NAME?</v>
      </c>
      <c r="AK185" s="189" t="s">
        <v>115</v>
      </c>
      <c r="AL185" s="194"/>
      <c r="AM185" s="116" t="e">
        <f ca="1">IFS(AL185=1, $AV$3, AL185=2, $BD$3, AL185=3, $BL$3, AL185=4, $AV$10, AL185=5, $BD$10, AL185=6, $BL$10, AL185=7, $AV$17, AL185=8, $BD$17, AL185=0, )</f>
        <v>#NAME?</v>
      </c>
      <c r="AN185" s="116" t="e">
        <f ca="1">IFS(AL185=1, $AW$3, AL185=2, $BE$3, AL185=3, $BM$3, AL185=4, $AW$10, AL185=5, $BE$10, AL185=6, $BM$10, AL185=7, $AW$17, AL185=8, $BE$17, AL185=0, )</f>
        <v>#NAME?</v>
      </c>
      <c r="AO185" s="116" t="e">
        <f ca="1">IFS(AL185=1, $AX$3, AL185=2, $BF$3, AL185=3, $BN$3, AL185=4, $AX$10, AL185=5, $BF$10, AL185=6, $BN$10, AL185=7, $AX$17, AL185=8, $BET192, AL185=0, )</f>
        <v>#NAME?</v>
      </c>
      <c r="AP185" s="116" t="e">
        <f ca="1">IFS(AL185=1, $AY$3, AL185=2, $BG$3, AL185=3, $BO$3, AL185=4, $AY$10, AL185=5, $BG$10, AL185=6, $BO$10, AL185=7, $AY$17, AL185=8, $BFT192, AL185=0, )</f>
        <v>#NAME?</v>
      </c>
      <c r="AQ185" s="116" t="e">
        <f ca="1">IFS(AL185=1, $AZ$3, AL185=2, $BH$3, AL185=3, $BP$3, AL185=4, $AZ$10, AL185=5, $BH$10, AL185=6, $BP$10, AL185=7, $AZ$17, AL185=8, $BGT192, AL185=0, )</f>
        <v>#NAME?</v>
      </c>
      <c r="AR185" s="116" t="e">
        <f ca="1">IFS(AL185=1, $BA$3, AL185=2, $BI$3, AL185=3, $BQ$3, AL185=4, $BA$10, AL185=5, $BI$10, AL185=6, $BQ$10, AL185=7, $BA$17, AL185=8, $BHT192, AL185=0, )</f>
        <v>#NAME?</v>
      </c>
      <c r="AS185" s="117" t="e">
        <f ca="1">IFS(AL185=1, $BB$3, AL185=2, $BJ$3, AL185=3, $BR$3, AL185=4, $BB$10, AL185=5, $BJ$10, AL185=6, $BR$10, AL185=7, $BB$17, AL185=8, $BIT192, AL185=0, )</f>
        <v>#NAME?</v>
      </c>
      <c r="AT185" s="15"/>
      <c r="AU185" s="59"/>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row>
    <row r="186" spans="1:70" ht="13.5" x14ac:dyDescent="0.25">
      <c r="A186" s="180"/>
      <c r="B186" s="132" t="s">
        <v>13</v>
      </c>
      <c r="C186" s="182"/>
      <c r="D186" s="180"/>
      <c r="E186" s="180"/>
      <c r="F186" s="180"/>
      <c r="G186" s="180"/>
      <c r="H186" s="182"/>
      <c r="I186" s="15">
        <f>I185*$AT$3</f>
        <v>440.00000000000006</v>
      </c>
      <c r="J186" s="180"/>
      <c r="K186" s="15">
        <f>K185*$AU$3</f>
        <v>20</v>
      </c>
      <c r="L186" s="180"/>
      <c r="M186" s="180"/>
      <c r="N186" s="180"/>
      <c r="O186" s="180"/>
      <c r="P186" s="180"/>
      <c r="Q186" s="180"/>
      <c r="R186" s="182"/>
      <c r="S186" s="180"/>
      <c r="T186" s="182"/>
      <c r="U186" s="116" t="e">
        <f ca="1">IFS(T185=1, $AV$4, T185=2, $BD$4, T185=3, $BL$4, T185=4, $AV$11, T185=5, $BD$11, T185=6, $BL$11, T185=7, $AV$18, T185=8, $BD$18, T185=0, )</f>
        <v>#NAME?</v>
      </c>
      <c r="V186" s="116" t="e">
        <f ca="1">IFS(T185=1, $AW$4, T185=2, $BE$4, T185=3, $BM$4, T185=4, $AW$11, T185=5, $BE$11, T185=6, $BM$11, T185=7, $AW$18, T185=8, $BE$18, T185=0, )</f>
        <v>#NAME?</v>
      </c>
      <c r="W186" s="116" t="e">
        <f ca="1">IFS(T185=1, $AX$4, T185=2, $BF$4, T185=3, $BN$4, T185=4, $AX$11, T185=5, $BF$11, T185=6, $BN$11, T185=7, $AX$18, T185=8, $BF$18, T185=0, )</f>
        <v>#NAME?</v>
      </c>
      <c r="X186" s="116" t="e">
        <f ca="1">IFS(T185=1, $AY$4, T185=2, $BG$4, T185=3, $BO$4, T185=4, $AY$11, T185=5, $BG$11, T185=6, $BO$11, T185=7, $AY$18, T185=8, $BG$18, T185=0, )</f>
        <v>#NAME?</v>
      </c>
      <c r="Y186" s="116" t="e">
        <f ca="1">IFS(T185=1, $AZ$4, T185=2, $BH$4, T185=3, $BP$4, T185=4, $AZ$11, T185=5, $BH$11, T185=6, $BP$11, T185=7, $AZ$18, T185=8, $BH$18, T185=0, )</f>
        <v>#NAME?</v>
      </c>
      <c r="Z186" s="116" t="e">
        <f ca="1">IFS(T185=1, $BA$4, T185=2, $BI$4, T185=3, $BQ$4, T185=4, $BA$11, T185=5, $BI$11, T185=6, $BQ$11, T185=7, $BA$18, T185=8, $BI$18, T185=0, )</f>
        <v>#NAME?</v>
      </c>
      <c r="AA186" s="117" t="e">
        <f ca="1">IFS(T185=1, $BA$4, T185=2, $BI$4, T185=3, $BQ$4, T185=4, $BA$11, T185=5, $BI$11, T185=6, $BQ$11, T185=7, $BA$18, T185=8, $BI$18, T185=0, )</f>
        <v>#NAME?</v>
      </c>
      <c r="AB186" s="180"/>
      <c r="AC186" s="182"/>
      <c r="AD186" s="116" t="e">
        <f ca="1">IFS(AC185=1, $AV$4, AC185=2, $BD$4, AC185=3, $BL$4, AC185=4, $AV$11, AC185=5, $BD$11, AC185=6, $BL$11, AC185=7, $AV$18, AC185=8, $BD$18, AC185=0, )</f>
        <v>#NAME?</v>
      </c>
      <c r="AE186" s="116" t="e">
        <f ca="1">IFS(AC185=1, $AW$4, AC185=2, $BE$4, AC185=3, $BM$4, AC185=4, $AW$11, AC185=5, $BE$11, AC185=6, $BM$11, AC185=7, $AW$18, AC185=8, $BE$18, AC185=0, )</f>
        <v>#NAME?</v>
      </c>
      <c r="AF186" s="116" t="e">
        <f ca="1">IFS(AC185=1, $AX$4, AC185=2, $BF$4, AC185=3, $BN$4, AC185=4, $AX$11, AC185=5, $BF$11, AC185=6, $BN$11, AC185=7, $AX$18, AC185=8, $BF$18, AC185=0, )</f>
        <v>#NAME?</v>
      </c>
      <c r="AG186" s="116" t="e">
        <f ca="1">IFS(AC185=1, $AY$4, AC185=2, $BG$4, AC185=3, $BO$4, AC185=4, $AY$11, AC185=5, $BG$11, AC185=6, $BO$11, AC185=7, $AY$18, AC185=8, $BG$18, AC185=0, )</f>
        <v>#NAME?</v>
      </c>
      <c r="AH186" s="116" t="e">
        <f ca="1">IFS(AC185=1, $AZ$4, AC185=2, $BH$4, AC185=3, $BP$4, AC185=4, $AZ$11, AC185=5, $BH$11, AC185=6, $BP$11, AC185=7, $AZ$18, AC185=8, $BH$18, AC185=0, )</f>
        <v>#NAME?</v>
      </c>
      <c r="AI186" s="116" t="e">
        <f ca="1">IFS(AC185=1, $BA$4, AC185=2, $BI$4, AC185=3, $BQ$4, AC185=4, $BA$11, AC185=5, $BI$11, AC185=6, $BQ$11, AC185=7, $BA$18, AC185=8, $BI$18, AC185=0, )</f>
        <v>#NAME?</v>
      </c>
      <c r="AJ186" s="117" t="e">
        <f ca="1">IFS(AC185=1, $BA$4, AC185=2, $BI$4, AC185=3, $BQ$4, AC185=4, $BA$11, AC185=5, $BI$11, AC185=6, $BQ$11, AC185=7, $BA$18, AC185=8, $BI$18, AC185=0, )</f>
        <v>#NAME?</v>
      </c>
      <c r="AK186" s="180"/>
      <c r="AL186" s="182"/>
      <c r="AM186" s="116" t="e">
        <f ca="1">IFS(AL185=1, $AV$4, AL185=2, $BD$4, AL185=3, $BL$4, AL185=4, $AV$11, AL185=5, $BD$11, AL185=6, $BL$11, AL185=7, $AV$18, AL185=8, $BD$18, AL185=0, )</f>
        <v>#NAME?</v>
      </c>
      <c r="AN186" s="116" t="e">
        <f ca="1">IFS(AL185=1, $AW$4, AL185=2, $BE$4, AL185=3, $BM$4, AL185=4, $AW$11, AL185=5, $BE$11, AL185=6, $BM$11, AL185=7, $AW$18, AL185=8, $BE$18, AL185=0, )</f>
        <v>#NAME?</v>
      </c>
      <c r="AO186" s="116" t="e">
        <f ca="1">IFS(AL185=1, $AX$4, AL185=2, $BF$4, AL185=3, $BN$4, AL185=4, $AX$11, AL185=5, $BF$11, AL185=6, $BN$11, AL185=7, $AX$18, AL185=8, $BF$18, AL185=0, )</f>
        <v>#NAME?</v>
      </c>
      <c r="AP186" s="116" t="e">
        <f ca="1">IFS(AL185=1, $AY$4, AL185=2, $BG$4, AL185=3, $BO$4, AL185=4, $AY$11, AL185=5, $BG$11, AL185=6, $BO$11, AL185=7, $AY$18, AL185=8, $BG$18, AL185=0, )</f>
        <v>#NAME?</v>
      </c>
      <c r="AQ186" s="116" t="e">
        <f ca="1">IFS(AL185=1, $AZ$4, AL185=2, $BH$4, AL185=3, $BP$4, AL185=4, $AZ$11, AL185=5, $BH$11, AL185=6, $BP$11, AL185=7, $AZ$18, AL185=8, $BH$18, AL185=0, )</f>
        <v>#NAME?</v>
      </c>
      <c r="AR186" s="116" t="e">
        <f ca="1">IFS(AL185=1, $BA$4, AL185=2, $BI$4, AL185=3, $BQ$4, AL185=4, $BA$11, AL185=5, $BI$11, AL185=6, $BQ$11, AL185=7, $BA$18, AL185=8, $BI$18, AL185=0, )</f>
        <v>#NAME?</v>
      </c>
      <c r="AS186" s="117" t="e">
        <f ca="1">IFS(AL185=1, $BA$4, AL185=2, $BI$4, AL185=3, $BQ$4, AL185=4, $BA$11, AL185=5, $BI$11, AL185=6, $BQ$11, AL185=7, $BA$18, AL185=8, $BI$18, AL185=0, )</f>
        <v>#NAME?</v>
      </c>
      <c r="AT186" s="15"/>
      <c r="AU186" s="59"/>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row>
    <row r="187" spans="1:70" ht="13.5" x14ac:dyDescent="0.25">
      <c r="A187" s="180"/>
      <c r="B187" s="133" t="s">
        <v>14</v>
      </c>
      <c r="C187" s="182"/>
      <c r="D187" s="180"/>
      <c r="E187" s="180"/>
      <c r="F187" s="180"/>
      <c r="G187" s="180"/>
      <c r="H187" s="182"/>
      <c r="I187" s="15">
        <f>I185*$AT$4</f>
        <v>968</v>
      </c>
      <c r="J187" s="180"/>
      <c r="K187" s="15">
        <f>K185*$AU$4</f>
        <v>40</v>
      </c>
      <c r="L187" s="180"/>
      <c r="M187" s="180"/>
      <c r="N187" s="180"/>
      <c r="O187" s="180"/>
      <c r="P187" s="180"/>
      <c r="Q187" s="180"/>
      <c r="R187" s="182"/>
      <c r="S187" s="180"/>
      <c r="T187" s="182"/>
      <c r="U187" s="116" t="e">
        <f ca="1">IFS(T185=1, $AV$5, T185=2, $BD$5, T185=3, $BL$5, T185=4, $AV$12, T185=5, $BD$12, T185=6, $BL$12, T185=7, $AV$19, T185=8, $BD$19, T185=0, )</f>
        <v>#NAME?</v>
      </c>
      <c r="V187" s="116" t="e">
        <f ca="1">IFS(T185=1, $AW$5, T185=2, $BE$5, T185=3, $BM$5, T185=4, $AW$12, T185=5, $BE$12, T185=6, $BM$12, T185=7, $AW$19, T185=8, $BE$19, T185=0, )</f>
        <v>#NAME?</v>
      </c>
      <c r="W187" s="116" t="e">
        <f ca="1">IFS(T185=1, $AX$5, T185=2, $BF$5, T185=3, $BN$5, T185=4, $AX$12, T185=5, $BF$12, T185=6, $BN$12, T185=7, $AX$19, T185=8, $BF$19, T185=0, )</f>
        <v>#NAME?</v>
      </c>
      <c r="X187" s="116" t="e">
        <f ca="1">IFS(T185=1, $AY$5, T185=2, $BG$5, T185=3, $BO$5, T185=4, $AY$12, T185=5, $BG$12, T185=6, $BO$12, T185=7, $AY$19, T185=8, $BG$19, T185=0, )</f>
        <v>#NAME?</v>
      </c>
      <c r="Y187" s="116" t="e">
        <f ca="1">IFS(T185=1, $AZ$5, T185=2, $BH$5, T185=3, $BP$5, T185=4, $AZ$12, T185=5, $BH$12, T185=6, $BP$12, T185=7, $AZ$19, T185=8, $BH$19, T185=0, )</f>
        <v>#NAME?</v>
      </c>
      <c r="Z187" s="116" t="e">
        <f ca="1">IFS(T185=1, $BA$5, T185=2, $BI$5, T185=3, $BQ$5, T185=4, $BA$12, T185=5, $BI$12, T185=6, $BQ$12, T185=7, $BA$19, T185=8, $BI$19, T185=0, )</f>
        <v>#NAME?</v>
      </c>
      <c r="AA187" s="117" t="e">
        <f ca="1">IFS(T185=1, $BB$5, T185=2, $BJ$5, T185=3, $BR$5, T185=4, $BB$12, T185=5, $BJ$12, T185=6, $BR$12, T185=7, $BB$19, T185=8, $BJ$19, T185=0, )</f>
        <v>#NAME?</v>
      </c>
      <c r="AB187" s="180"/>
      <c r="AC187" s="182"/>
      <c r="AD187" s="116" t="e">
        <f ca="1">IFS(AC185=1, $AV$5, AC185=2, $BD$5, AC185=3, $BL$5, AC185=4, $AV$12, AC185=5, $BD$12, AC185=6, $BL$12, AC185=7, $AV$19, AC185=8, $BD$19, AC185=0, )</f>
        <v>#NAME?</v>
      </c>
      <c r="AE187" s="116" t="e">
        <f ca="1">IFS(AC185=1, $AW$5, AC185=2, $BE$5, AC185=3, $BM$5, AC185=4, $AW$12, AC185=5, $BE$12, AC185=6, $BM$12, AC185=7, $AW$19, AC185=8, $BE$19, AC185=0, )</f>
        <v>#NAME?</v>
      </c>
      <c r="AF187" s="116" t="e">
        <f ca="1">IFS(AC185=1, $AX$5, AC185=2, $BF$5, AC185=3, $BN$5, AC185=4, $AX$12, AC185=5, $BF$12, AC185=6, $BN$12, AC185=7, $AX$19, AC185=8, $BF$19, AC185=0, )</f>
        <v>#NAME?</v>
      </c>
      <c r="AG187" s="116" t="e">
        <f ca="1">IFS(AC185=1, $AY$5, AC185=2, $BG$5, AC185=3, $BO$5, AC185=4, $AY$12, AC185=5, $BG$12, AC185=6, $BO$12, AC185=7, $AY$19, AC185=8, $BG$19, AC185=0, )</f>
        <v>#NAME?</v>
      </c>
      <c r="AH187" s="116" t="e">
        <f ca="1">IFS(AC185=1, $AZ$5, AC185=2, $BH$5, AC185=3, $BP$5, AC185=4, $AZ$12, AC185=5, $BH$12, AC185=6, $BP$12, AC185=7, $AZ$19, AC185=8, $BH$19, AC185=0, )</f>
        <v>#NAME?</v>
      </c>
      <c r="AI187" s="116" t="e">
        <f ca="1">IFS(AC185=1, $BA$5, AC185=2, $BI$5, AC185=3, $BQ$5, AC185=4, $BA$12, AC185=5, $BI$12, AC185=6, $BQ$12, AC185=7, $BA$19, AC185=8, $BI$19, AC185=0, )</f>
        <v>#NAME?</v>
      </c>
      <c r="AJ187" s="117" t="e">
        <f ca="1">IFS(AC185=1, $BB$5, AC185=2, $BJ$5, AC185=3, $BR$5, AC185=4, $BB$12, AC185=5, $BJ$12, AC185=6, $BR$12, AC185=7, $BB$19, AC185=8, $BJ$19, AC185=0, )</f>
        <v>#NAME?</v>
      </c>
      <c r="AK187" s="180"/>
      <c r="AL187" s="182"/>
      <c r="AM187" s="116" t="e">
        <f ca="1">IFS(AL185=1, $AV$5, AL185=2, $BD$5, AL185=3, $BL$5, AL185=4, $AV$12, AL185=5, $BD$12, AL185=6, $BL$12, AL185=7, $AV$19, AL185=8, $BD$19, AL185=0, )</f>
        <v>#NAME?</v>
      </c>
      <c r="AN187" s="116" t="e">
        <f ca="1">IFS(AL185=1, $AW$5, AL185=2, $BE$5, AL185=3, $BM$5, AL185=4, $AW$12, AL185=5, $BE$12, AL185=6, $BM$12, AL185=7, $AW$19, AL185=8, $BE$19, AL185=0, )</f>
        <v>#NAME?</v>
      </c>
      <c r="AO187" s="116" t="e">
        <f ca="1">IFS(AL185=1, $AX$5, AL185=2, $BF$5, AL185=3, $BN$5, AL185=4, $AX$12, AL185=5, $BF$12, AL185=6, $BN$12, AL185=7, $AX$19, AL185=8, $BF$19, AL185=0, )</f>
        <v>#NAME?</v>
      </c>
      <c r="AP187" s="116" t="e">
        <f ca="1">IFS(AL185=1, $AY$5, AL185=2, $BG$5, AL185=3, $BO$5, AL185=4, $AY$12, AL185=5, $BG$12, AL185=6, $BO$12, AL185=7, $AY$19, AL185=8, $BG$19, AL185=0, )</f>
        <v>#NAME?</v>
      </c>
      <c r="AQ187" s="116" t="e">
        <f ca="1">IFS(AL185=1, $AZ$5, AL185=2, $BH$5, AL185=3, $BP$5, AL185=4, $AZ$12, AL185=5, $BH$12, AL185=6, $BP$12, AL185=7, $AZ$19, AL185=8, $BH$19, AL185=0, )</f>
        <v>#NAME?</v>
      </c>
      <c r="AR187" s="116" t="e">
        <f ca="1">IFS(AL185=1, $BA$5, AL185=2, $BI$5, AL185=3, $BQ$5, AL185=4, $BA$12, AL185=5, $BI$12, AL185=6, $BQ$12, AL185=7, $BA$19, AL185=8, $BI$19, AL185=0, )</f>
        <v>#NAME?</v>
      </c>
      <c r="AS187" s="117" t="e">
        <f ca="1">IFS(AL185=1, $BB$5, AL185=2, $BJ$5, AL185=3, $BR$5, AL185=4, $BB$12, AL185=5, $BJ$12, AL185=6, $BR$12, AL185=7, $BB$19, AL185=8, $BJ$19, AL185=0, )</f>
        <v>#NAME?</v>
      </c>
      <c r="AT187" s="15"/>
      <c r="AU187" s="59"/>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row>
    <row r="188" spans="1:70" ht="13.5" x14ac:dyDescent="0.25">
      <c r="A188" s="180"/>
      <c r="B188" s="134" t="s">
        <v>15</v>
      </c>
      <c r="C188" s="182"/>
      <c r="D188" s="180"/>
      <c r="E188" s="180"/>
      <c r="F188" s="180"/>
      <c r="G188" s="180"/>
      <c r="H188" s="182"/>
      <c r="I188" s="15">
        <f>I185*$AT$5</f>
        <v>2129.6</v>
      </c>
      <c r="J188" s="180"/>
      <c r="K188" s="15">
        <f>K185*$AU$5</f>
        <v>80</v>
      </c>
      <c r="L188" s="180"/>
      <c r="M188" s="180"/>
      <c r="N188" s="180"/>
      <c r="O188" s="180"/>
      <c r="P188" s="180"/>
      <c r="Q188" s="180"/>
      <c r="R188" s="182"/>
      <c r="S188" s="180"/>
      <c r="T188" s="182"/>
      <c r="U188" s="116" t="e">
        <f ca="1">IFS(T185=1, $AV$6, T185=2, $BD$6, T185=3, $BL$6, T185=4, $AV$13, T185=5, $BD$13, T185=6, $BL$13, T185=7, $AV$20, T185=8, $BD$20, T185=0, )</f>
        <v>#NAME?</v>
      </c>
      <c r="V188" s="116" t="e">
        <f ca="1">IFS(T185=1, $AW$6, T185=2, $BE$6, T185=3, $BM$6, T185=4, $AW$13, T185=5, $BE$13, T185=6, $BM$13, T185=7, $AW$20, T185=8, $BE$20, T185=0, )</f>
        <v>#NAME?</v>
      </c>
      <c r="W188" s="116" t="e">
        <f ca="1">IFS(T185=1, $AX$6, T185=2, $BF$6, T185=3, $BN$6, T185=4, $AX$13, T185=5, $BF$13, T185=6, $BN$13, T185=7, $AX$20, T185=8, $BF$20, T185=0, )</f>
        <v>#NAME?</v>
      </c>
      <c r="X188" s="116" t="e">
        <f ca="1">IFS(T185=1, $AY$6, T185=2, $BG$6, T185=3, $BO$6, T185=4, $AY$13, T185=5, $BG$13, T185=6, $BO$13, T185=7, $AY$20, T185=8, $BG$20, T185=0, )</f>
        <v>#NAME?</v>
      </c>
      <c r="Y188" s="116" t="e">
        <f ca="1">IFS(T185=1, $AZ$6, T185=2, $BH$6, T185=3, $BP$6, T185=4, $AZ$13, T185=5, $BH$13, T185=6, $BP$13, T185=7, $AZ$20, T185=8, $BH$20, T185=0, )</f>
        <v>#NAME?</v>
      </c>
      <c r="Z188" s="116" t="e">
        <f ca="1">IFS(T185=1, $BA$6, T185=2, $BI$6, T185=3, $BQ$6, T185=4, $BA$13, T185=5, $BI$13, T185=6, $BQ$13, T185=7, $BA$20, T185=8, $BI$20, T185=0, )</f>
        <v>#NAME?</v>
      </c>
      <c r="AA188" s="117" t="e">
        <f ca="1">IFS(T185=1, $BB$6, T185=2, $BJ$6, T185=3, $BR$6, T185=4, $BB$13, T185=5, $BJ$13, T185=6, $BR$13, T185=7, $BB$20, T185=8, $BJ$20, T185=0, )</f>
        <v>#NAME?</v>
      </c>
      <c r="AB188" s="180"/>
      <c r="AC188" s="182"/>
      <c r="AD188" s="116" t="e">
        <f ca="1">IFS(AC185=1, $AV$6, AC185=2, $BD$6, AC185=3, $BL$6, AC185=4, $AV$13, AC185=5, $BD$13, AC185=6, $BL$13, AC185=7, $AV$20, AC185=8, $BD$20, AC185=0, )</f>
        <v>#NAME?</v>
      </c>
      <c r="AE188" s="116" t="e">
        <f ca="1">IFS(AC185=1, $AW$6, AC185=2, $BE$6, AC185=3, $BM$6, AC185=4, $AW$13, AC185=5, $BE$13, AC185=6, $BM$13, AC185=7, $AW$20, AC185=8, $BE$20, AC185=0, )</f>
        <v>#NAME?</v>
      </c>
      <c r="AF188" s="116" t="e">
        <f ca="1">IFS(AC185=1, $AX$6, AC185=2, $BF$6, AC185=3, $BN$6, AC185=4, $AX$13, AC185=5, $BF$13, AC185=6, $BN$13, AC185=7, $AX$20, AC185=8, $BF$20, AC185=0, )</f>
        <v>#NAME?</v>
      </c>
      <c r="AG188" s="116" t="e">
        <f ca="1">IFS(AC185=1, $AY$6, AC185=2, $BG$6, AC185=3, $BO$6, AC185=4, $AY$13, AC185=5, $BG$13, AC185=6, $BO$13, AC185=7, $AY$20, AC185=8, $BG$20, AC185=0, )</f>
        <v>#NAME?</v>
      </c>
      <c r="AH188" s="116" t="e">
        <f ca="1">IFS(AC185=1, $AZ$6, AC185=2, $BH$6, AC185=3, $BP$6, AC185=4, $AZ$13, AC185=5, $BH$13, AC185=6, $BP$13, AC185=7, $AZ$20, AC185=8, $BH$20, AC185=0, )</f>
        <v>#NAME?</v>
      </c>
      <c r="AI188" s="116" t="e">
        <f ca="1">IFS(AC185=1, $BA$6, AC185=2, $BI$6, AC185=3, $BQ$6, AC185=4, $BA$13, AC185=5, $BI$13, AC185=6, $BQ$13, AC185=7, $BA$20, AC185=8, $BI$20, AC185=0, )</f>
        <v>#NAME?</v>
      </c>
      <c r="AJ188" s="117" t="e">
        <f ca="1">IFS(AC185=1, $BB$6, AC185=2, $BJ$6, AC185=3, $BR$6, AC185=4, $BB$13, AC185=5, $BJ$13, AC185=6, $BR$13, AC185=7, $BB$20, AC185=8, $BJ$20, AC185=0, )</f>
        <v>#NAME?</v>
      </c>
      <c r="AK188" s="180"/>
      <c r="AL188" s="182"/>
      <c r="AM188" s="116" t="e">
        <f ca="1">IFS(AL185=1, $AV$6, AL185=2, $BD$6, AL185=3, $BL$6, AL185=4, $AV$13, AL185=5, $BD$13, AL185=6, $BL$13, AL185=7, $AV$20, AL185=8, $BD$20, AL185=0, )</f>
        <v>#NAME?</v>
      </c>
      <c r="AN188" s="116" t="e">
        <f ca="1">IFS(AL185=1, $AW$6, AL185=2, $BE$6, AL185=3, $BM$6, AL185=4, $AW$13, AL185=5, $BE$13, AL185=6, $BM$13, AL185=7, $AW$20, AL185=8, $BE$20, AL185=0, )</f>
        <v>#NAME?</v>
      </c>
      <c r="AO188" s="116" t="e">
        <f ca="1">IFS(AL185=1, $AX$6, AL185=2, $BF$6, AL185=3, $BN$6, AL185=4, $AX$13, AL185=5, $BF$13, AL185=6, $BN$13, AL185=7, $AX$20, AL185=8, $BF$20, AL185=0, )</f>
        <v>#NAME?</v>
      </c>
      <c r="AP188" s="116" t="e">
        <f ca="1">IFS(AL185=1, $AY$6, AL185=2, $BG$6, AL185=3, $BO$6, AL185=4, $AY$13, AL185=5, $BG$13, AL185=6, $BO$13, AL185=7, $AY$20, AL185=8, $BG$20, AL185=0, )</f>
        <v>#NAME?</v>
      </c>
      <c r="AQ188" s="116" t="e">
        <f ca="1">IFS(AL185=1, $AZ$6, AL185=2, $BH$6, AL185=3, $BP$6, AL185=4, $AZ$13, AL185=5, $BH$13, AL185=6, $BP$13, AL185=7, $AZ$20, AL185=8, $BH$20, AL185=0, )</f>
        <v>#NAME?</v>
      </c>
      <c r="AR188" s="116" t="e">
        <f ca="1">IFS(AL185=1, $BA$6, AL185=2, $BI$6, AL185=3, $BQ$6, AL185=4, $BA$13, AL185=5, $BI$13, AL185=6, $BQ$13, AL185=7, $BA$20, AL185=8, $BI$20, AL185=0, )</f>
        <v>#NAME?</v>
      </c>
      <c r="AS188" s="117" t="e">
        <f ca="1">IFS(AL185=1, $BB$6, AL185=2, $BJ$6, AL185=3, $BR$6, AL185=4, $BB$13, AL185=5, $BJ$13, AL185=6, $BR$13, AL185=7, $BB$20, AL185=8, $BJ$20, AL185=0, )</f>
        <v>#NAME?</v>
      </c>
      <c r="AT188" s="15"/>
      <c r="AU188" s="59"/>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row>
    <row r="189" spans="1:70" ht="13.5" x14ac:dyDescent="0.25">
      <c r="A189" s="180"/>
      <c r="B189" s="135" t="s">
        <v>16</v>
      </c>
      <c r="C189" s="182"/>
      <c r="D189" s="180"/>
      <c r="E189" s="180"/>
      <c r="F189" s="180"/>
      <c r="G189" s="180"/>
      <c r="H189" s="182"/>
      <c r="I189" s="15">
        <f>I185*$AT$6</f>
        <v>10300</v>
      </c>
      <c r="J189" s="180"/>
      <c r="K189" s="15">
        <f>K185*$AU$6</f>
        <v>160</v>
      </c>
      <c r="L189" s="180"/>
      <c r="M189" s="180"/>
      <c r="N189" s="180"/>
      <c r="O189" s="180"/>
      <c r="P189" s="180"/>
      <c r="Q189" s="180"/>
      <c r="R189" s="182"/>
      <c r="S189" s="180"/>
      <c r="T189" s="182"/>
      <c r="U189" s="116" t="e">
        <f ca="1">IFS(T185=1, $AV$7, T185=2, $BD$7, T185=3, $BL$7, T185=4, $AV$14, T185=5, $BD$14, T185=6, $BL$14, T185=7, $AV$21, T185=8, $BD$21, T185=0, )</f>
        <v>#NAME?</v>
      </c>
      <c r="V189" s="116" t="e">
        <f ca="1">IFS(T185=1, $AW$7, T185=2, $BE$7, T185=3, $BM$7, T185=4, $AW$14, T185=5, $BE$14, T185=6, $BM$14, T185=7, $AW$21, T185=8, $BE$21, T185=0, )</f>
        <v>#NAME?</v>
      </c>
      <c r="W189" s="116" t="e">
        <f ca="1">IFS(T185=1, $AX$7, T185=2, $BF$7, T185=3, $BN$7, T185=4, $AX$14, T185=5, $BF$14, T185=6, $BN$14, T185=7, $AX$21, T185=8, $BF$21, T185=0, )</f>
        <v>#NAME?</v>
      </c>
      <c r="X189" s="116" t="e">
        <f ca="1">IFS(T185=1, $AY$7, T185=2, $BG$7, T185=3, $BO$7, T185=4, $AY$14, T185=5, $BG$14, T185=6, $BO$14, T185=7, $AY$21, T185=8, $BG$21, T185=0, )</f>
        <v>#NAME?</v>
      </c>
      <c r="Y189" s="116" t="e">
        <f ca="1">IFS(T185=1, $AZ$7, T185=2, $BH$7, T185=3, $BP$7, T185=4, $AZ$14, T185=5, $BH$14, T185=6, $BP$14, T185=7, $AZ$21, T185=8, $BH$21, T185=0, )</f>
        <v>#NAME?</v>
      </c>
      <c r="Z189" s="116" t="e">
        <f ca="1">IFS(T185=1, $BA$7, T185=2, $BI$7, T185=3, $BQ$7, T185=4, $BA$14, T185=5, $BI$14, T185=6, $BQ$14, T185=7, $BA$21, T185=8, $BI$21, T185=0, )</f>
        <v>#NAME?</v>
      </c>
      <c r="AA189" s="117" t="e">
        <f ca="1">IFS(T185=1, $BB$7, T185=2, $BJ$7, T185=3, $BR$7, T185=4, $BB$14, T185=5, $BJ$14, T185=6, $BR$14, T185=7, $BB$21, T185=8, $BJ$21, T185=0, )</f>
        <v>#NAME?</v>
      </c>
      <c r="AB189" s="180"/>
      <c r="AC189" s="182"/>
      <c r="AD189" s="116" t="e">
        <f ca="1">IFS(AC185=1, $AV$7, AC185=2, $BD$7, AC185=3, $BL$7, AC185=4, $AV$14, AC185=5, $BD$14, AC185=6, $BL$14, AC185=7, $AV$21, AC185=8, $BD$21, AC185=0, )</f>
        <v>#NAME?</v>
      </c>
      <c r="AE189" s="116" t="e">
        <f ca="1">IFS(AC185=1, $AW$7, AC185=2, $BE$7, AC185=3, $BM$7, AC185=4, $AW$14, AC185=5, $BE$14, AC185=6, $BM$14, AC185=7, $AW$21, AC185=8, $BE$21, AC185=0, )</f>
        <v>#NAME?</v>
      </c>
      <c r="AF189" s="116" t="e">
        <f ca="1">IFS(AC185=1, $AX$7, AC185=2, $BF$7, AC185=3, $BN$7, AC185=4, $AX$14, AC185=5, $BF$14, AC185=6, $BN$14, AC185=7, $AX$21, AC185=8, $BF$21, AC185=0, )</f>
        <v>#NAME?</v>
      </c>
      <c r="AG189" s="116" t="e">
        <f ca="1">IFS(AC185=1, $AY$7, AC185=2, $BG$7, AC185=3, $BO$7, AC185=4, $AY$14, AC185=5, $BG$14, AC185=6, $BO$14, AC185=7, $AY$21, AC185=8, $BG$21, AC185=0, )</f>
        <v>#NAME?</v>
      </c>
      <c r="AH189" s="116" t="e">
        <f ca="1">IFS(AC185=1, $AZ$7, AC185=2, $BH$7, AC185=3, $BP$7, AC185=4, $AZ$14, AC185=5, $BH$14, AC185=6, $BP$14, AC185=7, $AZ$21, AC185=8, $BH$21, AC185=0, )</f>
        <v>#NAME?</v>
      </c>
      <c r="AI189" s="116" t="e">
        <f ca="1">IFS(AC185=1, $BA$7, AC185=2, $BI$7, AC185=3, $BQ$7, AC185=4, $BA$14, AC185=5, $BI$14, AC185=6, $BQ$14, AC185=7, $BA$21, AC185=8, $BI$21, AC185=0, )</f>
        <v>#NAME?</v>
      </c>
      <c r="AJ189" s="117" t="e">
        <f ca="1">IFS(AC185=1, $BB$7, AC185=2, $BJ$7, AC185=3, $BR$7, AC185=4, $BB$14, AC185=5, $BJ$14, AC185=6, $BR$14, AC185=7, $BB$21, AC185=8, $BJ$21, AC185=0, )</f>
        <v>#NAME?</v>
      </c>
      <c r="AK189" s="180"/>
      <c r="AL189" s="182"/>
      <c r="AM189" s="116" t="e">
        <f ca="1">IFS(AL185=1, $AV$7, AL185=2, $BD$7, AL185=3, $BL$7, AL185=4, $AV$14, AL185=5, $BD$14, AL185=6, $BL$14, AL185=7, $AV$21, AL185=8, $BD$21, AL185=0, )</f>
        <v>#NAME?</v>
      </c>
      <c r="AN189" s="116" t="e">
        <f ca="1">IFS(AL185=1, $AW$7, AL185=2, $BE$7, AL185=3, $BM$7, AL185=4, $AW$14, AL185=5, $BE$14, AL185=6, $BM$14, AL185=7, $AW$21, AL185=8, $BE$21, AL185=0, )</f>
        <v>#NAME?</v>
      </c>
      <c r="AO189" s="116" t="e">
        <f ca="1">IFS(AL185=1, $AX$7, AL185=2, $BF$7, AL185=3, $BN$7, AL185=4, $AX$14, AL185=5, $BF$14, AL185=6, $BN$14, AL185=7, $AX$21, AL185=8, $BF$21, AL185=0, )</f>
        <v>#NAME?</v>
      </c>
      <c r="AP189" s="116" t="e">
        <f ca="1">IFS(AL185=1, $AY$7, AL185=2, $BG$7, AL185=3, $BO$7, AL185=4, $AY$14, AL185=5, $BG$14, AL185=6, $BO$14, AL185=7, $AY$21, AL185=8, $BG$21, AL185=0, )</f>
        <v>#NAME?</v>
      </c>
      <c r="AQ189" s="116" t="e">
        <f ca="1">IFS(AL185=1, $AZ$7, AL185=2, $BH$7, AL185=3, $BP$7, AL185=4, $AZ$14, AL185=5, $BH$14, AL185=6, $BP$14, AL185=7, $AZ$21, AL185=8, $BH$21, AL185=0, )</f>
        <v>#NAME?</v>
      </c>
      <c r="AR189" s="116" t="e">
        <f ca="1">IFS(AL185=1, $BA$7, AL185=2, $BI$7, AL185=3, $BQ$7, AL185=4, $BA$14, AL185=5, $BI$14, AL185=6, $BQ$14, AL185=7, $BA$21, AL185=8, $BI$21, AL185=0, )</f>
        <v>#NAME?</v>
      </c>
      <c r="AS189" s="117" t="e">
        <f ca="1">IFS(AL185=1, $BB$7, AL185=2, $BJ$7, AL185=3, $BR$7, AL185=4, $BB$14, AL185=5, $BJ$14, AL185=6, $BR$14, AL185=7, $BB$21, AL185=8, $BJ$21, AL185=0, )</f>
        <v>#NAME?</v>
      </c>
      <c r="AT189" s="15"/>
      <c r="AU189" s="59"/>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row>
    <row r="190" spans="1:70" ht="13.5" x14ac:dyDescent="0.25">
      <c r="A190" s="180"/>
      <c r="B190" s="136" t="s">
        <v>17</v>
      </c>
      <c r="C190" s="182"/>
      <c r="D190" s="180"/>
      <c r="E190" s="180"/>
      <c r="F190" s="180"/>
      <c r="G190" s="180"/>
      <c r="H190" s="182"/>
      <c r="I190" s="15">
        <f>I185*$AT$7</f>
        <v>49866</v>
      </c>
      <c r="J190" s="180"/>
      <c r="K190" s="15">
        <f>K185*$AU$7</f>
        <v>320</v>
      </c>
      <c r="L190" s="180"/>
      <c r="M190" s="180"/>
      <c r="N190" s="180"/>
      <c r="O190" s="180"/>
      <c r="P190" s="180"/>
      <c r="Q190" s="180"/>
      <c r="R190" s="182"/>
      <c r="S190" s="180"/>
      <c r="T190" s="182"/>
      <c r="U190" s="116" t="e">
        <f ca="1">IFS(T185=1, $AV$8, T185=2, $BD$8, T185=3, $BL$8, T185=4, $AV$15, T185=5, $BD$15, T185=6, $BL$15, T185=7, $AV$22, T185=8, $BD$22, T185=0, )</f>
        <v>#NAME?</v>
      </c>
      <c r="V190" s="116" t="e">
        <f ca="1">IFS(T185=1, $AW$8, T185=2, $BE$8, T185=3, $BM$8, T185=4, $AW$15, T185=5, $BE$15, T185=6, $BM$15, T185=7, $AW$22, T185=8, $BE$22, T185=0, )</f>
        <v>#NAME?</v>
      </c>
      <c r="W190" s="116" t="e">
        <f ca="1">IFS(T185=1, $AX$8, T185=2, $BF$8, T185=3, $BN$8, T185=4, $AX$15, T185=5, $BF$15, T185=6, $BN$15, T185=7, $AX$22, T185=8, $BF$22, T185=0, )</f>
        <v>#NAME?</v>
      </c>
      <c r="X190" s="116" t="e">
        <f ca="1">IFS(T185=1, $AY$8, T185=2, $BG$8, T185=3, $BO$8, T185=4, $AY$15, T185=5, $BG$15, T185=6, $BO$15, T185=7, $AY$22, T185=8, $BG$22, T185=0, )</f>
        <v>#NAME?</v>
      </c>
      <c r="Y190" s="116" t="e">
        <f ca="1">IFS(T185=1, $AZ$8, T185=2, $BH$8, T185=3, $BP$8, T185=4, $AZ$15, T185=5, $BH$15, T185=6, $BP$15, T185=7, $AZ$22, T185=8, $BH$22, T185=0, )</f>
        <v>#NAME?</v>
      </c>
      <c r="Z190" s="116" t="e">
        <f ca="1">IFS(T185=1, $BA$8, T185=2, $BI$8, T185=3, $BQ$8, T185=4, $BA$15, T185=5, $BI$15, T185=6, $BQ$15, T185=7, $BA$22, T185=8, $BI$22, T185=0, )</f>
        <v>#NAME?</v>
      </c>
      <c r="AA190" s="117" t="e">
        <f ca="1">IFS(T185=1, $BB$8, T185=2, $BJ$8, T185=3, $BR$8, T185=4, $BB$15, T185=5, $BJ$15, T185=6, $BR$15, T185=7, $BB$22, T185=8, $BJ$22, T185=0, )</f>
        <v>#NAME?</v>
      </c>
      <c r="AB190" s="180"/>
      <c r="AC190" s="182"/>
      <c r="AD190" s="116" t="e">
        <f ca="1">IFS(AC185=1, $AV$8, AC185=2, $BD$8, AC185=3, $BL$8, AC185=4, $AV$15, AC185=5, $BD$15, AC185=6, $BL$15, AC185=7, $AV$22, AC185=8, $BD$22, AC185=0, )</f>
        <v>#NAME?</v>
      </c>
      <c r="AE190" s="116" t="e">
        <f ca="1">IFS(AC185=1, $AW$8, AC185=2, $BE$8, AC185=3, $BM$8, AC185=4, $AW$15, AC185=5, $BE$15, AC185=6, $BM$15, AC185=7, $AW$22, AC185=8, $BE$22, AC185=0, )</f>
        <v>#NAME?</v>
      </c>
      <c r="AF190" s="116" t="e">
        <f ca="1">IFS(AC185=1, $AX$8, AC185=2, $BF$8, AC185=3, $BN$8, AC185=4, $AX$15, AC185=5, $BF$15, AC185=6, $BN$15, AC185=7, $AX$22, AC185=8, $BF$22, AC185=0, )</f>
        <v>#NAME?</v>
      </c>
      <c r="AG190" s="116" t="e">
        <f ca="1">IFS(AC185=1, $AY$8, AC185=2, $BG$8, AC185=3, $BO$8, AC185=4, $AY$15, AC185=5, $BG$15, AC185=6, $BO$15, AC185=7, $AY$22, AC185=8, $BG$22, AC185=0, )</f>
        <v>#NAME?</v>
      </c>
      <c r="AH190" s="116" t="e">
        <f ca="1">IFS(AC185=1, $AZ$8, AC185=2, $BH$8, AC185=3, $BP$8, AC185=4, $AZ$15, AC185=5, $BH$15, AC185=6, $BP$15, AC185=7, $AZ$22, AC185=8, $BH$22, AC185=0, )</f>
        <v>#NAME?</v>
      </c>
      <c r="AI190" s="116" t="e">
        <f ca="1">IFS(AC185=1, $BA$8, AC185=2, $BI$8, AC185=3, $BQ$8, AC185=4, $BA$15, AC185=5, $BI$15, AC185=6, $BQ$15, AC185=7, $BA$22, AC185=8, $BI$22, AC185=0, )</f>
        <v>#NAME?</v>
      </c>
      <c r="AJ190" s="117" t="e">
        <f ca="1">IFS(AC185=1, $BB$8, AC185=2, $BJ$8, AC185=3, $BR$8, AC185=4, $BB$15, AC185=5, $BJ$15, AC185=6, $BR$15, AC185=7, $BB$22, AC185=8, $BJ$22, AC185=0, )</f>
        <v>#NAME?</v>
      </c>
      <c r="AK190" s="180"/>
      <c r="AL190" s="182"/>
      <c r="AM190" s="116" t="e">
        <f ca="1">IFS(AL185=1, $AV$8, AL185=2, $BD$8, AL185=3, $BL$8, AL185=4, $AV$15, AL185=5, $BD$15, AL185=6, $BL$15, AL185=7, $AV$22, AL185=8, $BD$22, AL185=0, )</f>
        <v>#NAME?</v>
      </c>
      <c r="AN190" s="116" t="e">
        <f ca="1">IFS(AL185=1, $AW$8, AL185=2, $BE$8, AL185=3, $BM$8, AL185=4, $AW$15, AL185=5, $BE$15, AL185=6, $BM$15, AL185=7, $AW$22, AL185=8, $BE$22, AL185=0, )</f>
        <v>#NAME?</v>
      </c>
      <c r="AO190" s="116" t="e">
        <f ca="1">IFS(AL185=1, $AX$8, AL185=2, $BF$8, AL185=3, $BN$8, AL185=4, $AX$15, AL185=5, $BF$15, AL185=6, $BN$15, AL185=7, $AX$22, AL185=8, $BF$22, AL185=0, )</f>
        <v>#NAME?</v>
      </c>
      <c r="AP190" s="116" t="e">
        <f ca="1">IFS(AL185=1, $AY$8, AL185=2, $BG$8, AL185=3, $BO$8, AL185=4, $AY$15, AL185=5, $BG$15, AL185=6, $BO$15, AL185=7, $AY$22, AL185=8, $BG$22, AL185=0, )</f>
        <v>#NAME?</v>
      </c>
      <c r="AQ190" s="116" t="e">
        <f ca="1">IFS(AL185=1, $AZ$8, AL185=2, $BH$8, AL185=3, $BP$8, AL185=4, $AZ$15, AL185=5, $BH$15, AL185=6, $BP$15, AL185=7, $AZ$22, AL185=8, $BH$22, AL185=0, )</f>
        <v>#NAME?</v>
      </c>
      <c r="AR190" s="116" t="e">
        <f ca="1">IFS(AL185=1, $BA$8, AL185=2, $BI$8, AL185=3, $BQ$8, AL185=4, $BA$15, AL185=5, $BI$15, AL185=6, $BQ$15, AL185=7, $BA$22, AL185=8, $BI$22, AL185=0, )</f>
        <v>#NAME?</v>
      </c>
      <c r="AS190" s="117" t="e">
        <f ca="1">IFS(AL185=1, $BB$8, AL185=2, $BJ$8, AL185=3, $BR$8, AL185=4, $BB$15, AL185=5, $BJ$15, AL185=6, $BR$15, AL185=7, $BB$22, AL185=8, $BJ$22, AL185=0, )</f>
        <v>#NAME?</v>
      </c>
      <c r="AT190" s="15"/>
      <c r="AU190" s="59"/>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row>
    <row r="191" spans="1:70" ht="15.75" customHeight="1" x14ac:dyDescent="0.25">
      <c r="A191" s="191"/>
      <c r="B191" s="141" t="s">
        <v>18</v>
      </c>
      <c r="C191" s="195"/>
      <c r="D191" s="191"/>
      <c r="E191" s="191"/>
      <c r="F191" s="191"/>
      <c r="G191" s="191"/>
      <c r="H191" s="195"/>
      <c r="I191" s="76">
        <f>I185*$AT$8</f>
        <v>531000</v>
      </c>
      <c r="J191" s="191"/>
      <c r="K191" s="76">
        <f>K185*$AU$8</f>
        <v>640</v>
      </c>
      <c r="L191" s="191"/>
      <c r="M191" s="191"/>
      <c r="N191" s="191"/>
      <c r="O191" s="191"/>
      <c r="P191" s="191"/>
      <c r="Q191" s="191"/>
      <c r="R191" s="195"/>
      <c r="S191" s="191"/>
      <c r="T191" s="195"/>
      <c r="U191" s="124" t="e">
        <f ca="1">IFS(T185=1, $AV$9, T185=2, $BD$9, T185=3, $BL$9, T185=4, $AV$16, T185=5, $BD$16, T185=6, $BL$16, T185=7, $AV$23, T185=8, $BD$23, T185=0, )</f>
        <v>#NAME?</v>
      </c>
      <c r="V191" s="124" t="e">
        <f ca="1">IFS(T185=1, $AW$9, T185=2, $BE$9, T185=3, $BM$9, T185=4, $AW$16, T185=5, $BE$16, T185=6, $BM$16, T185=7, $AW$23, T185=8, $BE$23, T185=0, )</f>
        <v>#NAME?</v>
      </c>
      <c r="W191" s="124" t="e">
        <f ca="1">IFS(T185=1, $AX$9, T185=2, $BF$9, T185=3, $BN$9, T185=4, $AX$16, T185=5, $BF$16, T185=6, $BN$16, T185=7, $AX$23, T185=8, $BF$23, T185=0, )</f>
        <v>#NAME?</v>
      </c>
      <c r="X191" s="124" t="e">
        <f ca="1">IFS(T185=1, $AY$9, T185=2, $BG$9, T185=3, $BO$9, T185=4, $AY$16, T185=5, $BG$16, T185=6, $BO$16, T185=7, $AY$23, T185=8, $BG$23, T185=0, )</f>
        <v>#NAME?</v>
      </c>
      <c r="Y191" s="124" t="e">
        <f ca="1">IFS(T185=1, $AZ$9, T185=2, $BH$9, T185=3, $BP$9, T185=4, $AZ$16, T185=5, $BH$16, T185=6, $BP$16, T185=7, $AZ$23, T185=8, $BH$23, T185=0, )</f>
        <v>#NAME?</v>
      </c>
      <c r="Z191" s="124" t="e">
        <f ca="1">IFS(T185=1, $BA$9, T185=2, $BI$9, T185=3, $BQ$9, T185=4, $BA$16, T185=5, $BI$16, T185=6, $BQ$16, T185=7, $BA$23, T185=8, $BI$23, T185=0, )</f>
        <v>#NAME?</v>
      </c>
      <c r="AA191" s="125" t="e">
        <f ca="1">IFS(T185=1, $BB$9, T185=2, $BJ$9, T185=3, $BR$9, T185=4, $BB$16, T185=5, $BJ$16, T185=6, $BR$16, T185=7, $BB$23, T185=8, $BJ$23, T185=0, )</f>
        <v>#NAME?</v>
      </c>
      <c r="AB191" s="191"/>
      <c r="AC191" s="195"/>
      <c r="AD191" s="124" t="e">
        <f ca="1">IFS(AC185=1, $AV$9, AC185=2, $BD$9, AC185=3, $BL$9, AC185=4, $AV$16, AC185=5, $BD$16, AC185=6, $BL$16, AC185=7, $AV$23, AC185=8, $BD$23, AC185=0, )</f>
        <v>#NAME?</v>
      </c>
      <c r="AE191" s="124" t="e">
        <f ca="1">IFS(AC185=1, $AW$9, AC185=2, $BE$9, AC185=3, $BM$9, AC185=4, $AW$16, AC185=5, $BE$16, AC185=6, $BM$16, AC185=7, $AW$23, AC185=8, $BE$23, AC185=0, )</f>
        <v>#NAME?</v>
      </c>
      <c r="AF191" s="124" t="e">
        <f ca="1">IFS(AC185=1, $AX$9, AC185=2, $BF$9, AC185=3, $BN$9, AC185=4, $AX$16, AC185=5, $BF$16, AC185=6, $BN$16, AC185=7, $AX$23, AC185=8, $BF$23, AC185=0, )</f>
        <v>#NAME?</v>
      </c>
      <c r="AG191" s="124" t="e">
        <f ca="1">IFS(AC185=1, $AY$9, AC185=2, $BG$9, AC185=3, $BO$9, AC185=4, $AY$16, AC185=5, $BG$16, AC185=6, $BO$16, AC185=7, $AY$23, AC185=8, $BG$23, AC185=0, )</f>
        <v>#NAME?</v>
      </c>
      <c r="AH191" s="124" t="e">
        <f ca="1">IFS(AC185=1, $AZ$9, AC185=2, $BH$9, AC185=3, $BP$9, AC185=4, $AZ$16, AC185=5, $BH$16, AC185=6, $BP$16, AC185=7, $AZ$23, AC185=8, $BH$23, AC185=0, )</f>
        <v>#NAME?</v>
      </c>
      <c r="AI191" s="124" t="e">
        <f ca="1">IFS(AC185=1, $BA$9, AC185=2, $BI$9, AC185=3, $BQ$9, AC185=4, $BA$16, AC185=5, $BI$16, AC185=6, $BQ$16, AC185=7, $BA$23, AC185=8, $BI$23, AC185=0, )</f>
        <v>#NAME?</v>
      </c>
      <c r="AJ191" s="125" t="e">
        <f ca="1">IFS(AC185=1, $BB$9, AC185=2, $BJ$9, AC185=3, $BR$9, AC185=4, $BB$16, AC185=5, $BJ$16, AC185=6, $BR$16, AC185=7, $BB$23, AC185=8, $BJ$23, AC185=0, )</f>
        <v>#NAME?</v>
      </c>
      <c r="AK191" s="191"/>
      <c r="AL191" s="195"/>
      <c r="AM191" s="124" t="e">
        <f ca="1">IFS(AL185=1, $AV$9, AL185=2, $BD$9, AL185=3, $BL$9, AL185=4, $AV$16, AL185=5, $BD$16, AL185=6, $BL$16, AL185=7, $AV$23, AL185=8, $BD$23, AL185=0, )</f>
        <v>#NAME?</v>
      </c>
      <c r="AN191" s="124" t="e">
        <f ca="1">IFS(AL185=1, $AW$9, AL185=2, $BE$9, AL185=3, $BM$9, AL185=4, $AW$16, AL185=5, $BE$16, AL185=6, $BM$16, AL185=7, $AW$23, AL185=8, $BE$23, AL185=0, )</f>
        <v>#NAME?</v>
      </c>
      <c r="AO191" s="124" t="e">
        <f ca="1">IFS(AL185=1, $AX$9, AL185=2, $BF$9, AL185=3, $BN$9, AL185=4, $AX$16, AL185=5, $BF$16, AL185=6, $BN$16, AL185=7, $AX$23, AL185=8, $BF$23, AL185=0, )</f>
        <v>#NAME?</v>
      </c>
      <c r="AP191" s="124" t="e">
        <f ca="1">IFS(AL185=1, $AY$9, AL185=2, $BG$9, AL185=3, $BO$9, AL185=4, $AY$16, AL185=5, $BG$16, AL185=6, $BO$16, AL185=7, $AY$23, AL185=8, $BG$23, AL185=0, )</f>
        <v>#NAME?</v>
      </c>
      <c r="AQ191" s="124" t="e">
        <f ca="1">IFS(AL185=1, $AZ$9, AL185=2, $BH$9, AL185=3, $BP$9, AL185=4, $AZ$16, AL185=5, $BH$16, AL185=6, $BP$16, AL185=7, $AZ$23, AL185=8, $BH$23, AL185=0, )</f>
        <v>#NAME?</v>
      </c>
      <c r="AR191" s="124" t="e">
        <f ca="1">IFS(AL185=1, $BA$9, AL185=2, $BI$9, AL185=3, $BQ$9, AL185=4, $BA$16, AL185=5, $BI$16, AL185=6, $BQ$16, AL185=7, $BA$23, AL185=8, $BI$23, AL185=0, )</f>
        <v>#NAME?</v>
      </c>
      <c r="AS191" s="125" t="e">
        <f ca="1">IFS(AL185=1, $BB$9, AL185=2, $BJ$9, AL185=3, $BR$9, AL185=4, $BB$16, AL185=5, $BJ$16, AL185=6, $BR$16, AL185=7, $BB$23, AL185=8, $BJ$23, AL185=0, )</f>
        <v>#NAME?</v>
      </c>
      <c r="AT191" s="142"/>
      <c r="AU191" s="143"/>
      <c r="AV191" s="144"/>
      <c r="AW191" s="144"/>
      <c r="AX191" s="144"/>
      <c r="AY191" s="144"/>
      <c r="AZ191" s="144"/>
      <c r="BA191" s="144"/>
      <c r="BB191" s="144"/>
      <c r="BC191" s="144"/>
      <c r="BD191" s="144"/>
      <c r="BE191" s="144"/>
      <c r="BF191" s="144"/>
      <c r="BG191" s="144"/>
      <c r="BH191" s="144"/>
      <c r="BI191" s="144"/>
      <c r="BJ191" s="144"/>
      <c r="BK191" s="144"/>
      <c r="BL191" s="144"/>
      <c r="BM191" s="144"/>
      <c r="BN191" s="144"/>
      <c r="BO191" s="144"/>
      <c r="BP191" s="144"/>
      <c r="BQ191" s="144"/>
      <c r="BR191" s="144"/>
    </row>
    <row r="192" spans="1:70" ht="13.5" x14ac:dyDescent="0.25">
      <c r="A192" s="198" t="s">
        <v>321</v>
      </c>
      <c r="B192" s="131" t="s">
        <v>23</v>
      </c>
      <c r="C192" s="194">
        <v>21</v>
      </c>
      <c r="D192" s="189"/>
      <c r="E192" s="189" t="s">
        <v>357</v>
      </c>
      <c r="F192" s="189"/>
      <c r="G192" s="189" t="s">
        <v>115</v>
      </c>
      <c r="H192" s="194" t="s">
        <v>115</v>
      </c>
      <c r="I192" s="15">
        <v>125</v>
      </c>
      <c r="J192" s="189" t="s">
        <v>115</v>
      </c>
      <c r="K192" s="15">
        <v>25</v>
      </c>
      <c r="L192" s="189">
        <v>2.88</v>
      </c>
      <c r="M192" s="189" t="s">
        <v>115</v>
      </c>
      <c r="N192" s="180"/>
      <c r="O192" s="180"/>
      <c r="P192" s="196" t="s">
        <v>424</v>
      </c>
      <c r="Q192" s="189" t="s">
        <v>425</v>
      </c>
      <c r="R192" s="194" t="s">
        <v>426</v>
      </c>
      <c r="S192" s="189" t="s">
        <v>196</v>
      </c>
      <c r="T192" s="194">
        <v>1</v>
      </c>
      <c r="U192" s="116" t="e">
        <f ca="1">IFS(T192=1, $AV$3, T192=2, $BD$3, T192=3, $BL$3, T192=4, $AV$10, T192=5, $BD$10, T192=6, $BL$10, T192=7, $AV$17, T192=8, $BD$17, T192=0, )</f>
        <v>#NAME?</v>
      </c>
      <c r="V192" s="116" t="e">
        <f ca="1">IFS(T192=1, $AW$3, T192=2, $BE$3, T192=3, $BM$3, T192=4, $AW$10, T192=5, $BE$10, T192=6, $BM$10, T192=7, $AW$17, T192=8, $BE$17, T192=0, )</f>
        <v>#NAME?</v>
      </c>
      <c r="W192" s="116" t="e">
        <f ca="1">IFS(T192=1, $AX$3, T192=2, $BF$3, T192=3, $BN$3, T192=4, $AX$10, T192=5, $BF$10, T192=6, $BN$10, T192=7, $AX$17, T192=8, $BET199, T192=0, )</f>
        <v>#NAME?</v>
      </c>
      <c r="X192" s="116" t="e">
        <f ca="1">IFS(T192=1, $AY$3, T192=2, $BG$3, T192=3, $BO$3, T192=4, $AY$10, T192=5, $BG$10, T192=6, $BO$10, T192=7, $AY$17, T192=8, $BFT199, T192=0, )</f>
        <v>#NAME?</v>
      </c>
      <c r="Y192" s="116" t="e">
        <f ca="1">IFS(T192=1, $AZ$3, T192=2, $BH$3, T192=3, $BP$3, T192=4, $AZ$10, T192=5, $BH$10, T192=6, $BP$10, T192=7, $AZ$17, T192=8, $BGT199, T192=0, )</f>
        <v>#NAME?</v>
      </c>
      <c r="Z192" s="116" t="e">
        <f ca="1">IFS(T192=1, $BA$3, T192=2, $BI$3, T192=3, $BQ$3, T192=4, $BA$10, T192=5, $BI$10, T192=6, $BQ$10, T192=7, $BA$17, T192=8, $BHT199, T192=0, )</f>
        <v>#NAME?</v>
      </c>
      <c r="AA192" s="117" t="e">
        <f ca="1">IFS(T192=1, $BB$3, T192=2, $BJ$3, T192=3, $BR$3, T192=4, $BB$10, T192=5, $BJ$10, T192=6, $BR$10, T192=7, $BB$17, T192=8, $BIT199, T192=0, )</f>
        <v>#NAME?</v>
      </c>
      <c r="AB192" s="189" t="s">
        <v>316</v>
      </c>
      <c r="AC192" s="194">
        <v>1</v>
      </c>
      <c r="AD192" s="116"/>
      <c r="AE192" s="116" t="e">
        <f ca="1">IFS(AC192=1, $AW$3, AC192=2, $BE$3, AC192=3, $BM$3, AC192=4, $AW$10, AC192=5, $BE$10, AC192=6, $BM$10, AC192=7, $AW$17, AC192=8, $BE$17, AC192=0, )</f>
        <v>#NAME?</v>
      </c>
      <c r="AF192" s="116" t="e">
        <f ca="1">IFS(AC192=1, $AX$3, AC192=2, $BF$3, AC192=3, $BN$3, AC192=4, $AX$10, AC192=5, $BF$10, AC192=6, $BN$10, AC192=7, $AX$17, AC192=8, $BET199, AC192=0, )</f>
        <v>#NAME?</v>
      </c>
      <c r="AG192" s="116" t="e">
        <f ca="1">IFS(AC192=1, $AY$3, AC192=2, $BG$3, AC192=3, $BO$3, AC192=4, $AY$10, AC192=5, $BG$10, AC192=6, $BO$10, AC192=7, $AY$17, AC192=8, $BFT199, AC192=0, )</f>
        <v>#NAME?</v>
      </c>
      <c r="AH192" s="116" t="e">
        <f ca="1">IFS(AC192=1, $AZ$3, AC192=2, $BH$3, AC192=3, $BP$3, AC192=4, $AZ$10, AC192=5, $BH$10, AC192=6, $BP$10, AC192=7, $AZ$17, AC192=8, $BGT199, AC192=0, )</f>
        <v>#NAME?</v>
      </c>
      <c r="AI192" s="116" t="e">
        <f ca="1">IFS(AC192=1, $BA$3, AC192=2, $BI$3, AC192=3, $BQ$3, AC192=4, $BA$10, AC192=5, $BI$10, AC192=6, $BQ$10, AC192=7, $BA$17, AC192=8, $BHT199, AC192=0, )</f>
        <v>#NAME?</v>
      </c>
      <c r="AJ192" s="117" t="e">
        <f ca="1">IFS(AC192=1, $BB$3, AC192=2, $BJ$3, AC192=3, $BR$3, AC192=4, $BB$10, AC192=5, $BJ$10, AC192=6, $BR$10, AC192=7, $BB$17, AC192=8, $BIT199, AC192=0, )</f>
        <v>#NAME?</v>
      </c>
      <c r="AK192" s="189" t="s">
        <v>115</v>
      </c>
      <c r="AL192" s="194"/>
      <c r="AM192" s="116" t="e">
        <f ca="1">IFS(AL192=1, $AV$3, AL192=2, $BD$3, AL192=3, $BL$3, AL192=4, $AV$10, AL192=5, $BD$10, AL192=6, $BL$10, AL192=7, $AV$17, AL192=8, $BD$17, AL192=0, )</f>
        <v>#NAME?</v>
      </c>
      <c r="AN192" s="116" t="e">
        <f ca="1">IFS(AL192=1, $AW$3, AL192=2, $BE$3, AL192=3, $BM$3, AL192=4, $AW$10, AL192=5, $BE$10, AL192=6, $BM$10, AL192=7, $AW$17, AL192=8, $BE$17, AL192=0, )</f>
        <v>#NAME?</v>
      </c>
      <c r="AO192" s="116" t="e">
        <f ca="1">IFS(AL192=1, $AX$3, AL192=2, $BF$3, AL192=3, $BN$3, AL192=4, $AX$10, AL192=5, $BF$10, AL192=6, $BN$10, AL192=7, $AX$17, AL192=8, $BET199, AL192=0, )</f>
        <v>#NAME?</v>
      </c>
      <c r="AP192" s="116" t="e">
        <f ca="1">IFS(AL192=1, $AY$3, AL192=2, $BG$3, AL192=3, $BO$3, AL192=4, $AY$10, AL192=5, $BG$10, AL192=6, $BO$10, AL192=7, $AY$17, AL192=8, $BFT199, AL192=0, )</f>
        <v>#NAME?</v>
      </c>
      <c r="AQ192" s="116" t="e">
        <f ca="1">IFS(AL192=1, $AZ$3, AL192=2, $BH$3, AL192=3, $BP$3, AL192=4, $AZ$10, AL192=5, $BH$10, AL192=6, $BP$10, AL192=7, $AZ$17, AL192=8, $BGT199, AL192=0, )</f>
        <v>#NAME?</v>
      </c>
      <c r="AR192" s="116" t="e">
        <f ca="1">IFS(AL192=1, $BA$3, AL192=2, $BI$3, AL192=3, $BQ$3, AL192=4, $BA$10, AL192=5, $BI$10, AL192=6, $BQ$10, AL192=7, $BA$17, AL192=8, $BHT199, AL192=0, )</f>
        <v>#NAME?</v>
      </c>
      <c r="AS192" s="117" t="e">
        <f ca="1">IFS(AL192=1, $BB$3, AL192=2, $BJ$3, AL192=3, $BR$3, AL192=4, $BB$10, AL192=5, $BJ$10, AL192=6, $BR$10, AL192=7, $BB$17, AL192=8, $BIT199, AL192=0, )</f>
        <v>#NAME?</v>
      </c>
      <c r="AT192" s="15"/>
      <c r="AU192" s="59"/>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row>
    <row r="193" spans="1:70" ht="13.5" x14ac:dyDescent="0.25">
      <c r="A193" s="180"/>
      <c r="B193" s="132" t="s">
        <v>13</v>
      </c>
      <c r="C193" s="182"/>
      <c r="D193" s="180"/>
      <c r="E193" s="180"/>
      <c r="F193" s="180"/>
      <c r="G193" s="180"/>
      <c r="H193" s="182"/>
      <c r="I193" s="15">
        <f>I192*$AT$3</f>
        <v>275</v>
      </c>
      <c r="J193" s="180"/>
      <c r="K193" s="15">
        <f>K192*$AU$3</f>
        <v>50</v>
      </c>
      <c r="L193" s="180"/>
      <c r="M193" s="180"/>
      <c r="N193" s="180"/>
      <c r="O193" s="180"/>
      <c r="P193" s="180"/>
      <c r="Q193" s="180"/>
      <c r="R193" s="182"/>
      <c r="S193" s="180"/>
      <c r="T193" s="182"/>
      <c r="U193" s="116" t="e">
        <f ca="1">IFS(T192=1, $AV$4, T192=2, $BD$4, T192=3, $BL$4, T192=4, $AV$11, T192=5, $BD$11, T192=6, $BL$11, T192=7, $AV$18, T192=8, $BD$18, T192=0, )</f>
        <v>#NAME?</v>
      </c>
      <c r="V193" s="116" t="e">
        <f ca="1">IFS(T192=1, $AW$4, T192=2, $BE$4, T192=3, $BM$4, T192=4, $AW$11, T192=5, $BE$11, T192=6, $BM$11, T192=7, $AW$18, T192=8, $BE$18, T192=0, )</f>
        <v>#NAME?</v>
      </c>
      <c r="W193" s="116" t="e">
        <f ca="1">IFS(T192=1, $AX$4, T192=2, $BF$4, T192=3, $BN$4, T192=4, $AX$11, T192=5, $BF$11, T192=6, $BN$11, T192=7, $AX$18, T192=8, $BF$18, T192=0, )</f>
        <v>#NAME?</v>
      </c>
      <c r="X193" s="116" t="e">
        <f ca="1">IFS(T192=1, $AY$4, T192=2, $BG$4, T192=3, $BO$4, T192=4, $AY$11, T192=5, $BG$11, T192=6, $BO$11, T192=7, $AY$18, T192=8, $BG$18, T192=0, )</f>
        <v>#NAME?</v>
      </c>
      <c r="Y193" s="116" t="e">
        <f ca="1">IFS(T192=1, $AZ$4, T192=2, $BH$4, T192=3, $BP$4, T192=4, $AZ$11, T192=5, $BH$11, T192=6, $BP$11, T192=7, $AZ$18, T192=8, $BH$18, T192=0, )</f>
        <v>#NAME?</v>
      </c>
      <c r="Z193" s="116" t="e">
        <f ca="1">IFS(T192=1, $BA$4, T192=2, $BI$4, T192=3, $BQ$4, T192=4, $BA$11, T192=5, $BI$11, T192=6, $BQ$11, T192=7, $BA$18, T192=8, $BI$18, T192=0, )</f>
        <v>#NAME?</v>
      </c>
      <c r="AA193" s="117" t="e">
        <f ca="1">IFS(T192=1, $BA$4, T192=2, $BI$4, T192=3, $BQ$4, T192=4, $BA$11, T192=5, $BI$11, T192=6, $BQ$11, T192=7, $BA$18, T192=8, $BI$18, T192=0, )</f>
        <v>#NAME?</v>
      </c>
      <c r="AB193" s="180"/>
      <c r="AC193" s="182"/>
      <c r="AD193" s="116"/>
      <c r="AE193" s="116" t="e">
        <f ca="1">IFS(AC192=1, $AW$4, AC192=2, $BE$4, AC192=3, $BM$4, AC192=4, $AW$11, AC192=5, $BE$11, AC192=6, $BM$11, AC192=7, $AW$18, AC192=8, $BE$18, AC192=0, )</f>
        <v>#NAME?</v>
      </c>
      <c r="AF193" s="116" t="e">
        <f ca="1">IFS(AC192=1, $AX$4, AC192=2, $BF$4, AC192=3, $BN$4, AC192=4, $AX$11, AC192=5, $BF$11, AC192=6, $BN$11, AC192=7, $AX$18, AC192=8, $BF$18, AC192=0, )</f>
        <v>#NAME?</v>
      </c>
      <c r="AG193" s="116" t="e">
        <f ca="1">IFS(AC192=1, $AY$4, AC192=2, $BG$4, AC192=3, $BO$4, AC192=4, $AY$11, AC192=5, $BG$11, AC192=6, $BO$11, AC192=7, $AY$18, AC192=8, $BG$18, AC192=0, )</f>
        <v>#NAME?</v>
      </c>
      <c r="AH193" s="116" t="e">
        <f ca="1">IFS(AC192=1, $AZ$4, AC192=2, $BH$4, AC192=3, $BP$4, AC192=4, $AZ$11, AC192=5, $BH$11, AC192=6, $BP$11, AC192=7, $AZ$18, AC192=8, $BH$18, AC192=0, )</f>
        <v>#NAME?</v>
      </c>
      <c r="AI193" s="116" t="e">
        <f ca="1">IFS(AC192=1, $BA$4, AC192=2, $BI$4, AC192=3, $BQ$4, AC192=4, $BA$11, AC192=5, $BI$11, AC192=6, $BQ$11, AC192=7, $BA$18, AC192=8, $BI$18, AC192=0, )</f>
        <v>#NAME?</v>
      </c>
      <c r="AJ193" s="117" t="e">
        <f ca="1">IFS(AC192=1, $BA$4, AC192=2, $BI$4, AC192=3, $BQ$4, AC192=4, $BA$11, AC192=5, $BI$11, AC192=6, $BQ$11, AC192=7, $BA$18, AC192=8, $BI$18, AC192=0, )</f>
        <v>#NAME?</v>
      </c>
      <c r="AK193" s="180"/>
      <c r="AL193" s="182"/>
      <c r="AM193" s="116" t="e">
        <f ca="1">IFS(AL192=1, $AV$4, AL192=2, $BD$4, AL192=3, $BL$4, AL192=4, $AV$11, AL192=5, $BD$11, AL192=6, $BL$11, AL192=7, $AV$18, AL192=8, $BD$18, AL192=0, )</f>
        <v>#NAME?</v>
      </c>
      <c r="AN193" s="116" t="e">
        <f ca="1">IFS(AL192=1, $AW$4, AL192=2, $BE$4, AL192=3, $BM$4, AL192=4, $AW$11, AL192=5, $BE$11, AL192=6, $BM$11, AL192=7, $AW$18, AL192=8, $BE$18, AL192=0, )</f>
        <v>#NAME?</v>
      </c>
      <c r="AO193" s="116" t="e">
        <f ca="1">IFS(AL192=1, $AX$4, AL192=2, $BF$4, AL192=3, $BN$4, AL192=4, $AX$11, AL192=5, $BF$11, AL192=6, $BN$11, AL192=7, $AX$18, AL192=8, $BF$18, AL192=0, )</f>
        <v>#NAME?</v>
      </c>
      <c r="AP193" s="116" t="e">
        <f ca="1">IFS(AL192=1, $AY$4, AL192=2, $BG$4, AL192=3, $BO$4, AL192=4, $AY$11, AL192=5, $BG$11, AL192=6, $BO$11, AL192=7, $AY$18, AL192=8, $BG$18, AL192=0, )</f>
        <v>#NAME?</v>
      </c>
      <c r="AQ193" s="116" t="e">
        <f ca="1">IFS(AL192=1, $AZ$4, AL192=2, $BH$4, AL192=3, $BP$4, AL192=4, $AZ$11, AL192=5, $BH$11, AL192=6, $BP$11, AL192=7, $AZ$18, AL192=8, $BH$18, AL192=0, )</f>
        <v>#NAME?</v>
      </c>
      <c r="AR193" s="116" t="e">
        <f ca="1">IFS(AL192=1, $BA$4, AL192=2, $BI$4, AL192=3, $BQ$4, AL192=4, $BA$11, AL192=5, $BI$11, AL192=6, $BQ$11, AL192=7, $BA$18, AL192=8, $BI$18, AL192=0, )</f>
        <v>#NAME?</v>
      </c>
      <c r="AS193" s="117" t="e">
        <f ca="1">IFS(AL192=1, $BA$4, AL192=2, $BI$4, AL192=3, $BQ$4, AL192=4, $BA$11, AL192=5, $BI$11, AL192=6, $BQ$11, AL192=7, $BA$18, AL192=8, $BI$18, AL192=0, )</f>
        <v>#NAME?</v>
      </c>
      <c r="AT193" s="15"/>
      <c r="AU193" s="59"/>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row>
    <row r="194" spans="1:70" ht="13.5" x14ac:dyDescent="0.25">
      <c r="A194" s="180"/>
      <c r="B194" s="146" t="s">
        <v>14</v>
      </c>
      <c r="C194" s="182"/>
      <c r="D194" s="180"/>
      <c r="E194" s="180"/>
      <c r="F194" s="180"/>
      <c r="G194" s="180"/>
      <c r="H194" s="182"/>
      <c r="I194" s="15">
        <f>I192*$AT$4</f>
        <v>605</v>
      </c>
      <c r="J194" s="180"/>
      <c r="K194" s="15">
        <f>K192*$AU$4</f>
        <v>100</v>
      </c>
      <c r="L194" s="180"/>
      <c r="M194" s="180"/>
      <c r="N194" s="180"/>
      <c r="O194" s="180"/>
      <c r="P194" s="180"/>
      <c r="Q194" s="180"/>
      <c r="R194" s="182"/>
      <c r="S194" s="180"/>
      <c r="T194" s="182"/>
      <c r="U194" s="116" t="e">
        <f ca="1">IFS(T192=1, $AV$5, T192=2, $BD$5, T192=3, $BL$5, T192=4, $AV$12, T192=5, $BD$12, T192=6, $BL$12, T192=7, $AV$19, T192=8, $BD$19, T192=0, )</f>
        <v>#NAME?</v>
      </c>
      <c r="V194" s="116" t="e">
        <f ca="1">IFS(T192=1, $AW$5, T192=2, $BE$5, T192=3, $BM$5, T192=4, $AW$12, T192=5, $BE$12, T192=6, $BM$12, T192=7, $AW$19, T192=8, $BE$19, T192=0, )</f>
        <v>#NAME?</v>
      </c>
      <c r="W194" s="116" t="e">
        <f ca="1">IFS(T192=1, $AX$5, T192=2, $BF$5, T192=3, $BN$5, T192=4, $AX$12, T192=5, $BF$12, T192=6, $BN$12, T192=7, $AX$19, T192=8, $BF$19, T192=0, )</f>
        <v>#NAME?</v>
      </c>
      <c r="X194" s="116" t="e">
        <f ca="1">IFS(T192=1, $AY$5, T192=2, $BG$5, T192=3, $BO$5, T192=4, $AY$12, T192=5, $BG$12, T192=6, $BO$12, T192=7, $AY$19, T192=8, $BG$19, T192=0, )</f>
        <v>#NAME?</v>
      </c>
      <c r="Y194" s="116" t="e">
        <f ca="1">IFS(T192=1, $AZ$5, T192=2, $BH$5, T192=3, $BP$5, T192=4, $AZ$12, T192=5, $BH$12, T192=6, $BP$12, T192=7, $AZ$19, T192=8, $BH$19, T192=0, )</f>
        <v>#NAME?</v>
      </c>
      <c r="Z194" s="116" t="e">
        <f ca="1">IFS(T192=1, $BA$5, T192=2, $BI$5, T192=3, $BQ$5, T192=4, $BA$12, T192=5, $BI$12, T192=6, $BQ$12, T192=7, $BA$19, T192=8, $BI$19, T192=0, )</f>
        <v>#NAME?</v>
      </c>
      <c r="AA194" s="117" t="e">
        <f ca="1">IFS(T192=1, $BB$5, T192=2, $BJ$5, T192=3, $BR$5, T192=4, $BB$12, T192=5, $BJ$12, T192=6, $BR$12, T192=7, $BB$19, T192=8, $BJ$19, T192=0, )</f>
        <v>#NAME?</v>
      </c>
      <c r="AB194" s="180"/>
      <c r="AC194" s="182"/>
      <c r="AD194" s="116"/>
      <c r="AE194" s="116" t="e">
        <f ca="1">IFS(AC192=1, $AW$5, AC192=2, $BE$5, AC192=3, $BM$5, AC192=4, $AW$12, AC192=5, $BE$12, AC192=6, $BM$12, AC192=7, $AW$19, AC192=8, $BE$19, AC192=0, )</f>
        <v>#NAME?</v>
      </c>
      <c r="AF194" s="116" t="e">
        <f ca="1">IFS(AC192=1, $AX$5, AC192=2, $BF$5, AC192=3, $BN$5, AC192=4, $AX$12, AC192=5, $BF$12, AC192=6, $BN$12, AC192=7, $AX$19, AC192=8, $BF$19, AC192=0, )</f>
        <v>#NAME?</v>
      </c>
      <c r="AG194" s="116" t="e">
        <f ca="1">IFS(AC192=1, $AY$5, AC192=2, $BG$5, AC192=3, $BO$5, AC192=4, $AY$12, AC192=5, $BG$12, AC192=6, $BO$12, AC192=7, $AY$19, AC192=8, $BG$19, AC192=0, )</f>
        <v>#NAME?</v>
      </c>
      <c r="AH194" s="116" t="e">
        <f ca="1">IFS(AC192=1, $AZ$5, AC192=2, $BH$5, AC192=3, $BP$5, AC192=4, $AZ$12, AC192=5, $BH$12, AC192=6, $BP$12, AC192=7, $AZ$19, AC192=8, $BH$19, AC192=0, )</f>
        <v>#NAME?</v>
      </c>
      <c r="AI194" s="116" t="e">
        <f ca="1">IFS(AC192=1, $BA$5, AC192=2, $BI$5, AC192=3, $BQ$5, AC192=4, $BA$12, AC192=5, $BI$12, AC192=6, $BQ$12, AC192=7, $BA$19, AC192=8, $BI$19, AC192=0, )</f>
        <v>#NAME?</v>
      </c>
      <c r="AJ194" s="117" t="e">
        <f ca="1">IFS(AC192=1, $BB$5, AC192=2, $BJ$5, AC192=3, $BR$5, AC192=4, $BB$12, AC192=5, $BJ$12, AC192=6, $BR$12, AC192=7, $BB$19, AC192=8, $BJ$19, AC192=0, )</f>
        <v>#NAME?</v>
      </c>
      <c r="AK194" s="180"/>
      <c r="AL194" s="182"/>
      <c r="AM194" s="116" t="e">
        <f ca="1">IFS(AL192=1, $AV$5, AL192=2, $BD$5, AL192=3, $BL$5, AL192=4, $AV$12, AL192=5, $BD$12, AL192=6, $BL$12, AL192=7, $AV$19, AL192=8, $BD$19, AL192=0, )</f>
        <v>#NAME?</v>
      </c>
      <c r="AN194" s="116" t="e">
        <f ca="1">IFS(AL192=1, $AW$5, AL192=2, $BE$5, AL192=3, $BM$5, AL192=4, $AW$12, AL192=5, $BE$12, AL192=6, $BM$12, AL192=7, $AW$19, AL192=8, $BE$19, AL192=0, )</f>
        <v>#NAME?</v>
      </c>
      <c r="AO194" s="116" t="e">
        <f ca="1">IFS(AL192=1, $AX$5, AL192=2, $BF$5, AL192=3, $BN$5, AL192=4, $AX$12, AL192=5, $BF$12, AL192=6, $BN$12, AL192=7, $AX$19, AL192=8, $BF$19, AL192=0, )</f>
        <v>#NAME?</v>
      </c>
      <c r="AP194" s="116" t="e">
        <f ca="1">IFS(AL192=1, $AY$5, AL192=2, $BG$5, AL192=3, $BO$5, AL192=4, $AY$12, AL192=5, $BG$12, AL192=6, $BO$12, AL192=7, $AY$19, AL192=8, $BG$19, AL192=0, )</f>
        <v>#NAME?</v>
      </c>
      <c r="AQ194" s="116" t="e">
        <f ca="1">IFS(AL192=1, $AZ$5, AL192=2, $BH$5, AL192=3, $BP$5, AL192=4, $AZ$12, AL192=5, $BH$12, AL192=6, $BP$12, AL192=7, $AZ$19, AL192=8, $BH$19, AL192=0, )</f>
        <v>#NAME?</v>
      </c>
      <c r="AR194" s="116" t="e">
        <f ca="1">IFS(AL192=1, $BA$5, AL192=2, $BI$5, AL192=3, $BQ$5, AL192=4, $BA$12, AL192=5, $BI$12, AL192=6, $BQ$12, AL192=7, $BA$19, AL192=8, $BI$19, AL192=0, )</f>
        <v>#NAME?</v>
      </c>
      <c r="AS194" s="117" t="e">
        <f ca="1">IFS(AL192=1, $BB$5, AL192=2, $BJ$5, AL192=3, $BR$5, AL192=4, $BB$12, AL192=5, $BJ$12, AL192=6, $BR$12, AL192=7, $BB$19, AL192=8, $BJ$19, AL192=0, )</f>
        <v>#NAME?</v>
      </c>
      <c r="AT194" s="15"/>
      <c r="AU194" s="59"/>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row>
    <row r="195" spans="1:70" ht="13.5" x14ac:dyDescent="0.25">
      <c r="A195" s="180"/>
      <c r="B195" s="134" t="s">
        <v>15</v>
      </c>
      <c r="C195" s="182"/>
      <c r="D195" s="180"/>
      <c r="E195" s="180"/>
      <c r="F195" s="180"/>
      <c r="G195" s="180"/>
      <c r="H195" s="182"/>
      <c r="I195" s="15">
        <f>I192*$AT$5</f>
        <v>1331</v>
      </c>
      <c r="J195" s="180"/>
      <c r="K195" s="15">
        <f>K192*$AU$5</f>
        <v>200</v>
      </c>
      <c r="L195" s="180"/>
      <c r="M195" s="180"/>
      <c r="N195" s="180"/>
      <c r="O195" s="180"/>
      <c r="P195" s="180"/>
      <c r="Q195" s="180"/>
      <c r="R195" s="182"/>
      <c r="S195" s="180"/>
      <c r="T195" s="182"/>
      <c r="U195" s="116" t="e">
        <f ca="1">IFS(T192=1, $AV$6, T192=2, $BD$6, T192=3, $BL$6, T192=4, $AV$13, T192=5, $BD$13, T192=6, $BL$13, T192=7, $AV$20, T192=8, $BD$20, T192=0, )</f>
        <v>#NAME?</v>
      </c>
      <c r="V195" s="116" t="e">
        <f ca="1">IFS(T192=1, $AW$6, T192=2, $BE$6, T192=3, $BM$6, T192=4, $AW$13, T192=5, $BE$13, T192=6, $BM$13, T192=7, $AW$20, T192=8, $BE$20, T192=0, )</f>
        <v>#NAME?</v>
      </c>
      <c r="W195" s="116" t="e">
        <f ca="1">IFS(T192=1, $AX$6, T192=2, $BF$6, T192=3, $BN$6, T192=4, $AX$13, T192=5, $BF$13, T192=6, $BN$13, T192=7, $AX$20, T192=8, $BF$20, T192=0, )</f>
        <v>#NAME?</v>
      </c>
      <c r="X195" s="116" t="e">
        <f ca="1">IFS(T192=1, $AY$6, T192=2, $BG$6, T192=3, $BO$6, T192=4, $AY$13, T192=5, $BG$13, T192=6, $BO$13, T192=7, $AY$20, T192=8, $BG$20, T192=0, )</f>
        <v>#NAME?</v>
      </c>
      <c r="Y195" s="116" t="e">
        <f ca="1">IFS(T192=1, $AZ$6, T192=2, $BH$6, T192=3, $BP$6, T192=4, $AZ$13, T192=5, $BH$13, T192=6, $BP$13, T192=7, $AZ$20, T192=8, $BH$20, T192=0, )</f>
        <v>#NAME?</v>
      </c>
      <c r="Z195" s="116" t="e">
        <f ca="1">IFS(T192=1, $BA$6, T192=2, $BI$6, T192=3, $BQ$6, T192=4, $BA$13, T192=5, $BI$13, T192=6, $BQ$13, T192=7, $BA$20, T192=8, $BI$20, T192=0, )</f>
        <v>#NAME?</v>
      </c>
      <c r="AA195" s="117" t="e">
        <f ca="1">IFS(T192=1, $BB$6, T192=2, $BJ$6, T192=3, $BR$6, T192=4, $BB$13, T192=5, $BJ$13, T192=6, $BR$13, T192=7, $BB$20, T192=8, $BJ$20, T192=0, )</f>
        <v>#NAME?</v>
      </c>
      <c r="AB195" s="180"/>
      <c r="AC195" s="182"/>
      <c r="AD195" s="116"/>
      <c r="AE195" s="116" t="e">
        <f ca="1">IFS(AC192=1, $AW$6, AC192=2, $BE$6, AC192=3, $BM$6, AC192=4, $AW$13, AC192=5, $BE$13, AC192=6, $BM$13, AC192=7, $AW$20, AC192=8, $BE$20, AC192=0, )</f>
        <v>#NAME?</v>
      </c>
      <c r="AF195" s="116" t="e">
        <f ca="1">IFS(AC192=1, $AX$6, AC192=2, $BF$6, AC192=3, $BN$6, AC192=4, $AX$13, AC192=5, $BF$13, AC192=6, $BN$13, AC192=7, $AX$20, AC192=8, $BF$20, AC192=0, )</f>
        <v>#NAME?</v>
      </c>
      <c r="AG195" s="116" t="e">
        <f ca="1">IFS(AC192=1, $AY$6, AC192=2, $BG$6, AC192=3, $BO$6, AC192=4, $AY$13, AC192=5, $BG$13, AC192=6, $BO$13, AC192=7, $AY$20, AC192=8, $BG$20, AC192=0, )</f>
        <v>#NAME?</v>
      </c>
      <c r="AH195" s="116" t="e">
        <f ca="1">IFS(AC192=1, $AZ$6, AC192=2, $BH$6, AC192=3, $BP$6, AC192=4, $AZ$13, AC192=5, $BH$13, AC192=6, $BP$13, AC192=7, $AZ$20, AC192=8, $BH$20, AC192=0, )</f>
        <v>#NAME?</v>
      </c>
      <c r="AI195" s="116" t="e">
        <f ca="1">IFS(AC192=1, $BA$6, AC192=2, $BI$6, AC192=3, $BQ$6, AC192=4, $BA$13, AC192=5, $BI$13, AC192=6, $BQ$13, AC192=7, $BA$20, AC192=8, $BI$20, AC192=0, )</f>
        <v>#NAME?</v>
      </c>
      <c r="AJ195" s="117" t="e">
        <f ca="1">IFS(AC192=1, $BB$6, AC192=2, $BJ$6, AC192=3, $BR$6, AC192=4, $BB$13, AC192=5, $BJ$13, AC192=6, $BR$13, AC192=7, $BB$20, AC192=8, $BJ$20, AC192=0, )</f>
        <v>#NAME?</v>
      </c>
      <c r="AK195" s="180"/>
      <c r="AL195" s="182"/>
      <c r="AM195" s="116" t="e">
        <f ca="1">IFS(AL192=1, $AV$6, AL192=2, $BD$6, AL192=3, $BL$6, AL192=4, $AV$13, AL192=5, $BD$13, AL192=6, $BL$13, AL192=7, $AV$20, AL192=8, $BD$20, AL192=0, )</f>
        <v>#NAME?</v>
      </c>
      <c r="AN195" s="116" t="e">
        <f ca="1">IFS(AL192=1, $AW$6, AL192=2, $BE$6, AL192=3, $BM$6, AL192=4, $AW$13, AL192=5, $BE$13, AL192=6, $BM$13, AL192=7, $AW$20, AL192=8, $BE$20, AL192=0, )</f>
        <v>#NAME?</v>
      </c>
      <c r="AO195" s="116" t="e">
        <f ca="1">IFS(AL192=1, $AX$6, AL192=2, $BF$6, AL192=3, $BN$6, AL192=4, $AX$13, AL192=5, $BF$13, AL192=6, $BN$13, AL192=7, $AX$20, AL192=8, $BF$20, AL192=0, )</f>
        <v>#NAME?</v>
      </c>
      <c r="AP195" s="116" t="e">
        <f ca="1">IFS(AL192=1, $AY$6, AL192=2, $BG$6, AL192=3, $BO$6, AL192=4, $AY$13, AL192=5, $BG$13, AL192=6, $BO$13, AL192=7, $AY$20, AL192=8, $BG$20, AL192=0, )</f>
        <v>#NAME?</v>
      </c>
      <c r="AQ195" s="116" t="e">
        <f ca="1">IFS(AL192=1, $AZ$6, AL192=2, $BH$6, AL192=3, $BP$6, AL192=4, $AZ$13, AL192=5, $BH$13, AL192=6, $BP$13, AL192=7, $AZ$20, AL192=8, $BH$20, AL192=0, )</f>
        <v>#NAME?</v>
      </c>
      <c r="AR195" s="116" t="e">
        <f ca="1">IFS(AL192=1, $BA$6, AL192=2, $BI$6, AL192=3, $BQ$6, AL192=4, $BA$13, AL192=5, $BI$13, AL192=6, $BQ$13, AL192=7, $BA$20, AL192=8, $BI$20, AL192=0, )</f>
        <v>#NAME?</v>
      </c>
      <c r="AS195" s="117" t="e">
        <f ca="1">IFS(AL192=1, $BB$6, AL192=2, $BJ$6, AL192=3, $BR$6, AL192=4, $BB$13, AL192=5, $BJ$13, AL192=6, $BR$13, AL192=7, $BB$20, AL192=8, $BJ$20, AL192=0, )</f>
        <v>#NAME?</v>
      </c>
      <c r="AT195" s="15"/>
      <c r="AU195" s="59"/>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row>
    <row r="196" spans="1:70" ht="13.5" x14ac:dyDescent="0.25">
      <c r="A196" s="180"/>
      <c r="B196" s="135" t="s">
        <v>16</v>
      </c>
      <c r="C196" s="182"/>
      <c r="D196" s="180"/>
      <c r="E196" s="180"/>
      <c r="F196" s="180"/>
      <c r="G196" s="180"/>
      <c r="H196" s="182"/>
      <c r="I196" s="15">
        <f>I192*$AT$6</f>
        <v>6437.5</v>
      </c>
      <c r="J196" s="180"/>
      <c r="K196" s="15">
        <f>K192*$AU$6</f>
        <v>400</v>
      </c>
      <c r="L196" s="180"/>
      <c r="M196" s="180"/>
      <c r="N196" s="180"/>
      <c r="O196" s="180"/>
      <c r="P196" s="180"/>
      <c r="Q196" s="180"/>
      <c r="R196" s="182"/>
      <c r="S196" s="180"/>
      <c r="T196" s="182"/>
      <c r="U196" s="116" t="e">
        <f ca="1">IFS(T192=1, $AV$7, T192=2, $BD$7, T192=3, $BL$7, T192=4, $AV$14, T192=5, $BD$14, T192=6, $BL$14, T192=7, $AV$21, T192=8, $BD$21, T192=0, )</f>
        <v>#NAME?</v>
      </c>
      <c r="V196" s="116" t="e">
        <f ca="1">IFS(T192=1, $AW$7, T192=2, $BE$7, T192=3, $BM$7, T192=4, $AW$14, T192=5, $BE$14, T192=6, $BM$14, T192=7, $AW$21, T192=8, $BE$21, T192=0, )</f>
        <v>#NAME?</v>
      </c>
      <c r="W196" s="116" t="e">
        <f ca="1">IFS(T192=1, $AX$7, T192=2, $BF$7, T192=3, $BN$7, T192=4, $AX$14, T192=5, $BF$14, T192=6, $BN$14, T192=7, $AX$21, T192=8, $BF$21, T192=0, )</f>
        <v>#NAME?</v>
      </c>
      <c r="X196" s="116" t="e">
        <f ca="1">IFS(T192=1, $AY$7, T192=2, $BG$7, T192=3, $BO$7, T192=4, $AY$14, T192=5, $BG$14, T192=6, $BO$14, T192=7, $AY$21, T192=8, $BG$21, T192=0, )</f>
        <v>#NAME?</v>
      </c>
      <c r="Y196" s="116" t="e">
        <f ca="1">IFS(T192=1, $AZ$7, T192=2, $BH$7, T192=3, $BP$7, T192=4, $AZ$14, T192=5, $BH$14, T192=6, $BP$14, T192=7, $AZ$21, T192=8, $BH$21, T192=0, )</f>
        <v>#NAME?</v>
      </c>
      <c r="Z196" s="116" t="e">
        <f ca="1">IFS(T192=1, $BA$7, T192=2, $BI$7, T192=3, $BQ$7, T192=4, $BA$14, T192=5, $BI$14, T192=6, $BQ$14, T192=7, $BA$21, T192=8, $BI$21, T192=0, )</f>
        <v>#NAME?</v>
      </c>
      <c r="AA196" s="117" t="e">
        <f ca="1">IFS(T192=1, $BB$7, T192=2, $BJ$7, T192=3, $BR$7, T192=4, $BB$14, T192=5, $BJ$14, T192=6, $BR$14, T192=7, $BB$21, T192=8, $BJ$21, T192=0, )</f>
        <v>#NAME?</v>
      </c>
      <c r="AB196" s="180"/>
      <c r="AC196" s="182"/>
      <c r="AD196" s="116"/>
      <c r="AE196" s="116" t="e">
        <f ca="1">IFS(AC192=1, $AW$7, AC192=2, $BE$7, AC192=3, $BM$7, AC192=4, $AW$14, AC192=5, $BE$14, AC192=6, $BM$14, AC192=7, $AW$21, AC192=8, $BE$21, AC192=0, )</f>
        <v>#NAME?</v>
      </c>
      <c r="AF196" s="116" t="e">
        <f ca="1">IFS(AC192=1, $AX$7, AC192=2, $BF$7, AC192=3, $BN$7, AC192=4, $AX$14, AC192=5, $BF$14, AC192=6, $BN$14, AC192=7, $AX$21, AC192=8, $BF$21, AC192=0, )</f>
        <v>#NAME?</v>
      </c>
      <c r="AG196" s="116" t="e">
        <f ca="1">IFS(AC192=1, $AY$7, AC192=2, $BG$7, AC192=3, $BO$7, AC192=4, $AY$14, AC192=5, $BG$14, AC192=6, $BO$14, AC192=7, $AY$21, AC192=8, $BG$21, AC192=0, )</f>
        <v>#NAME?</v>
      </c>
      <c r="AH196" s="116" t="e">
        <f ca="1">IFS(AC192=1, $AZ$7, AC192=2, $BH$7, AC192=3, $BP$7, AC192=4, $AZ$14, AC192=5, $BH$14, AC192=6, $BP$14, AC192=7, $AZ$21, AC192=8, $BH$21, AC192=0, )</f>
        <v>#NAME?</v>
      </c>
      <c r="AI196" s="116" t="e">
        <f ca="1">IFS(AC192=1, $BA$7, AC192=2, $BI$7, AC192=3, $BQ$7, AC192=4, $BA$14, AC192=5, $BI$14, AC192=6, $BQ$14, AC192=7, $BA$21, AC192=8, $BI$21, AC192=0, )</f>
        <v>#NAME?</v>
      </c>
      <c r="AJ196" s="117" t="e">
        <f ca="1">IFS(AC192=1, $BB$7, AC192=2, $BJ$7, AC192=3, $BR$7, AC192=4, $BB$14, AC192=5, $BJ$14, AC192=6, $BR$14, AC192=7, $BB$21, AC192=8, $BJ$21, AC192=0, )</f>
        <v>#NAME?</v>
      </c>
      <c r="AK196" s="180"/>
      <c r="AL196" s="182"/>
      <c r="AM196" s="116" t="e">
        <f ca="1">IFS(AL192=1, $AV$7, AL192=2, $BD$7, AL192=3, $BL$7, AL192=4, $AV$14, AL192=5, $BD$14, AL192=6, $BL$14, AL192=7, $AV$21, AL192=8, $BD$21, AL192=0, )</f>
        <v>#NAME?</v>
      </c>
      <c r="AN196" s="116" t="e">
        <f ca="1">IFS(AL192=1, $AW$7, AL192=2, $BE$7, AL192=3, $BM$7, AL192=4, $AW$14, AL192=5, $BE$14, AL192=6, $BM$14, AL192=7, $AW$21, AL192=8, $BE$21, AL192=0, )</f>
        <v>#NAME?</v>
      </c>
      <c r="AO196" s="116" t="e">
        <f ca="1">IFS(AL192=1, $AX$7, AL192=2, $BF$7, AL192=3, $BN$7, AL192=4, $AX$14, AL192=5, $BF$14, AL192=6, $BN$14, AL192=7, $AX$21, AL192=8, $BF$21, AL192=0, )</f>
        <v>#NAME?</v>
      </c>
      <c r="AP196" s="116" t="e">
        <f ca="1">IFS(AL192=1, $AY$7, AL192=2, $BG$7, AL192=3, $BO$7, AL192=4, $AY$14, AL192=5, $BG$14, AL192=6, $BO$14, AL192=7, $AY$21, AL192=8, $BG$21, AL192=0, )</f>
        <v>#NAME?</v>
      </c>
      <c r="AQ196" s="116" t="e">
        <f ca="1">IFS(AL192=1, $AZ$7, AL192=2, $BH$7, AL192=3, $BP$7, AL192=4, $AZ$14, AL192=5, $BH$14, AL192=6, $BP$14, AL192=7, $AZ$21, AL192=8, $BH$21, AL192=0, )</f>
        <v>#NAME?</v>
      </c>
      <c r="AR196" s="116" t="e">
        <f ca="1">IFS(AL192=1, $BA$7, AL192=2, $BI$7, AL192=3, $BQ$7, AL192=4, $BA$14, AL192=5, $BI$14, AL192=6, $BQ$14, AL192=7, $BA$21, AL192=8, $BI$21, AL192=0, )</f>
        <v>#NAME?</v>
      </c>
      <c r="AS196" s="117" t="e">
        <f ca="1">IFS(AL192=1, $BB$7, AL192=2, $BJ$7, AL192=3, $BR$7, AL192=4, $BB$14, AL192=5, $BJ$14, AL192=6, $BR$14, AL192=7, $BB$21, AL192=8, $BJ$21, AL192=0, )</f>
        <v>#NAME?</v>
      </c>
      <c r="AT196" s="15"/>
      <c r="AU196" s="59"/>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row>
    <row r="197" spans="1:70" ht="13.5" x14ac:dyDescent="0.25">
      <c r="A197" s="180"/>
      <c r="B197" s="136" t="s">
        <v>17</v>
      </c>
      <c r="C197" s="182"/>
      <c r="D197" s="180"/>
      <c r="E197" s="180"/>
      <c r="F197" s="180"/>
      <c r="G197" s="180"/>
      <c r="H197" s="182"/>
      <c r="I197" s="15">
        <f>I192*$AT$7</f>
        <v>31166.25</v>
      </c>
      <c r="J197" s="180"/>
      <c r="K197" s="15">
        <f>K192*$AU$7</f>
        <v>800</v>
      </c>
      <c r="L197" s="180"/>
      <c r="M197" s="180"/>
      <c r="N197" s="180"/>
      <c r="O197" s="180"/>
      <c r="P197" s="180"/>
      <c r="Q197" s="180"/>
      <c r="R197" s="182"/>
      <c r="S197" s="180"/>
      <c r="T197" s="182"/>
      <c r="U197" s="116" t="e">
        <f ca="1">IFS(T192=1, $AV$8, T192=2, $BD$8, T192=3, $BL$8, T192=4, $AV$15, T192=5, $BD$15, T192=6, $BL$15, T192=7, $AV$22, T192=8, $BD$22, T192=0, )</f>
        <v>#NAME?</v>
      </c>
      <c r="V197" s="116" t="e">
        <f ca="1">IFS(T192=1, $AW$8, T192=2, $BE$8, T192=3, $BM$8, T192=4, $AW$15, T192=5, $BE$15, T192=6, $BM$15, T192=7, $AW$22, T192=8, $BE$22, T192=0, )</f>
        <v>#NAME?</v>
      </c>
      <c r="W197" s="116" t="e">
        <f ca="1">IFS(T192=1, $AX$8, T192=2, $BF$8, T192=3, $BN$8, T192=4, $AX$15, T192=5, $BF$15, T192=6, $BN$15, T192=7, $AX$22, T192=8, $BF$22, T192=0, )</f>
        <v>#NAME?</v>
      </c>
      <c r="X197" s="116" t="e">
        <f ca="1">IFS(T192=1, $AY$8, T192=2, $BG$8, T192=3, $BO$8, T192=4, $AY$15, T192=5, $BG$15, T192=6, $BO$15, T192=7, $AY$22, T192=8, $BG$22, T192=0, )</f>
        <v>#NAME?</v>
      </c>
      <c r="Y197" s="116" t="e">
        <f ca="1">IFS(T192=1, $AZ$8, T192=2, $BH$8, T192=3, $BP$8, T192=4, $AZ$15, T192=5, $BH$15, T192=6, $BP$15, T192=7, $AZ$22, T192=8, $BH$22, T192=0, )</f>
        <v>#NAME?</v>
      </c>
      <c r="Z197" s="116" t="e">
        <f ca="1">IFS(T192=1, $BA$8, T192=2, $BI$8, T192=3, $BQ$8, T192=4, $BA$15, T192=5, $BI$15, T192=6, $BQ$15, T192=7, $BA$22, T192=8, $BI$22, T192=0, )</f>
        <v>#NAME?</v>
      </c>
      <c r="AA197" s="117" t="e">
        <f ca="1">IFS(T192=1, $BB$8, T192=2, $BJ$8, T192=3, $BR$8, T192=4, $BB$15, T192=5, $BJ$15, T192=6, $BR$15, T192=7, $BB$22, T192=8, $BJ$22, T192=0, )</f>
        <v>#NAME?</v>
      </c>
      <c r="AB197" s="180"/>
      <c r="AC197" s="182"/>
      <c r="AD197" s="116"/>
      <c r="AE197" s="116" t="e">
        <f ca="1">IFS(AC192=1, $AW$8, AC192=2, $BE$8, AC192=3, $BM$8, AC192=4, $AW$15, AC192=5, $BE$15, AC192=6, $BM$15, AC192=7, $AW$22, AC192=8, $BE$22, AC192=0, )</f>
        <v>#NAME?</v>
      </c>
      <c r="AF197" s="116" t="e">
        <f ca="1">IFS(AC192=1, $AX$8, AC192=2, $BF$8, AC192=3, $BN$8, AC192=4, $AX$15, AC192=5, $BF$15, AC192=6, $BN$15, AC192=7, $AX$22, AC192=8, $BF$22, AC192=0, )</f>
        <v>#NAME?</v>
      </c>
      <c r="AG197" s="116" t="e">
        <f ca="1">IFS(AC192=1, $AY$8, AC192=2, $BG$8, AC192=3, $BO$8, AC192=4, $AY$15, AC192=5, $BG$15, AC192=6, $BO$15, AC192=7, $AY$22, AC192=8, $BG$22, AC192=0, )</f>
        <v>#NAME?</v>
      </c>
      <c r="AH197" s="116" t="e">
        <f ca="1">IFS(AC192=1, $AZ$8, AC192=2, $BH$8, AC192=3, $BP$8, AC192=4, $AZ$15, AC192=5, $BH$15, AC192=6, $BP$15, AC192=7, $AZ$22, AC192=8, $BH$22, AC192=0, )</f>
        <v>#NAME?</v>
      </c>
      <c r="AI197" s="116" t="e">
        <f ca="1">IFS(AC192=1, $BA$8, AC192=2, $BI$8, AC192=3, $BQ$8, AC192=4, $BA$15, AC192=5, $BI$15, AC192=6, $BQ$15, AC192=7, $BA$22, AC192=8, $BI$22, AC192=0, )</f>
        <v>#NAME?</v>
      </c>
      <c r="AJ197" s="117" t="e">
        <f ca="1">IFS(AC192=1, $BB$8, AC192=2, $BJ$8, AC192=3, $BR$8, AC192=4, $BB$15, AC192=5, $BJ$15, AC192=6, $BR$15, AC192=7, $BB$22, AC192=8, $BJ$22, AC192=0, )</f>
        <v>#NAME?</v>
      </c>
      <c r="AK197" s="180"/>
      <c r="AL197" s="182"/>
      <c r="AM197" s="116" t="e">
        <f ca="1">IFS(AL192=1, $AV$8, AL192=2, $BD$8, AL192=3, $BL$8, AL192=4, $AV$15, AL192=5, $BD$15, AL192=6, $BL$15, AL192=7, $AV$22, AL192=8, $BD$22, AL192=0, )</f>
        <v>#NAME?</v>
      </c>
      <c r="AN197" s="116" t="e">
        <f ca="1">IFS(AL192=1, $AW$8, AL192=2, $BE$8, AL192=3, $BM$8, AL192=4, $AW$15, AL192=5, $BE$15, AL192=6, $BM$15, AL192=7, $AW$22, AL192=8, $BE$22, AL192=0, )</f>
        <v>#NAME?</v>
      </c>
      <c r="AO197" s="116" t="e">
        <f ca="1">IFS(AL192=1, $AX$8, AL192=2, $BF$8, AL192=3, $BN$8, AL192=4, $AX$15, AL192=5, $BF$15, AL192=6, $BN$15, AL192=7, $AX$22, AL192=8, $BF$22, AL192=0, )</f>
        <v>#NAME?</v>
      </c>
      <c r="AP197" s="116" t="e">
        <f ca="1">IFS(AL192=1, $AY$8, AL192=2, $BG$8, AL192=3, $BO$8, AL192=4, $AY$15, AL192=5, $BG$15, AL192=6, $BO$15, AL192=7, $AY$22, AL192=8, $BG$22, AL192=0, )</f>
        <v>#NAME?</v>
      </c>
      <c r="AQ197" s="116" t="e">
        <f ca="1">IFS(AL192=1, $AZ$8, AL192=2, $BH$8, AL192=3, $BP$8, AL192=4, $AZ$15, AL192=5, $BH$15, AL192=6, $BP$15, AL192=7, $AZ$22, AL192=8, $BH$22, AL192=0, )</f>
        <v>#NAME?</v>
      </c>
      <c r="AR197" s="116" t="e">
        <f ca="1">IFS(AL192=1, $BA$8, AL192=2, $BI$8, AL192=3, $BQ$8, AL192=4, $BA$15, AL192=5, $BI$15, AL192=6, $BQ$15, AL192=7, $BA$22, AL192=8, $BI$22, AL192=0, )</f>
        <v>#NAME?</v>
      </c>
      <c r="AS197" s="117" t="e">
        <f ca="1">IFS(AL192=1, $BB$8, AL192=2, $BJ$8, AL192=3, $BR$8, AL192=4, $BB$15, AL192=5, $BJ$15, AL192=6, $BR$15, AL192=7, $BB$22, AL192=8, $BJ$22, AL192=0, )</f>
        <v>#NAME?</v>
      </c>
      <c r="AT197" s="15"/>
      <c r="AU197" s="59"/>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row>
    <row r="198" spans="1:70" ht="15.75" customHeight="1" x14ac:dyDescent="0.25">
      <c r="A198" s="191"/>
      <c r="B198" s="141" t="s">
        <v>18</v>
      </c>
      <c r="C198" s="195"/>
      <c r="D198" s="191"/>
      <c r="E198" s="191"/>
      <c r="F198" s="191"/>
      <c r="G198" s="191"/>
      <c r="H198" s="195"/>
      <c r="I198" s="76">
        <f>I192*$AT$8</f>
        <v>331875</v>
      </c>
      <c r="J198" s="191"/>
      <c r="K198" s="76">
        <f>K192*$AU$8</f>
        <v>1600</v>
      </c>
      <c r="L198" s="191"/>
      <c r="M198" s="191"/>
      <c r="N198" s="191"/>
      <c r="O198" s="191"/>
      <c r="P198" s="191"/>
      <c r="Q198" s="191"/>
      <c r="R198" s="195"/>
      <c r="S198" s="191"/>
      <c r="T198" s="195"/>
      <c r="U198" s="124" t="e">
        <f ca="1">IFS(T192=1, $AV$9, T192=2, $BD$9, T192=3, $BL$9, T192=4, $AV$16, T192=5, $BD$16, T192=6, $BL$16, T192=7, $AV$23, T192=8, $BD$23, T192=0, )</f>
        <v>#NAME?</v>
      </c>
      <c r="V198" s="124" t="e">
        <f ca="1">IFS(T192=1, $AW$9, T192=2, $BE$9, T192=3, $BM$9, T192=4, $AW$16, T192=5, $BE$16, T192=6, $BM$16, T192=7, $AW$23, T192=8, $BE$23, T192=0, )</f>
        <v>#NAME?</v>
      </c>
      <c r="W198" s="124" t="e">
        <f ca="1">IFS(T192=1, $AX$9, T192=2, $BF$9, T192=3, $BN$9, T192=4, $AX$16, T192=5, $BF$16, T192=6, $BN$16, T192=7, $AX$23, T192=8, $BF$23, T192=0, )</f>
        <v>#NAME?</v>
      </c>
      <c r="X198" s="124" t="e">
        <f ca="1">IFS(T192=1, $AY$9, T192=2, $BG$9, T192=3, $BO$9, T192=4, $AY$16, T192=5, $BG$16, T192=6, $BO$16, T192=7, $AY$23, T192=8, $BG$23, T192=0, )</f>
        <v>#NAME?</v>
      </c>
      <c r="Y198" s="124" t="e">
        <f ca="1">IFS(T192=1, $AZ$9, T192=2, $BH$9, T192=3, $BP$9, T192=4, $AZ$16, T192=5, $BH$16, T192=6, $BP$16, T192=7, $AZ$23, T192=8, $BH$23, T192=0, )</f>
        <v>#NAME?</v>
      </c>
      <c r="Z198" s="124" t="e">
        <f ca="1">IFS(T192=1, $BA$9, T192=2, $BI$9, T192=3, $BQ$9, T192=4, $BA$16, T192=5, $BI$16, T192=6, $BQ$16, T192=7, $BA$23, T192=8, $BI$23, T192=0, )</f>
        <v>#NAME?</v>
      </c>
      <c r="AA198" s="125" t="e">
        <f ca="1">IFS(T192=1, $BB$9, T192=2, $BJ$9, T192=3, $BR$9, T192=4, $BB$16, T192=5, $BJ$16, T192=6, $BR$16, T192=7, $BB$23, T192=8, $BJ$23, T192=0, )</f>
        <v>#NAME?</v>
      </c>
      <c r="AB198" s="191"/>
      <c r="AC198" s="195"/>
      <c r="AD198" s="124"/>
      <c r="AE198" s="124" t="e">
        <f ca="1">IFS(AC192=1, $AW$9, AC192=2, $BE$9, AC192=3, $BM$9, AC192=4, $AW$16, AC192=5, $BE$16, AC192=6, $BM$16, AC192=7, $AW$23, AC192=8, $BE$23, AC192=0, )</f>
        <v>#NAME?</v>
      </c>
      <c r="AF198" s="124" t="e">
        <f ca="1">IFS(AC192=1, $AX$9, AC192=2, $BF$9, AC192=3, $BN$9, AC192=4, $AX$16, AC192=5, $BF$16, AC192=6, $BN$16, AC192=7, $AX$23, AC192=8, $BF$23, AC192=0, )</f>
        <v>#NAME?</v>
      </c>
      <c r="AG198" s="124" t="e">
        <f ca="1">IFS(AC192=1, $AY$9, AC192=2, $BG$9, AC192=3, $BO$9, AC192=4, $AY$16, AC192=5, $BG$16, AC192=6, $BO$16, AC192=7, $AY$23, AC192=8, $BG$23, AC192=0, )</f>
        <v>#NAME?</v>
      </c>
      <c r="AH198" s="124" t="e">
        <f ca="1">IFS(AC192=1, $AZ$9, AC192=2, $BH$9, AC192=3, $BP$9, AC192=4, $AZ$16, AC192=5, $BH$16, AC192=6, $BP$16, AC192=7, $AZ$23, AC192=8, $BH$23, AC192=0, )</f>
        <v>#NAME?</v>
      </c>
      <c r="AI198" s="124" t="e">
        <f ca="1">IFS(AC192=1, $BA$9, AC192=2, $BI$9, AC192=3, $BQ$9, AC192=4, $BA$16, AC192=5, $BI$16, AC192=6, $BQ$16, AC192=7, $BA$23, AC192=8, $BI$23, AC192=0, )</f>
        <v>#NAME?</v>
      </c>
      <c r="AJ198" s="125" t="e">
        <f ca="1">IFS(AC192=1, $BB$9, AC192=2, $BJ$9, AC192=3, $BR$9, AC192=4, $BB$16, AC192=5, $BJ$16, AC192=6, $BR$16, AC192=7, $BB$23, AC192=8, $BJ$23, AC192=0, )</f>
        <v>#NAME?</v>
      </c>
      <c r="AK198" s="191"/>
      <c r="AL198" s="195"/>
      <c r="AM198" s="124" t="e">
        <f ca="1">IFS(AL192=1, $AV$9, AL192=2, $BD$9, AL192=3, $BL$9, AL192=4, $AV$16, AL192=5, $BD$16, AL192=6, $BL$16, AL192=7, $AV$23, AL192=8, $BD$23, AL192=0, )</f>
        <v>#NAME?</v>
      </c>
      <c r="AN198" s="124" t="e">
        <f ca="1">IFS(AL192=1, $AW$9, AL192=2, $BE$9, AL192=3, $BM$9, AL192=4, $AW$16, AL192=5, $BE$16, AL192=6, $BM$16, AL192=7, $AW$23, AL192=8, $BE$23, AL192=0, )</f>
        <v>#NAME?</v>
      </c>
      <c r="AO198" s="124" t="e">
        <f ca="1">IFS(AL192=1, $AX$9, AL192=2, $BF$9, AL192=3, $BN$9, AL192=4, $AX$16, AL192=5, $BF$16, AL192=6, $BN$16, AL192=7, $AX$23, AL192=8, $BF$23, AL192=0, )</f>
        <v>#NAME?</v>
      </c>
      <c r="AP198" s="124" t="e">
        <f ca="1">IFS(AL192=1, $AY$9, AL192=2, $BG$9, AL192=3, $BO$9, AL192=4, $AY$16, AL192=5, $BG$16, AL192=6, $BO$16, AL192=7, $AY$23, AL192=8, $BG$23, AL192=0, )</f>
        <v>#NAME?</v>
      </c>
      <c r="AQ198" s="124" t="e">
        <f ca="1">IFS(AL192=1, $AZ$9, AL192=2, $BH$9, AL192=3, $BP$9, AL192=4, $AZ$16, AL192=5, $BH$16, AL192=6, $BP$16, AL192=7, $AZ$23, AL192=8, $BH$23, AL192=0, )</f>
        <v>#NAME?</v>
      </c>
      <c r="AR198" s="124" t="e">
        <f ca="1">IFS(AL192=1, $BA$9, AL192=2, $BI$9, AL192=3, $BQ$9, AL192=4, $BA$16, AL192=5, $BI$16, AL192=6, $BQ$16, AL192=7, $BA$23, AL192=8, $BI$23, AL192=0, )</f>
        <v>#NAME?</v>
      </c>
      <c r="AS198" s="125" t="e">
        <f ca="1">IFS(AL192=1, $BB$9, AL192=2, $BJ$9, AL192=3, $BR$9, AL192=4, $BB$16, AL192=5, $BJ$16, AL192=6, $BR$16, AL192=7, $BB$23, AL192=8, $BJ$23, AL192=0, )</f>
        <v>#NAME?</v>
      </c>
      <c r="AT198" s="142"/>
      <c r="AU198" s="143"/>
      <c r="AV198" s="144"/>
      <c r="AW198" s="144"/>
      <c r="AX198" s="144"/>
      <c r="AY198" s="144"/>
      <c r="AZ198" s="144"/>
      <c r="BA198" s="144"/>
      <c r="BB198" s="144"/>
      <c r="BC198" s="144"/>
      <c r="BD198" s="144"/>
      <c r="BE198" s="144"/>
      <c r="BF198" s="144"/>
      <c r="BG198" s="144"/>
      <c r="BH198" s="144"/>
      <c r="BI198" s="144"/>
      <c r="BJ198" s="144"/>
      <c r="BK198" s="144"/>
      <c r="BL198" s="144"/>
      <c r="BM198" s="144"/>
      <c r="BN198" s="144"/>
      <c r="BO198" s="144"/>
      <c r="BP198" s="144"/>
      <c r="BQ198" s="144"/>
      <c r="BR198" s="144"/>
    </row>
    <row r="199" spans="1:70" ht="22.5" customHeight="1" x14ac:dyDescent="0.25">
      <c r="A199" s="189" t="s">
        <v>293</v>
      </c>
      <c r="B199" s="147" t="s">
        <v>23</v>
      </c>
      <c r="C199" s="194">
        <v>33</v>
      </c>
      <c r="D199" s="189"/>
      <c r="E199" s="189" t="s">
        <v>118</v>
      </c>
      <c r="F199" s="189"/>
      <c r="G199" s="189" t="s">
        <v>115</v>
      </c>
      <c r="H199" s="194" t="s">
        <v>115</v>
      </c>
      <c r="I199" s="15">
        <v>200</v>
      </c>
      <c r="J199" s="189" t="s">
        <v>115</v>
      </c>
      <c r="K199" s="15">
        <v>10</v>
      </c>
      <c r="L199" s="189">
        <v>0</v>
      </c>
      <c r="M199" s="189" t="s">
        <v>115</v>
      </c>
      <c r="N199" s="180"/>
      <c r="O199" s="180"/>
      <c r="P199" s="199" t="s">
        <v>355</v>
      </c>
      <c r="Q199" s="189" t="s">
        <v>427</v>
      </c>
      <c r="R199" s="194" t="s">
        <v>293</v>
      </c>
      <c r="S199" s="189" t="s">
        <v>293</v>
      </c>
      <c r="T199" s="194">
        <v>1</v>
      </c>
      <c r="U199" s="116"/>
      <c r="V199" s="116" t="e">
        <f ca="1">IFS(T199=1, $AW$3, T199=2, $BE$3, T199=3, $BM$3, T199=4, $AW$10, T199=5, $BE$10, T199=6, $BM$10, T199=7, $AW$17, T199=8, $BE$17, T199=0, )</f>
        <v>#NAME?</v>
      </c>
      <c r="W199" s="116" t="e">
        <f ca="1">IFS(T199=1, $AX$3, T199=2, $BF$3, T199=3, $BN$3, T199=4, $AX$10, T199=5, $BF$10, T199=6, $BN$10, T199=7, $AX$17, T199=8, $BET206, T199=0, )</f>
        <v>#NAME?</v>
      </c>
      <c r="X199" s="116" t="e">
        <f ca="1">IFS(T199=1, $AY$3, T199=2, $BG$3, T199=3, $BO$3, T199=4, $AY$10, T199=5, $BG$10, T199=6, $BO$10, T199=7, $AY$17, T199=8, $BFT206, T199=0, )</f>
        <v>#NAME?</v>
      </c>
      <c r="Y199" s="116" t="e">
        <f ca="1">IFS(T199=1, $AZ$3, T199=2, $BH$3, T199=3, $BP$3, T199=4, $AZ$10, T199=5, $BH$10, T199=6, $BP$10, T199=7, $AZ$17, T199=8, $BGT206, T199=0, )</f>
        <v>#NAME?</v>
      </c>
      <c r="Z199" s="116" t="e">
        <f ca="1">IFS(T199=1, $BA$3, T199=2, $BI$3, T199=3, $BQ$3, T199=4, $BA$10, T199=5, $BI$10, T199=6, $BQ$10, T199=7, $BA$17, T199=8, $BHT206, T199=0, )</f>
        <v>#NAME?</v>
      </c>
      <c r="AA199" s="117" t="e">
        <f ca="1">IFS(T199=1, $BB$3, T199=2, $BJ$3, T199=3, $BR$3, T199=4, $BB$10, T199=5, $BJ$10, T199=6, $BR$10, T199=7, $BB$17, T199=8, $BIT206, T199=0, )</f>
        <v>#NAME?</v>
      </c>
      <c r="AB199" s="189" t="s">
        <v>115</v>
      </c>
      <c r="AC199" s="194"/>
      <c r="AD199" s="116" t="e">
        <f ca="1">IFS(AC199=1, $AV$3, AC199=2, $BD$3, AC199=3, $BL$3, AC199=4, $AV$10, AC199=5, $BD$10, AC199=6, $BL$10, AC199=7, $AV$17, AC199=8, $BD$17, AC199=0, )</f>
        <v>#NAME?</v>
      </c>
      <c r="AE199" s="116" t="e">
        <f ca="1">IFS(AC199=1, $AW$3, AC199=2, $BE$3, AC199=3, $BM$3, AC199=4, $AW$10, AC199=5, $BE$10, AC199=6, $BM$10, AC199=7, $AW$17, AC199=8, $BE$17, AC199=0, )</f>
        <v>#NAME?</v>
      </c>
      <c r="AF199" s="116" t="e">
        <f ca="1">IFS(AC199=1, $AX$3, AC199=2, $BF$3, AC199=3, $BN$3, AC199=4, $AX$10, AC199=5, $BF$10, AC199=6, $BN$10, AC199=7, $AX$17, AC199=8, $BET206, AC199=0, )</f>
        <v>#NAME?</v>
      </c>
      <c r="AG199" s="116" t="e">
        <f ca="1">IFS(AC199=1, $AY$3, AC199=2, $BG$3, AC199=3, $BO$3, AC199=4, $AY$10, AC199=5, $BG$10, AC199=6, $BO$10, AC199=7, $AY$17, AC199=8, $BFT206, AC199=0, )</f>
        <v>#NAME?</v>
      </c>
      <c r="AH199" s="116" t="e">
        <f ca="1">IFS(AC199=1, $AZ$3, AC199=2, $BH$3, AC199=3, $BP$3, AC199=4, $AZ$10, AC199=5, $BH$10, AC199=6, $BP$10, AC199=7, $AZ$17, AC199=8, $BGT206, AC199=0, )</f>
        <v>#NAME?</v>
      </c>
      <c r="AI199" s="116" t="e">
        <f ca="1">IFS(AC199=1, $BA$3, AC199=2, $BI$3, AC199=3, $BQ$3, AC199=4, $BA$10, AC199=5, $BI$10, AC199=6, $BQ$10, AC199=7, $BA$17, AC199=8, $BHT206, AC199=0, )</f>
        <v>#NAME?</v>
      </c>
      <c r="AJ199" s="117" t="e">
        <f ca="1">IFS(AC199=1, $BB$3, AC199=2, $BJ$3, AC199=3, $BR$3, AC199=4, $BB$10, AC199=5, $BJ$10, AC199=6, $BR$10, AC199=7, $BB$17, AC199=8, $BIT206, AC199=0, )</f>
        <v>#NAME?</v>
      </c>
      <c r="AK199" s="189" t="s">
        <v>115</v>
      </c>
      <c r="AL199" s="194"/>
      <c r="AM199" s="116" t="e">
        <f ca="1">IFS(AL199=1, $AV$3, AL199=2, $BD$3, AL199=3, $BL$3, AL199=4, $AV$10, AL199=5, $BD$10, AL199=6, $BL$10, AL199=7, $AV$17, AL199=8, $BD$17, AL199=0, )</f>
        <v>#NAME?</v>
      </c>
      <c r="AN199" s="116" t="e">
        <f ca="1">IFS(AL199=1, $AW$3, AL199=2, $BE$3, AL199=3, $BM$3, AL199=4, $AW$10, AL199=5, $BE$10, AL199=6, $BM$10, AL199=7, $AW$17, AL199=8, $BE$17, AL199=0, )</f>
        <v>#NAME?</v>
      </c>
      <c r="AO199" s="116" t="e">
        <f ca="1">IFS(AL199=1, $AX$3, AL199=2, $BF$3, AL199=3, $BN$3, AL199=4, $AX$10, AL199=5, $BF$10, AL199=6, $BN$10, AL199=7, $AX$17, AL199=8, $BET206, AL199=0, )</f>
        <v>#NAME?</v>
      </c>
      <c r="AP199" s="116" t="e">
        <f ca="1">IFS(AL199=1, $AY$3, AL199=2, $BG$3, AL199=3, $BO$3, AL199=4, $AY$10, AL199=5, $BG$10, AL199=6, $BO$10, AL199=7, $AY$17, AL199=8, $BFT206, AL199=0, )</f>
        <v>#NAME?</v>
      </c>
      <c r="AQ199" s="116" t="e">
        <f ca="1">IFS(AL199=1, $AZ$3, AL199=2, $BH$3, AL199=3, $BP$3, AL199=4, $AZ$10, AL199=5, $BH$10, AL199=6, $BP$10, AL199=7, $AZ$17, AL199=8, $BGT206, AL199=0, )</f>
        <v>#NAME?</v>
      </c>
      <c r="AR199" s="116" t="e">
        <f ca="1">IFS(AL199=1, $BA$3, AL199=2, $BI$3, AL199=3, $BQ$3, AL199=4, $BA$10, AL199=5, $BI$10, AL199=6, $BQ$10, AL199=7, $BA$17, AL199=8, $BHT206, AL199=0, )</f>
        <v>#NAME?</v>
      </c>
      <c r="AS199" s="117" t="e">
        <f ca="1">IFS(AL199=1, $BB$3, AL199=2, $BJ$3, AL199=3, $BR$3, AL199=4, $BB$10, AL199=5, $BJ$10, AL199=6, $BR$10, AL199=7, $BB$17, AL199=8, $BIT206, AL199=0, )</f>
        <v>#NAME?</v>
      </c>
      <c r="AT199" s="15"/>
      <c r="AU199" s="59"/>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row>
    <row r="200" spans="1:70" ht="22.5" customHeight="1" x14ac:dyDescent="0.25">
      <c r="A200" s="180"/>
      <c r="B200" s="136" t="s">
        <v>13</v>
      </c>
      <c r="C200" s="182"/>
      <c r="D200" s="180"/>
      <c r="E200" s="180"/>
      <c r="F200" s="180"/>
      <c r="G200" s="180"/>
      <c r="H200" s="182"/>
      <c r="I200" s="15">
        <f>I199*$AT$3</f>
        <v>440.00000000000006</v>
      </c>
      <c r="J200" s="180"/>
      <c r="K200" s="15">
        <f>K199*$AU$3</f>
        <v>20</v>
      </c>
      <c r="L200" s="180"/>
      <c r="M200" s="180"/>
      <c r="N200" s="180"/>
      <c r="O200" s="180"/>
      <c r="P200" s="180"/>
      <c r="Q200" s="180"/>
      <c r="R200" s="182"/>
      <c r="S200" s="180"/>
      <c r="T200" s="182"/>
      <c r="U200" s="116"/>
      <c r="V200" s="116" t="e">
        <f ca="1">IFS(T199=1, $AW$4, T199=2, $BE$4, T199=3, $BM$4, T199=4, $AW$11, T199=5, $BE$11, T199=6, $BM$11, T199=7, $AW$18, T199=8, $BE$18, T199=0, )</f>
        <v>#NAME?</v>
      </c>
      <c r="W200" s="116" t="e">
        <f ca="1">IFS(T199=1, $AX$4, T199=2, $BF$4, T199=3, $BN$4, T199=4, $AX$11, T199=5, $BF$11, T199=6, $BN$11, T199=7, $AX$18, T199=8, $BF$18, T199=0, )</f>
        <v>#NAME?</v>
      </c>
      <c r="X200" s="116" t="e">
        <f ca="1">IFS(T199=1, $AY$4, T199=2, $BG$4, T199=3, $BO$4, T199=4, $AY$11, T199=5, $BG$11, T199=6, $BO$11, T199=7, $AY$18, T199=8, $BG$18, T199=0, )</f>
        <v>#NAME?</v>
      </c>
      <c r="Y200" s="116" t="e">
        <f ca="1">IFS(T199=1, $AZ$4, T199=2, $BH$4, T199=3, $BP$4, T199=4, $AZ$11, T199=5, $BH$11, T199=6, $BP$11, T199=7, $AZ$18, T199=8, $BH$18, T199=0, )</f>
        <v>#NAME?</v>
      </c>
      <c r="Z200" s="116" t="e">
        <f ca="1">IFS(T199=1, $BA$4, T199=2, $BI$4, T199=3, $BQ$4, T199=4, $BA$11, T199=5, $BI$11, T199=6, $BQ$11, T199=7, $BA$18, T199=8, $BI$18, T199=0, )</f>
        <v>#NAME?</v>
      </c>
      <c r="AA200" s="117" t="e">
        <f ca="1">IFS(T199=1, $BA$4, T199=2, $BI$4, T199=3, $BQ$4, T199=4, $BA$11, T199=5, $BI$11, T199=6, $BQ$11, T199=7, $BA$18, T199=8, $BI$18, T199=0, )</f>
        <v>#NAME?</v>
      </c>
      <c r="AB200" s="180"/>
      <c r="AC200" s="182"/>
      <c r="AD200" s="116" t="e">
        <f ca="1">IFS(AC199=1, $AV$4, AC199=2, $BD$4, AC199=3, $BL$4, AC199=4, $AV$11, AC199=5, $BD$11, AC199=6, $BL$11, AC199=7, $AV$18, AC199=8, $BD$18, AC199=0, )</f>
        <v>#NAME?</v>
      </c>
      <c r="AE200" s="116" t="e">
        <f ca="1">IFS(AC199=1, $AW$4, AC199=2, $BE$4, AC199=3, $BM$4, AC199=4, $AW$11, AC199=5, $BE$11, AC199=6, $BM$11, AC199=7, $AW$18, AC199=8, $BE$18, AC199=0, )</f>
        <v>#NAME?</v>
      </c>
      <c r="AF200" s="116" t="e">
        <f ca="1">IFS(AC199=1, $AX$4, AC199=2, $BF$4, AC199=3, $BN$4, AC199=4, $AX$11, AC199=5, $BF$11, AC199=6, $BN$11, AC199=7, $AX$18, AC199=8, $BF$18, AC199=0, )</f>
        <v>#NAME?</v>
      </c>
      <c r="AG200" s="116" t="e">
        <f ca="1">IFS(AC199=1, $AY$4, AC199=2, $BG$4, AC199=3, $BO$4, AC199=4, $AY$11, AC199=5, $BG$11, AC199=6, $BO$11, AC199=7, $AY$18, AC199=8, $BG$18, AC199=0, )</f>
        <v>#NAME?</v>
      </c>
      <c r="AH200" s="116" t="e">
        <f ca="1">IFS(AC199=1, $AZ$4, AC199=2, $BH$4, AC199=3, $BP$4, AC199=4, $AZ$11, AC199=5, $BH$11, AC199=6, $BP$11, AC199=7, $AZ$18, AC199=8, $BH$18, AC199=0, )</f>
        <v>#NAME?</v>
      </c>
      <c r="AI200" s="116" t="e">
        <f ca="1">IFS(AC199=1, $BA$4, AC199=2, $BI$4, AC199=3, $BQ$4, AC199=4, $BA$11, AC199=5, $BI$11, AC199=6, $BQ$11, AC199=7, $BA$18, AC199=8, $BI$18, AC199=0, )</f>
        <v>#NAME?</v>
      </c>
      <c r="AJ200" s="117" t="e">
        <f ca="1">IFS(AC199=1, $BA$4, AC199=2, $BI$4, AC199=3, $BQ$4, AC199=4, $BA$11, AC199=5, $BI$11, AC199=6, $BQ$11, AC199=7, $BA$18, AC199=8, $BI$18, AC199=0, )</f>
        <v>#NAME?</v>
      </c>
      <c r="AK200" s="180"/>
      <c r="AL200" s="182"/>
      <c r="AM200" s="116" t="e">
        <f ca="1">IFS(AL199=1, $AV$4, AL199=2, $BD$4, AL199=3, $BL$4, AL199=4, $AV$11, AL199=5, $BD$11, AL199=6, $BL$11, AL199=7, $AV$18, AL199=8, $BD$18, AL199=0, )</f>
        <v>#NAME?</v>
      </c>
      <c r="AN200" s="116" t="e">
        <f ca="1">IFS(AL199=1, $AW$4, AL199=2, $BE$4, AL199=3, $BM$4, AL199=4, $AW$11, AL199=5, $BE$11, AL199=6, $BM$11, AL199=7, $AW$18, AL199=8, $BE$18, AL199=0, )</f>
        <v>#NAME?</v>
      </c>
      <c r="AO200" s="116" t="e">
        <f ca="1">IFS(AL199=1, $AX$4, AL199=2, $BF$4, AL199=3, $BN$4, AL199=4, $AX$11, AL199=5, $BF$11, AL199=6, $BN$11, AL199=7, $AX$18, AL199=8, $BF$18, AL199=0, )</f>
        <v>#NAME?</v>
      </c>
      <c r="AP200" s="116" t="e">
        <f ca="1">IFS(AL199=1, $AY$4, AL199=2, $BG$4, AL199=3, $BO$4, AL199=4, $AY$11, AL199=5, $BG$11, AL199=6, $BO$11, AL199=7, $AY$18, AL199=8, $BG$18, AL199=0, )</f>
        <v>#NAME?</v>
      </c>
      <c r="AQ200" s="116" t="e">
        <f ca="1">IFS(AL199=1, $AZ$4, AL199=2, $BH$4, AL199=3, $BP$4, AL199=4, $AZ$11, AL199=5, $BH$11, AL199=6, $BP$11, AL199=7, $AZ$18, AL199=8, $BH$18, AL199=0, )</f>
        <v>#NAME?</v>
      </c>
      <c r="AR200" s="116" t="e">
        <f ca="1">IFS(AL199=1, $BA$4, AL199=2, $BI$4, AL199=3, $BQ$4, AL199=4, $BA$11, AL199=5, $BI$11, AL199=6, $BQ$11, AL199=7, $BA$18, AL199=8, $BI$18, AL199=0, )</f>
        <v>#NAME?</v>
      </c>
      <c r="AS200" s="117" t="e">
        <f ca="1">IFS(AL199=1, $BA$4, AL199=2, $BI$4, AL199=3, $BQ$4, AL199=4, $BA$11, AL199=5, $BI$11, AL199=6, $BQ$11, AL199=7, $BA$18, AL199=8, $BI$18, AL199=0, )</f>
        <v>#NAME?</v>
      </c>
      <c r="AT200" s="15"/>
      <c r="AU200" s="59"/>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row>
    <row r="201" spans="1:70" ht="22.5" customHeight="1" x14ac:dyDescent="0.25">
      <c r="A201" s="180"/>
      <c r="B201" s="136" t="s">
        <v>14</v>
      </c>
      <c r="C201" s="182"/>
      <c r="D201" s="180"/>
      <c r="E201" s="180"/>
      <c r="F201" s="180"/>
      <c r="G201" s="180"/>
      <c r="H201" s="182"/>
      <c r="I201" s="15">
        <f>I199*$AT$4</f>
        <v>968</v>
      </c>
      <c r="J201" s="180"/>
      <c r="K201" s="15">
        <f>K199*$AU$4</f>
        <v>40</v>
      </c>
      <c r="L201" s="180"/>
      <c r="M201" s="180"/>
      <c r="N201" s="180"/>
      <c r="O201" s="180"/>
      <c r="P201" s="180"/>
      <c r="Q201" s="180"/>
      <c r="R201" s="182"/>
      <c r="S201" s="180"/>
      <c r="T201" s="182"/>
      <c r="U201" s="116"/>
      <c r="V201" s="116" t="e">
        <f ca="1">IFS(T199=1, $AW$5, T199=2, $BE$5, T199=3, $BM$5, T199=4, $AW$12, T199=5, $BE$12, T199=6, $BM$12, T199=7, $AW$19, T199=8, $BE$19, T199=0, )</f>
        <v>#NAME?</v>
      </c>
      <c r="W201" s="116" t="e">
        <f ca="1">IFS(T199=1, $AX$5, T199=2, $BF$5, T199=3, $BN$5, T199=4, $AX$12, T199=5, $BF$12, T199=6, $BN$12, T199=7, $AX$19, T199=8, $BF$19, T199=0, )</f>
        <v>#NAME?</v>
      </c>
      <c r="X201" s="116" t="e">
        <f ca="1">IFS(T199=1, $AY$5, T199=2, $BG$5, T199=3, $BO$5, T199=4, $AY$12, T199=5, $BG$12, T199=6, $BO$12, T199=7, $AY$19, T199=8, $BG$19, T199=0, )</f>
        <v>#NAME?</v>
      </c>
      <c r="Y201" s="116" t="e">
        <f ca="1">IFS(T199=1, $AZ$5, T199=2, $BH$5, T199=3, $BP$5, T199=4, $AZ$12, T199=5, $BH$12, T199=6, $BP$12, T199=7, $AZ$19, T199=8, $BH$19, T199=0, )</f>
        <v>#NAME?</v>
      </c>
      <c r="Z201" s="116" t="e">
        <f ca="1">IFS(T199=1, $BA$5, T199=2, $BI$5, T199=3, $BQ$5, T199=4, $BA$12, T199=5, $BI$12, T199=6, $BQ$12, T199=7, $BA$19, T199=8, $BI$19, T199=0, )</f>
        <v>#NAME?</v>
      </c>
      <c r="AA201" s="117" t="e">
        <f ca="1">IFS(T199=1, $BB$5, T199=2, $BJ$5, T199=3, $BR$5, T199=4, $BB$12, T199=5, $BJ$12, T199=6, $BR$12, T199=7, $BB$19, T199=8, $BJ$19, T199=0, )</f>
        <v>#NAME?</v>
      </c>
      <c r="AB201" s="180"/>
      <c r="AC201" s="182"/>
      <c r="AD201" s="116" t="e">
        <f ca="1">IFS(AC199=1, $AV$5, AC199=2, $BD$5, AC199=3, $BL$5, AC199=4, $AV$12, AC199=5, $BD$12, AC199=6, $BL$12, AC199=7, $AV$19, AC199=8, $BD$19, AC199=0, )</f>
        <v>#NAME?</v>
      </c>
      <c r="AE201" s="116" t="e">
        <f ca="1">IFS(AC199=1, $AW$5, AC199=2, $BE$5, AC199=3, $BM$5, AC199=4, $AW$12, AC199=5, $BE$12, AC199=6, $BM$12, AC199=7, $AW$19, AC199=8, $BE$19, AC199=0, )</f>
        <v>#NAME?</v>
      </c>
      <c r="AF201" s="116" t="e">
        <f ca="1">IFS(AC199=1, $AX$5, AC199=2, $BF$5, AC199=3, $BN$5, AC199=4, $AX$12, AC199=5, $BF$12, AC199=6, $BN$12, AC199=7, $AX$19, AC199=8, $BF$19, AC199=0, )</f>
        <v>#NAME?</v>
      </c>
      <c r="AG201" s="116" t="e">
        <f ca="1">IFS(AC199=1, $AY$5, AC199=2, $BG$5, AC199=3, $BO$5, AC199=4, $AY$12, AC199=5, $BG$12, AC199=6, $BO$12, AC199=7, $AY$19, AC199=8, $BG$19, AC199=0, )</f>
        <v>#NAME?</v>
      </c>
      <c r="AH201" s="116" t="e">
        <f ca="1">IFS(AC199=1, $AZ$5, AC199=2, $BH$5, AC199=3, $BP$5, AC199=4, $AZ$12, AC199=5, $BH$12, AC199=6, $BP$12, AC199=7, $AZ$19, AC199=8, $BH$19, AC199=0, )</f>
        <v>#NAME?</v>
      </c>
      <c r="AI201" s="116" t="e">
        <f ca="1">IFS(AC199=1, $BA$5, AC199=2, $BI$5, AC199=3, $BQ$5, AC199=4, $BA$12, AC199=5, $BI$12, AC199=6, $BQ$12, AC199=7, $BA$19, AC199=8, $BI$19, AC199=0, )</f>
        <v>#NAME?</v>
      </c>
      <c r="AJ201" s="117" t="e">
        <f ca="1">IFS(AC199=1, $BB$5, AC199=2, $BJ$5, AC199=3, $BR$5, AC199=4, $BB$12, AC199=5, $BJ$12, AC199=6, $BR$12, AC199=7, $BB$19, AC199=8, $BJ$19, AC199=0, )</f>
        <v>#NAME?</v>
      </c>
      <c r="AK201" s="180"/>
      <c r="AL201" s="182"/>
      <c r="AM201" s="116" t="e">
        <f ca="1">IFS(AL199=1, $AV$5, AL199=2, $BD$5, AL199=3, $BL$5, AL199=4, $AV$12, AL199=5, $BD$12, AL199=6, $BL$12, AL199=7, $AV$19, AL199=8, $BD$19, AL199=0, )</f>
        <v>#NAME?</v>
      </c>
      <c r="AN201" s="116" t="e">
        <f ca="1">IFS(AL199=1, $AW$5, AL199=2, $BE$5, AL199=3, $BM$5, AL199=4, $AW$12, AL199=5, $BE$12, AL199=6, $BM$12, AL199=7, $AW$19, AL199=8, $BE$19, AL199=0, )</f>
        <v>#NAME?</v>
      </c>
      <c r="AO201" s="116" t="e">
        <f ca="1">IFS(AL199=1, $AX$5, AL199=2, $BF$5, AL199=3, $BN$5, AL199=4, $AX$12, AL199=5, $BF$12, AL199=6, $BN$12, AL199=7, $AX$19, AL199=8, $BF$19, AL199=0, )</f>
        <v>#NAME?</v>
      </c>
      <c r="AP201" s="116" t="e">
        <f ca="1">IFS(AL199=1, $AY$5, AL199=2, $BG$5, AL199=3, $BO$5, AL199=4, $AY$12, AL199=5, $BG$12, AL199=6, $BO$12, AL199=7, $AY$19, AL199=8, $BG$19, AL199=0, )</f>
        <v>#NAME?</v>
      </c>
      <c r="AQ201" s="116" t="e">
        <f ca="1">IFS(AL199=1, $AZ$5, AL199=2, $BH$5, AL199=3, $BP$5, AL199=4, $AZ$12, AL199=5, $BH$12, AL199=6, $BP$12, AL199=7, $AZ$19, AL199=8, $BH$19, AL199=0, )</f>
        <v>#NAME?</v>
      </c>
      <c r="AR201" s="116" t="e">
        <f ca="1">IFS(AL199=1, $BA$5, AL199=2, $BI$5, AL199=3, $BQ$5, AL199=4, $BA$12, AL199=5, $BI$12, AL199=6, $BQ$12, AL199=7, $BA$19, AL199=8, $BI$19, AL199=0, )</f>
        <v>#NAME?</v>
      </c>
      <c r="AS201" s="117" t="e">
        <f ca="1">IFS(AL199=1, $BB$5, AL199=2, $BJ$5, AL199=3, $BR$5, AL199=4, $BB$12, AL199=5, $BJ$12, AL199=6, $BR$12, AL199=7, $BB$19, AL199=8, $BJ$19, AL199=0, )</f>
        <v>#NAME?</v>
      </c>
      <c r="AT201" s="15"/>
      <c r="AU201" s="59"/>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row>
    <row r="202" spans="1:70" ht="22.5" customHeight="1" x14ac:dyDescent="0.25">
      <c r="A202" s="180"/>
      <c r="B202" s="136" t="s">
        <v>15</v>
      </c>
      <c r="C202" s="182"/>
      <c r="D202" s="180"/>
      <c r="E202" s="180"/>
      <c r="F202" s="180"/>
      <c r="G202" s="180"/>
      <c r="H202" s="182"/>
      <c r="I202" s="15">
        <f>I199*$AT$5</f>
        <v>2129.6</v>
      </c>
      <c r="J202" s="180"/>
      <c r="K202" s="15">
        <f>K199*$AU$5</f>
        <v>80</v>
      </c>
      <c r="L202" s="180"/>
      <c r="M202" s="180"/>
      <c r="N202" s="180"/>
      <c r="O202" s="180"/>
      <c r="P202" s="180"/>
      <c r="Q202" s="180"/>
      <c r="R202" s="182"/>
      <c r="S202" s="180"/>
      <c r="T202" s="182"/>
      <c r="U202" s="116"/>
      <c r="V202" s="116" t="e">
        <f ca="1">IFS(T199=1, $AW$6, T199=2, $BE$6, T199=3, $BM$6, T199=4, $AW$13, T199=5, $BE$13, T199=6, $BM$13, T199=7, $AW$20, T199=8, $BE$20, T199=0, )</f>
        <v>#NAME?</v>
      </c>
      <c r="W202" s="116" t="e">
        <f ca="1">IFS(T199=1, $AX$6, T199=2, $BF$6, T199=3, $BN$6, T199=4, $AX$13, T199=5, $BF$13, T199=6, $BN$13, T199=7, $AX$20, T199=8, $BF$20, T199=0, )</f>
        <v>#NAME?</v>
      </c>
      <c r="X202" s="116" t="e">
        <f ca="1">IFS(T199=1, $AY$6, T199=2, $BG$6, T199=3, $BO$6, T199=4, $AY$13, T199=5, $BG$13, T199=6, $BO$13, T199=7, $AY$20, T199=8, $BG$20, T199=0, )</f>
        <v>#NAME?</v>
      </c>
      <c r="Y202" s="116" t="e">
        <f ca="1">IFS(T199=1, $AZ$6, T199=2, $BH$6, T199=3, $BP$6, T199=4, $AZ$13, T199=5, $BH$13, T199=6, $BP$13, T199=7, $AZ$20, T199=8, $BH$20, T199=0, )</f>
        <v>#NAME?</v>
      </c>
      <c r="Z202" s="116" t="e">
        <f ca="1">IFS(T199=1, $BA$6, T199=2, $BI$6, T199=3, $BQ$6, T199=4, $BA$13, T199=5, $BI$13, T199=6, $BQ$13, T199=7, $BA$20, T199=8, $BI$20, T199=0, )</f>
        <v>#NAME?</v>
      </c>
      <c r="AA202" s="117" t="e">
        <f ca="1">IFS(T199=1, $BB$6, T199=2, $BJ$6, T199=3, $BR$6, T199=4, $BB$13, T199=5, $BJ$13, T199=6, $BR$13, T199=7, $BB$20, T199=8, $BJ$20, T199=0, )</f>
        <v>#NAME?</v>
      </c>
      <c r="AB202" s="180"/>
      <c r="AC202" s="182"/>
      <c r="AD202" s="116" t="e">
        <f ca="1">IFS(AC199=1, $AV$6, AC199=2, $BD$6, AC199=3, $BL$6, AC199=4, $AV$13, AC199=5, $BD$13, AC199=6, $BL$13, AC199=7, $AV$20, AC199=8, $BD$20, AC199=0, )</f>
        <v>#NAME?</v>
      </c>
      <c r="AE202" s="116" t="e">
        <f ca="1">IFS(AC199=1, $AW$6, AC199=2, $BE$6, AC199=3, $BM$6, AC199=4, $AW$13, AC199=5, $BE$13, AC199=6, $BM$13, AC199=7, $AW$20, AC199=8, $BE$20, AC199=0, )</f>
        <v>#NAME?</v>
      </c>
      <c r="AF202" s="116" t="e">
        <f ca="1">IFS(AC199=1, $AX$6, AC199=2, $BF$6, AC199=3, $BN$6, AC199=4, $AX$13, AC199=5, $BF$13, AC199=6, $BN$13, AC199=7, $AX$20, AC199=8, $BF$20, AC199=0, )</f>
        <v>#NAME?</v>
      </c>
      <c r="AG202" s="116" t="e">
        <f ca="1">IFS(AC199=1, $AY$6, AC199=2, $BG$6, AC199=3, $BO$6, AC199=4, $AY$13, AC199=5, $BG$13, AC199=6, $BO$13, AC199=7, $AY$20, AC199=8, $BG$20, AC199=0, )</f>
        <v>#NAME?</v>
      </c>
      <c r="AH202" s="116" t="e">
        <f ca="1">IFS(AC199=1, $AZ$6, AC199=2, $BH$6, AC199=3, $BP$6, AC199=4, $AZ$13, AC199=5, $BH$13, AC199=6, $BP$13, AC199=7, $AZ$20, AC199=8, $BH$20, AC199=0, )</f>
        <v>#NAME?</v>
      </c>
      <c r="AI202" s="116" t="e">
        <f ca="1">IFS(AC199=1, $BA$6, AC199=2, $BI$6, AC199=3, $BQ$6, AC199=4, $BA$13, AC199=5, $BI$13, AC199=6, $BQ$13, AC199=7, $BA$20, AC199=8, $BI$20, AC199=0, )</f>
        <v>#NAME?</v>
      </c>
      <c r="AJ202" s="117" t="e">
        <f ca="1">IFS(AC199=1, $BB$6, AC199=2, $BJ$6, AC199=3, $BR$6, AC199=4, $BB$13, AC199=5, $BJ$13, AC199=6, $BR$13, AC199=7, $BB$20, AC199=8, $BJ$20, AC199=0, )</f>
        <v>#NAME?</v>
      </c>
      <c r="AK202" s="180"/>
      <c r="AL202" s="182"/>
      <c r="AM202" s="116" t="e">
        <f ca="1">IFS(AL199=1, $AV$6, AL199=2, $BD$6, AL199=3, $BL$6, AL199=4, $AV$13, AL199=5, $BD$13, AL199=6, $BL$13, AL199=7, $AV$20, AL199=8, $BD$20, AL199=0, )</f>
        <v>#NAME?</v>
      </c>
      <c r="AN202" s="116" t="e">
        <f ca="1">IFS(AL199=1, $AW$6, AL199=2, $BE$6, AL199=3, $BM$6, AL199=4, $AW$13, AL199=5, $BE$13, AL199=6, $BM$13, AL199=7, $AW$20, AL199=8, $BE$20, AL199=0, )</f>
        <v>#NAME?</v>
      </c>
      <c r="AO202" s="116" t="e">
        <f ca="1">IFS(AL199=1, $AX$6, AL199=2, $BF$6, AL199=3, $BN$6, AL199=4, $AX$13, AL199=5, $BF$13, AL199=6, $BN$13, AL199=7, $AX$20, AL199=8, $BF$20, AL199=0, )</f>
        <v>#NAME?</v>
      </c>
      <c r="AP202" s="116" t="e">
        <f ca="1">IFS(AL199=1, $AY$6, AL199=2, $BG$6, AL199=3, $BO$6, AL199=4, $AY$13, AL199=5, $BG$13, AL199=6, $BO$13, AL199=7, $AY$20, AL199=8, $BG$20, AL199=0, )</f>
        <v>#NAME?</v>
      </c>
      <c r="AQ202" s="116" t="e">
        <f ca="1">IFS(AL199=1, $AZ$6, AL199=2, $BH$6, AL199=3, $BP$6, AL199=4, $AZ$13, AL199=5, $BH$13, AL199=6, $BP$13, AL199=7, $AZ$20, AL199=8, $BH$20, AL199=0, )</f>
        <v>#NAME?</v>
      </c>
      <c r="AR202" s="116" t="e">
        <f ca="1">IFS(AL199=1, $BA$6, AL199=2, $BI$6, AL199=3, $BQ$6, AL199=4, $BA$13, AL199=5, $BI$13, AL199=6, $BQ$13, AL199=7, $BA$20, AL199=8, $BI$20, AL199=0, )</f>
        <v>#NAME?</v>
      </c>
      <c r="AS202" s="117" t="e">
        <f ca="1">IFS(AL199=1, $BB$6, AL199=2, $BJ$6, AL199=3, $BR$6, AL199=4, $BB$13, AL199=5, $BJ$13, AL199=6, $BR$13, AL199=7, $BB$20, AL199=8, $BJ$20, AL199=0, )</f>
        <v>#NAME?</v>
      </c>
      <c r="AT202" s="15"/>
      <c r="AU202" s="59"/>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row>
    <row r="203" spans="1:70" ht="22.5" customHeight="1" x14ac:dyDescent="0.25">
      <c r="A203" s="180"/>
      <c r="B203" s="136" t="s">
        <v>16</v>
      </c>
      <c r="C203" s="182"/>
      <c r="D203" s="180"/>
      <c r="E203" s="180"/>
      <c r="F203" s="180"/>
      <c r="G203" s="180"/>
      <c r="H203" s="182"/>
      <c r="I203" s="15">
        <f>I199*$AT$6</f>
        <v>10300</v>
      </c>
      <c r="J203" s="180"/>
      <c r="K203" s="15">
        <f>K199*$AU$6</f>
        <v>160</v>
      </c>
      <c r="L203" s="180"/>
      <c r="M203" s="180"/>
      <c r="N203" s="180"/>
      <c r="O203" s="180"/>
      <c r="P203" s="180"/>
      <c r="Q203" s="180"/>
      <c r="R203" s="182"/>
      <c r="S203" s="180"/>
      <c r="T203" s="182"/>
      <c r="U203" s="116"/>
      <c r="V203" s="116" t="e">
        <f ca="1">IFS(T199=1, $AW$7, T199=2, $BE$7, T199=3, $BM$7, T199=4, $AW$14, T199=5, $BE$14, T199=6, $BM$14, T199=7, $AW$21, T199=8, $BE$21, T199=0, )</f>
        <v>#NAME?</v>
      </c>
      <c r="W203" s="116" t="e">
        <f ca="1">IFS(T199=1, $AX$7, T199=2, $BF$7, T199=3, $BN$7, T199=4, $AX$14, T199=5, $BF$14, T199=6, $BN$14, T199=7, $AX$21, T199=8, $BF$21, T199=0, )</f>
        <v>#NAME?</v>
      </c>
      <c r="X203" s="116" t="e">
        <f ca="1">IFS(T199=1, $AY$7, T199=2, $BG$7, T199=3, $BO$7, T199=4, $AY$14, T199=5, $BG$14, T199=6, $BO$14, T199=7, $AY$21, T199=8, $BG$21, T199=0, )</f>
        <v>#NAME?</v>
      </c>
      <c r="Y203" s="116" t="e">
        <f ca="1">IFS(T199=1, $AZ$7, T199=2, $BH$7, T199=3, $BP$7, T199=4, $AZ$14, T199=5, $BH$14, T199=6, $BP$14, T199=7, $AZ$21, T199=8, $BH$21, T199=0, )</f>
        <v>#NAME?</v>
      </c>
      <c r="Z203" s="116" t="e">
        <f ca="1">IFS(T199=1, $BA$7, T199=2, $BI$7, T199=3, $BQ$7, T199=4, $BA$14, T199=5, $BI$14, T199=6, $BQ$14, T199=7, $BA$21, T199=8, $BI$21, T199=0, )</f>
        <v>#NAME?</v>
      </c>
      <c r="AA203" s="117" t="e">
        <f ca="1">IFS(T199=1, $BB$7, T199=2, $BJ$7, T199=3, $BR$7, T199=4, $BB$14, T199=5, $BJ$14, T199=6, $BR$14, T199=7, $BB$21, T199=8, $BJ$21, T199=0, )</f>
        <v>#NAME?</v>
      </c>
      <c r="AB203" s="180"/>
      <c r="AC203" s="182"/>
      <c r="AD203" s="116" t="e">
        <f ca="1">IFS(AC199=1, $AV$7, AC199=2, $BD$7, AC199=3, $BL$7, AC199=4, $AV$14, AC199=5, $BD$14, AC199=6, $BL$14, AC199=7, $AV$21, AC199=8, $BD$21, AC199=0, )</f>
        <v>#NAME?</v>
      </c>
      <c r="AE203" s="116" t="e">
        <f ca="1">IFS(AC199=1, $AW$7, AC199=2, $BE$7, AC199=3, $BM$7, AC199=4, $AW$14, AC199=5, $BE$14, AC199=6, $BM$14, AC199=7, $AW$21, AC199=8, $BE$21, AC199=0, )</f>
        <v>#NAME?</v>
      </c>
      <c r="AF203" s="116" t="e">
        <f ca="1">IFS(AC199=1, $AX$7, AC199=2, $BF$7, AC199=3, $BN$7, AC199=4, $AX$14, AC199=5, $BF$14, AC199=6, $BN$14, AC199=7, $AX$21, AC199=8, $BF$21, AC199=0, )</f>
        <v>#NAME?</v>
      </c>
      <c r="AG203" s="116" t="e">
        <f ca="1">IFS(AC199=1, $AY$7, AC199=2, $BG$7, AC199=3, $BO$7, AC199=4, $AY$14, AC199=5, $BG$14, AC199=6, $BO$14, AC199=7, $AY$21, AC199=8, $BG$21, AC199=0, )</f>
        <v>#NAME?</v>
      </c>
      <c r="AH203" s="116" t="e">
        <f ca="1">IFS(AC199=1, $AZ$7, AC199=2, $BH$7, AC199=3, $BP$7, AC199=4, $AZ$14, AC199=5, $BH$14, AC199=6, $BP$14, AC199=7, $AZ$21, AC199=8, $BH$21, AC199=0, )</f>
        <v>#NAME?</v>
      </c>
      <c r="AI203" s="116" t="e">
        <f ca="1">IFS(AC199=1, $BA$7, AC199=2, $BI$7, AC199=3, $BQ$7, AC199=4, $BA$14, AC199=5, $BI$14, AC199=6, $BQ$14, AC199=7, $BA$21, AC199=8, $BI$21, AC199=0, )</f>
        <v>#NAME?</v>
      </c>
      <c r="AJ203" s="117" t="e">
        <f ca="1">IFS(AC199=1, $BB$7, AC199=2, $BJ$7, AC199=3, $BR$7, AC199=4, $BB$14, AC199=5, $BJ$14, AC199=6, $BR$14, AC199=7, $BB$21, AC199=8, $BJ$21, AC199=0, )</f>
        <v>#NAME?</v>
      </c>
      <c r="AK203" s="180"/>
      <c r="AL203" s="182"/>
      <c r="AM203" s="116" t="e">
        <f ca="1">IFS(AL199=1, $AV$7, AL199=2, $BD$7, AL199=3, $BL$7, AL199=4, $AV$14, AL199=5, $BD$14, AL199=6, $BL$14, AL199=7, $AV$21, AL199=8, $BD$21, AL199=0, )</f>
        <v>#NAME?</v>
      </c>
      <c r="AN203" s="116" t="e">
        <f ca="1">IFS(AL199=1, $AW$7, AL199=2, $BE$7, AL199=3, $BM$7, AL199=4, $AW$14, AL199=5, $BE$14, AL199=6, $BM$14, AL199=7, $AW$21, AL199=8, $BE$21, AL199=0, )</f>
        <v>#NAME?</v>
      </c>
      <c r="AO203" s="116" t="e">
        <f ca="1">IFS(AL199=1, $AX$7, AL199=2, $BF$7, AL199=3, $BN$7, AL199=4, $AX$14, AL199=5, $BF$14, AL199=6, $BN$14, AL199=7, $AX$21, AL199=8, $BF$21, AL199=0, )</f>
        <v>#NAME?</v>
      </c>
      <c r="AP203" s="116" t="e">
        <f ca="1">IFS(AL199=1, $AY$7, AL199=2, $BG$7, AL199=3, $BO$7, AL199=4, $AY$14, AL199=5, $BG$14, AL199=6, $BO$14, AL199=7, $AY$21, AL199=8, $BG$21, AL199=0, )</f>
        <v>#NAME?</v>
      </c>
      <c r="AQ203" s="116" t="e">
        <f ca="1">IFS(AL199=1, $AZ$7, AL199=2, $BH$7, AL199=3, $BP$7, AL199=4, $AZ$14, AL199=5, $BH$14, AL199=6, $BP$14, AL199=7, $AZ$21, AL199=8, $BH$21, AL199=0, )</f>
        <v>#NAME?</v>
      </c>
      <c r="AR203" s="116" t="e">
        <f ca="1">IFS(AL199=1, $BA$7, AL199=2, $BI$7, AL199=3, $BQ$7, AL199=4, $BA$14, AL199=5, $BI$14, AL199=6, $BQ$14, AL199=7, $BA$21, AL199=8, $BI$21, AL199=0, )</f>
        <v>#NAME?</v>
      </c>
      <c r="AS203" s="117" t="e">
        <f ca="1">IFS(AL199=1, $BB$7, AL199=2, $BJ$7, AL199=3, $BR$7, AL199=4, $BB$14, AL199=5, $BJ$14, AL199=6, $BR$14, AL199=7, $BB$21, AL199=8, $BJ$21, AL199=0, )</f>
        <v>#NAME?</v>
      </c>
      <c r="AT203" s="15"/>
      <c r="AU203" s="59"/>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row>
    <row r="204" spans="1:70" ht="22.5" customHeight="1" x14ac:dyDescent="0.25">
      <c r="A204" s="180"/>
      <c r="B204" s="136" t="s">
        <v>17</v>
      </c>
      <c r="C204" s="182"/>
      <c r="D204" s="180"/>
      <c r="E204" s="180"/>
      <c r="F204" s="180"/>
      <c r="G204" s="180"/>
      <c r="H204" s="182"/>
      <c r="I204" s="15">
        <f>I199*$AT$7</f>
        <v>49866</v>
      </c>
      <c r="J204" s="180"/>
      <c r="K204" s="15">
        <f>K199*$AU$7</f>
        <v>320</v>
      </c>
      <c r="L204" s="180"/>
      <c r="M204" s="180"/>
      <c r="N204" s="180"/>
      <c r="O204" s="180"/>
      <c r="P204" s="180"/>
      <c r="Q204" s="180"/>
      <c r="R204" s="182"/>
      <c r="S204" s="180"/>
      <c r="T204" s="182"/>
      <c r="U204" s="116"/>
      <c r="V204" s="116" t="e">
        <f ca="1">IFS(T199=1, $AW$8, T199=2, $BE$8, T199=3, $BM$8, T199=4, $AW$15, T199=5, $BE$15, T199=6, $BM$15, T199=7, $AW$22, T199=8, $BE$22, T199=0, )</f>
        <v>#NAME?</v>
      </c>
      <c r="W204" s="116" t="e">
        <f ca="1">IFS(T199=1, $AX$8, T199=2, $BF$8, T199=3, $BN$8, T199=4, $AX$15, T199=5, $BF$15, T199=6, $BN$15, T199=7, $AX$22, T199=8, $BF$22, T199=0, )</f>
        <v>#NAME?</v>
      </c>
      <c r="X204" s="116" t="e">
        <f ca="1">IFS(T199=1, $AY$8, T199=2, $BG$8, T199=3, $BO$8, T199=4, $AY$15, T199=5, $BG$15, T199=6, $BO$15, T199=7, $AY$22, T199=8, $BG$22, T199=0, )</f>
        <v>#NAME?</v>
      </c>
      <c r="Y204" s="116" t="e">
        <f ca="1">IFS(T199=1, $AZ$8, T199=2, $BH$8, T199=3, $BP$8, T199=4, $AZ$15, T199=5, $BH$15, T199=6, $BP$15, T199=7, $AZ$22, T199=8, $BH$22, T199=0, )</f>
        <v>#NAME?</v>
      </c>
      <c r="Z204" s="116" t="e">
        <f ca="1">IFS(T199=1, $BA$8, T199=2, $BI$8, T199=3, $BQ$8, T199=4, $BA$15, T199=5, $BI$15, T199=6, $BQ$15, T199=7, $BA$22, T199=8, $BI$22, T199=0, )</f>
        <v>#NAME?</v>
      </c>
      <c r="AA204" s="117" t="e">
        <f ca="1">IFS(T199=1, $BB$8, T199=2, $BJ$8, T199=3, $BR$8, T199=4, $BB$15, T199=5, $BJ$15, T199=6, $BR$15, T199=7, $BB$22, T199=8, $BJ$22, T199=0, )</f>
        <v>#NAME?</v>
      </c>
      <c r="AB204" s="180"/>
      <c r="AC204" s="182"/>
      <c r="AD204" s="116" t="e">
        <f ca="1">IFS(AC199=1, $AV$8, AC199=2, $BD$8, AC199=3, $BL$8, AC199=4, $AV$15, AC199=5, $BD$15, AC199=6, $BL$15, AC199=7, $AV$22, AC199=8, $BD$22, AC199=0, )</f>
        <v>#NAME?</v>
      </c>
      <c r="AE204" s="116" t="e">
        <f ca="1">IFS(AC199=1, $AW$8, AC199=2, $BE$8, AC199=3, $BM$8, AC199=4, $AW$15, AC199=5, $BE$15, AC199=6, $BM$15, AC199=7, $AW$22, AC199=8, $BE$22, AC199=0, )</f>
        <v>#NAME?</v>
      </c>
      <c r="AF204" s="116" t="e">
        <f ca="1">IFS(AC199=1, $AX$8, AC199=2, $BF$8, AC199=3, $BN$8, AC199=4, $AX$15, AC199=5, $BF$15, AC199=6, $BN$15, AC199=7, $AX$22, AC199=8, $BF$22, AC199=0, )</f>
        <v>#NAME?</v>
      </c>
      <c r="AG204" s="116" t="e">
        <f ca="1">IFS(AC199=1, $AY$8, AC199=2, $BG$8, AC199=3, $BO$8, AC199=4, $AY$15, AC199=5, $BG$15, AC199=6, $BO$15, AC199=7, $AY$22, AC199=8, $BG$22, AC199=0, )</f>
        <v>#NAME?</v>
      </c>
      <c r="AH204" s="116" t="e">
        <f ca="1">IFS(AC199=1, $AZ$8, AC199=2, $BH$8, AC199=3, $BP$8, AC199=4, $AZ$15, AC199=5, $BH$15, AC199=6, $BP$15, AC199=7, $AZ$22, AC199=8, $BH$22, AC199=0, )</f>
        <v>#NAME?</v>
      </c>
      <c r="AI204" s="116" t="e">
        <f ca="1">IFS(AC199=1, $BA$8, AC199=2, $BI$8, AC199=3, $BQ$8, AC199=4, $BA$15, AC199=5, $BI$15, AC199=6, $BQ$15, AC199=7, $BA$22, AC199=8, $BI$22, AC199=0, )</f>
        <v>#NAME?</v>
      </c>
      <c r="AJ204" s="117" t="e">
        <f ca="1">IFS(AC199=1, $BB$8, AC199=2, $BJ$8, AC199=3, $BR$8, AC199=4, $BB$15, AC199=5, $BJ$15, AC199=6, $BR$15, AC199=7, $BB$22, AC199=8, $BJ$22, AC199=0, )</f>
        <v>#NAME?</v>
      </c>
      <c r="AK204" s="180"/>
      <c r="AL204" s="182"/>
      <c r="AM204" s="116" t="e">
        <f ca="1">IFS(AL199=1, $AV$8, AL199=2, $BD$8, AL199=3, $BL$8, AL199=4, $AV$15, AL199=5, $BD$15, AL199=6, $BL$15, AL199=7, $AV$22, AL199=8, $BD$22, AL199=0, )</f>
        <v>#NAME?</v>
      </c>
      <c r="AN204" s="116" t="e">
        <f ca="1">IFS(AL199=1, $AW$8, AL199=2, $BE$8, AL199=3, $BM$8, AL199=4, $AW$15, AL199=5, $BE$15, AL199=6, $BM$15, AL199=7, $AW$22, AL199=8, $BE$22, AL199=0, )</f>
        <v>#NAME?</v>
      </c>
      <c r="AO204" s="116" t="e">
        <f ca="1">IFS(AL199=1, $AX$8, AL199=2, $BF$8, AL199=3, $BN$8, AL199=4, $AX$15, AL199=5, $BF$15, AL199=6, $BN$15, AL199=7, $AX$22, AL199=8, $BF$22, AL199=0, )</f>
        <v>#NAME?</v>
      </c>
      <c r="AP204" s="116" t="e">
        <f ca="1">IFS(AL199=1, $AY$8, AL199=2, $BG$8, AL199=3, $BO$8, AL199=4, $AY$15, AL199=5, $BG$15, AL199=6, $BO$15, AL199=7, $AY$22, AL199=8, $BG$22, AL199=0, )</f>
        <v>#NAME?</v>
      </c>
      <c r="AQ204" s="116" t="e">
        <f ca="1">IFS(AL199=1, $AZ$8, AL199=2, $BH$8, AL199=3, $BP$8, AL199=4, $AZ$15, AL199=5, $BH$15, AL199=6, $BP$15, AL199=7, $AZ$22, AL199=8, $BH$22, AL199=0, )</f>
        <v>#NAME?</v>
      </c>
      <c r="AR204" s="116" t="e">
        <f ca="1">IFS(AL199=1, $BA$8, AL199=2, $BI$8, AL199=3, $BQ$8, AL199=4, $BA$15, AL199=5, $BI$15, AL199=6, $BQ$15, AL199=7, $BA$22, AL199=8, $BI$22, AL199=0, )</f>
        <v>#NAME?</v>
      </c>
      <c r="AS204" s="117" t="e">
        <f ca="1">IFS(AL199=1, $BB$8, AL199=2, $BJ$8, AL199=3, $BR$8, AL199=4, $BB$15, AL199=5, $BJ$15, AL199=6, $BR$15, AL199=7, $BB$22, AL199=8, $BJ$22, AL199=0, )</f>
        <v>#NAME?</v>
      </c>
      <c r="AT204" s="15"/>
      <c r="AU204" s="59"/>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row>
    <row r="205" spans="1:70" ht="15.75" customHeight="1" x14ac:dyDescent="0.25">
      <c r="A205" s="191"/>
      <c r="B205" s="141" t="s">
        <v>18</v>
      </c>
      <c r="C205" s="195"/>
      <c r="D205" s="191"/>
      <c r="E205" s="191"/>
      <c r="F205" s="191"/>
      <c r="G205" s="191"/>
      <c r="H205" s="195"/>
      <c r="I205" s="76">
        <f>I199*$AT$8</f>
        <v>531000</v>
      </c>
      <c r="J205" s="191"/>
      <c r="K205" s="76">
        <f>K199*$AU$8</f>
        <v>640</v>
      </c>
      <c r="L205" s="191"/>
      <c r="M205" s="191"/>
      <c r="N205" s="191"/>
      <c r="O205" s="191"/>
      <c r="P205" s="191"/>
      <c r="Q205" s="191"/>
      <c r="R205" s="195"/>
      <c r="S205" s="191"/>
      <c r="T205" s="195"/>
      <c r="U205" s="124"/>
      <c r="V205" s="124" t="e">
        <f ca="1">IFS(T199=1, $AW$9, T199=2, $BE$9, T199=3, $BM$9, T199=4, $AW$16, T199=5, $BE$16, T199=6, $BM$16, T199=7, $AW$23, T199=8, $BE$23, T199=0, )</f>
        <v>#NAME?</v>
      </c>
      <c r="W205" s="124" t="e">
        <f ca="1">IFS(T199=1, $AX$9, T199=2, $BF$9, T199=3, $BN$9, T199=4, $AX$16, T199=5, $BF$16, T199=6, $BN$16, T199=7, $AX$23, T199=8, $BF$23, T199=0, )</f>
        <v>#NAME?</v>
      </c>
      <c r="X205" s="124" t="e">
        <f ca="1">IFS(T199=1, $AY$9, T199=2, $BG$9, T199=3, $BO$9, T199=4, $AY$16, T199=5, $BG$16, T199=6, $BO$16, T199=7, $AY$23, T199=8, $BG$23, T199=0, )</f>
        <v>#NAME?</v>
      </c>
      <c r="Y205" s="124" t="e">
        <f ca="1">IFS(T199=1, $AZ$9, T199=2, $BH$9, T199=3, $BP$9, T199=4, $AZ$16, T199=5, $BH$16, T199=6, $BP$16, T199=7, $AZ$23, T199=8, $BH$23, T199=0, )</f>
        <v>#NAME?</v>
      </c>
      <c r="Z205" s="124" t="e">
        <f ca="1">IFS(T199=1, $BA$9, T199=2, $BI$9, T199=3, $BQ$9, T199=4, $BA$16, T199=5, $BI$16, T199=6, $BQ$16, T199=7, $BA$23, T199=8, $BI$23, T199=0, )</f>
        <v>#NAME?</v>
      </c>
      <c r="AA205" s="125" t="e">
        <f ca="1">IFS(T199=1, $BB$9, T199=2, $BJ$9, T199=3, $BR$9, T199=4, $BB$16, T199=5, $BJ$16, T199=6, $BR$16, T199=7, $BB$23, T199=8, $BJ$23, T199=0, )</f>
        <v>#NAME?</v>
      </c>
      <c r="AB205" s="191"/>
      <c r="AC205" s="195"/>
      <c r="AD205" s="124" t="e">
        <f ca="1">IFS(AC199=1, $AV$9, AC199=2, $BD$9, AC199=3, $BL$9, AC199=4, $AV$16, AC199=5, $BD$16, AC199=6, $BL$16, AC199=7, $AV$23, AC199=8, $BD$23, AC199=0, )</f>
        <v>#NAME?</v>
      </c>
      <c r="AE205" s="124" t="e">
        <f ca="1">IFS(AC199=1, $AW$9, AC199=2, $BE$9, AC199=3, $BM$9, AC199=4, $AW$16, AC199=5, $BE$16, AC199=6, $BM$16, AC199=7, $AW$23, AC199=8, $BE$23, AC199=0, )</f>
        <v>#NAME?</v>
      </c>
      <c r="AF205" s="124" t="e">
        <f ca="1">IFS(AC199=1, $AX$9, AC199=2, $BF$9, AC199=3, $BN$9, AC199=4, $AX$16, AC199=5, $BF$16, AC199=6, $BN$16, AC199=7, $AX$23, AC199=8, $BF$23, AC199=0, )</f>
        <v>#NAME?</v>
      </c>
      <c r="AG205" s="124" t="e">
        <f ca="1">IFS(AC199=1, $AY$9, AC199=2, $BG$9, AC199=3, $BO$9, AC199=4, $AY$16, AC199=5, $BG$16, AC199=6, $BO$16, AC199=7, $AY$23, AC199=8, $BG$23, AC199=0, )</f>
        <v>#NAME?</v>
      </c>
      <c r="AH205" s="124" t="e">
        <f ca="1">IFS(AC199=1, $AZ$9, AC199=2, $BH$9, AC199=3, $BP$9, AC199=4, $AZ$16, AC199=5, $BH$16, AC199=6, $BP$16, AC199=7, $AZ$23, AC199=8, $BH$23, AC199=0, )</f>
        <v>#NAME?</v>
      </c>
      <c r="AI205" s="124" t="e">
        <f ca="1">IFS(AC199=1, $BA$9, AC199=2, $BI$9, AC199=3, $BQ$9, AC199=4, $BA$16, AC199=5, $BI$16, AC199=6, $BQ$16, AC199=7, $BA$23, AC199=8, $BI$23, AC199=0, )</f>
        <v>#NAME?</v>
      </c>
      <c r="AJ205" s="125" t="e">
        <f ca="1">IFS(AC199=1, $BB$9, AC199=2, $BJ$9, AC199=3, $BR$9, AC199=4, $BB$16, AC199=5, $BJ$16, AC199=6, $BR$16, AC199=7, $BB$23, AC199=8, $BJ$23, AC199=0, )</f>
        <v>#NAME?</v>
      </c>
      <c r="AK205" s="191"/>
      <c r="AL205" s="195"/>
      <c r="AM205" s="124" t="e">
        <f ca="1">IFS(AL199=1, $AV$9, AL199=2, $BD$9, AL199=3, $BL$9, AL199=4, $AV$16, AL199=5, $BD$16, AL199=6, $BL$16, AL199=7, $AV$23, AL199=8, $BD$23, AL199=0, )</f>
        <v>#NAME?</v>
      </c>
      <c r="AN205" s="124" t="e">
        <f ca="1">IFS(AL199=1, $AW$9, AL199=2, $BE$9, AL199=3, $BM$9, AL199=4, $AW$16, AL199=5, $BE$16, AL199=6, $BM$16, AL199=7, $AW$23, AL199=8, $BE$23, AL199=0, )</f>
        <v>#NAME?</v>
      </c>
      <c r="AO205" s="124" t="e">
        <f ca="1">IFS(AL199=1, $AX$9, AL199=2, $BF$9, AL199=3, $BN$9, AL199=4, $AX$16, AL199=5, $BF$16, AL199=6, $BN$16, AL199=7, $AX$23, AL199=8, $BF$23, AL199=0, )</f>
        <v>#NAME?</v>
      </c>
      <c r="AP205" s="124" t="e">
        <f ca="1">IFS(AL199=1, $AY$9, AL199=2, $BG$9, AL199=3, $BO$9, AL199=4, $AY$16, AL199=5, $BG$16, AL199=6, $BO$16, AL199=7, $AY$23, AL199=8, $BG$23, AL199=0, )</f>
        <v>#NAME?</v>
      </c>
      <c r="AQ205" s="124" t="e">
        <f ca="1">IFS(AL199=1, $AZ$9, AL199=2, $BH$9, AL199=3, $BP$9, AL199=4, $AZ$16, AL199=5, $BH$16, AL199=6, $BP$16, AL199=7, $AZ$23, AL199=8, $BH$23, AL199=0, )</f>
        <v>#NAME?</v>
      </c>
      <c r="AR205" s="124" t="e">
        <f ca="1">IFS(AL199=1, $BA$9, AL199=2, $BI$9, AL199=3, $BQ$9, AL199=4, $BA$16, AL199=5, $BI$16, AL199=6, $BQ$16, AL199=7, $BA$23, AL199=8, $BI$23, AL199=0, )</f>
        <v>#NAME?</v>
      </c>
      <c r="AS205" s="125" t="e">
        <f ca="1">IFS(AL199=1, $BB$9, AL199=2, $BJ$9, AL199=3, $BR$9, AL199=4, $BB$16, AL199=5, $BJ$16, AL199=6, $BR$16, AL199=7, $BB$23, AL199=8, $BJ$23, AL199=0, )</f>
        <v>#NAME?</v>
      </c>
      <c r="AT205" s="142"/>
      <c r="AU205" s="143"/>
      <c r="AV205" s="144"/>
      <c r="AW205" s="144"/>
      <c r="AX205" s="144"/>
      <c r="AY205" s="144"/>
      <c r="AZ205" s="144"/>
      <c r="BA205" s="144"/>
      <c r="BB205" s="144"/>
      <c r="BC205" s="144"/>
      <c r="BD205" s="144"/>
      <c r="BE205" s="144"/>
      <c r="BF205" s="144"/>
      <c r="BG205" s="144"/>
      <c r="BH205" s="144"/>
      <c r="BI205" s="144"/>
      <c r="BJ205" s="144"/>
      <c r="BK205" s="144"/>
      <c r="BL205" s="144"/>
      <c r="BM205" s="144"/>
      <c r="BN205" s="144"/>
      <c r="BO205" s="144"/>
      <c r="BP205" s="144"/>
      <c r="BQ205" s="144"/>
      <c r="BR205" s="144"/>
    </row>
    <row r="206" spans="1:70" ht="18.75" customHeight="1" x14ac:dyDescent="0.25">
      <c r="A206" s="197" t="s">
        <v>296</v>
      </c>
      <c r="B206" s="148" t="s">
        <v>23</v>
      </c>
      <c r="C206" s="194">
        <v>18</v>
      </c>
      <c r="D206" s="189"/>
      <c r="E206" s="197" t="s">
        <v>131</v>
      </c>
      <c r="F206" s="197" t="s">
        <v>115</v>
      </c>
      <c r="G206" s="197" t="s">
        <v>115</v>
      </c>
      <c r="H206" s="197" t="s">
        <v>115</v>
      </c>
      <c r="I206" s="85">
        <v>75</v>
      </c>
      <c r="J206" s="189" t="s">
        <v>115</v>
      </c>
      <c r="K206" s="85">
        <v>10</v>
      </c>
      <c r="L206" s="189"/>
      <c r="M206" s="189" t="s">
        <v>115</v>
      </c>
      <c r="N206" s="180"/>
      <c r="O206" s="180"/>
      <c r="P206" s="201" t="s">
        <v>428</v>
      </c>
      <c r="Q206" s="189" t="s">
        <v>115</v>
      </c>
      <c r="R206" s="200" t="s">
        <v>115</v>
      </c>
      <c r="S206" s="189" t="s">
        <v>115</v>
      </c>
      <c r="T206" s="194"/>
      <c r="U206" s="116"/>
      <c r="V206" s="116" t="e">
        <f ca="1">IFS(T206=1, $AW$3, T206=2, $BE$3, T206=3, $BM$3, T206=4, $AW$10, T206=5, $BE$10, T206=6, $BM$10, T206=7, $AW$17, T206=8, $BE$17, T206=0, )</f>
        <v>#NAME?</v>
      </c>
      <c r="W206" s="116" t="e">
        <f ca="1">IFS(T206=1, $AX$3, T206=2, $BF$3, T206=3, $BN$3, T206=4, $AX$10, T206=5, $BF$10, T206=6, $BN$10, T206=7, $AX$17, T206=8, $BET213, T206=0, )</f>
        <v>#NAME?</v>
      </c>
      <c r="X206" s="116" t="e">
        <f ca="1">IFS(T206=1, $AY$3, T206=2, $BG$3, T206=3, $BO$3, T206=4, $AY$10, T206=5, $BG$10, T206=6, $BO$10, T206=7, $AY$17, T206=8, $BFT213, T206=0, )</f>
        <v>#NAME?</v>
      </c>
      <c r="Y206" s="116" t="e">
        <f ca="1">IFS(T206=1, $AZ$3, T206=2, $BH$3, T206=3, $BP$3, T206=4, $AZ$10, T206=5, $BH$10, T206=6, $BP$10, T206=7, $AZ$17, T206=8, $BGT213, T206=0, )</f>
        <v>#NAME?</v>
      </c>
      <c r="Z206" s="116" t="e">
        <f ca="1">IFS(T206=1, $BA$3, T206=2, $BI$3, T206=3, $BQ$3, T206=4, $BA$10, T206=5, $BI$10, T206=6, $BQ$10, T206=7, $BA$17, T206=8, $BHT213, T206=0, )</f>
        <v>#NAME?</v>
      </c>
      <c r="AA206" s="117" t="e">
        <f ca="1">IFS(T206=1, $BB$3, T206=2, $BJ$3, T206=3, $BR$3, T206=4, $BB$10, T206=5, $BJ$10, T206=6, $BR$10, T206=7, $BB$17, T206=8, $BIT213, T206=0, )</f>
        <v>#NAME?</v>
      </c>
      <c r="AB206" s="189" t="s">
        <v>115</v>
      </c>
      <c r="AC206" s="194"/>
      <c r="AD206" s="116" t="e">
        <f ca="1">IFS(AC206=1, $AV$3, AC206=2, $BD$3, AC206=3, $BL$3, AC206=4, $AV$10, AC206=5, $BD$10, AC206=6, $BL$10, AC206=7, $AV$17, AC206=8, $BD$17, AC206=0, )</f>
        <v>#NAME?</v>
      </c>
      <c r="AE206" s="116" t="e">
        <f ca="1">IFS(AC206=1, $AW$3, AC206=2, $BE$3, AC206=3, $BM$3, AC206=4, $AW$10, AC206=5, $BE$10, AC206=6, $BM$10, AC206=7, $AW$17, AC206=8, $BE$17, AC206=0, )</f>
        <v>#NAME?</v>
      </c>
      <c r="AF206" s="116" t="e">
        <f ca="1">IFS(AC206=1, $AX$3, AC206=2, $BF$3, AC206=3, $BN$3, AC206=4, $AX$10, AC206=5, $BF$10, AC206=6, $BN$10, AC206=7, $AX$17, AC206=8, $BET213, AC206=0, )</f>
        <v>#NAME?</v>
      </c>
      <c r="AG206" s="116" t="e">
        <f ca="1">IFS(AC206=1, $AY$3, AC206=2, $BG$3, AC206=3, $BO$3, AC206=4, $AY$10, AC206=5, $BG$10, AC206=6, $BO$10, AC206=7, $AY$17, AC206=8, $BFT213, AC206=0, )</f>
        <v>#NAME?</v>
      </c>
      <c r="AH206" s="116" t="e">
        <f ca="1">IFS(AC206=1, $AZ$3, AC206=2, $BH$3, AC206=3, $BP$3, AC206=4, $AZ$10, AC206=5, $BH$10, AC206=6, $BP$10, AC206=7, $AZ$17, AC206=8, $BGT213, AC206=0, )</f>
        <v>#NAME?</v>
      </c>
      <c r="AI206" s="116" t="e">
        <f ca="1">IFS(AC206=1, $BA$3, AC206=2, $BI$3, AC206=3, $BQ$3, AC206=4, $BA$10, AC206=5, $BI$10, AC206=6, $BQ$10, AC206=7, $BA$17, AC206=8, $BHT213, AC206=0, )</f>
        <v>#NAME?</v>
      </c>
      <c r="AJ206" s="117" t="e">
        <f ca="1">IFS(AC206=1, $BB$3, AC206=2, $BJ$3, AC206=3, $BR$3, AC206=4, $BB$10, AC206=5, $BJ$10, AC206=6, $BR$10, AC206=7, $BB$17, AC206=8, $BIT213, AC206=0, )</f>
        <v>#NAME?</v>
      </c>
      <c r="AK206" s="189" t="s">
        <v>115</v>
      </c>
      <c r="AL206" s="194"/>
      <c r="AM206" s="116" t="e">
        <f ca="1">IFS(AL206=1, $AV$3, AL206=2, $BD$3, AL206=3, $BL$3, AL206=4, $AV$10, AL206=5, $BD$10, AL206=6, $BL$10, AL206=7, $AV$17, AL206=8, $BD$17, AL206=0, )</f>
        <v>#NAME?</v>
      </c>
      <c r="AN206" s="116" t="e">
        <f ca="1">IFS(AL206=1, $AW$3, AL206=2, $BE$3, AL206=3, $BM$3, AL206=4, $AW$10, AL206=5, $BE$10, AL206=6, $BM$10, AL206=7, $AW$17, AL206=8, $BE$17, AL206=0, )</f>
        <v>#NAME?</v>
      </c>
      <c r="AO206" s="116" t="e">
        <f ca="1">IFS(AL206=1, $AX$3, AL206=2, $BF$3, AL206=3, $BN$3, AL206=4, $AX$10, AL206=5, $BF$10, AL206=6, $BN$10, AL206=7, $AX$17, AL206=8, $BET213, AL206=0, )</f>
        <v>#NAME?</v>
      </c>
      <c r="AP206" s="116" t="e">
        <f ca="1">IFS(AL206=1, $AY$3, AL206=2, $BG$3, AL206=3, $BO$3, AL206=4, $AY$10, AL206=5, $BG$10, AL206=6, $BO$10, AL206=7, $AY$17, AL206=8, $BFT213, AL206=0, )</f>
        <v>#NAME?</v>
      </c>
      <c r="AQ206" s="116" t="e">
        <f ca="1">IFS(AL206=1, $AZ$3, AL206=2, $BH$3, AL206=3, $BP$3, AL206=4, $AZ$10, AL206=5, $BH$10, AL206=6, $BP$10, AL206=7, $AZ$17, AL206=8, $BGT213, AL206=0, )</f>
        <v>#NAME?</v>
      </c>
      <c r="AR206" s="116" t="e">
        <f ca="1">IFS(AL206=1, $BA$3, AL206=2, $BI$3, AL206=3, $BQ$3, AL206=4, $BA$10, AL206=5, $BI$10, AL206=6, $BQ$10, AL206=7, $BA$17, AL206=8, $BHT213, AL206=0, )</f>
        <v>#NAME?</v>
      </c>
      <c r="AS206" s="117" t="e">
        <f ca="1">IFS(AL206=1, $BB$3, AL206=2, $BJ$3, AL206=3, $BR$3, AL206=4, $BB$10, AL206=5, $BJ$10, AL206=6, $BR$10, AL206=7, $BB$17, AL206=8, $BIT213, AL206=0, )</f>
        <v>#NAME?</v>
      </c>
      <c r="AT206" s="139"/>
      <c r="AU206" s="140"/>
      <c r="AV206" s="139"/>
      <c r="AW206" s="139"/>
      <c r="AX206" s="139"/>
      <c r="AY206" s="139"/>
      <c r="AZ206" s="139"/>
      <c r="BA206" s="139"/>
      <c r="BB206" s="139"/>
      <c r="BC206" s="139"/>
      <c r="BD206" s="139"/>
      <c r="BE206" s="139"/>
      <c r="BF206" s="139"/>
      <c r="BG206" s="139"/>
      <c r="BH206" s="139"/>
      <c r="BI206" s="139"/>
      <c r="BJ206" s="139"/>
      <c r="BK206" s="139"/>
      <c r="BL206" s="139"/>
      <c r="BM206" s="139"/>
      <c r="BN206" s="139"/>
      <c r="BO206" s="139"/>
      <c r="BP206" s="139"/>
      <c r="BQ206" s="139"/>
      <c r="BR206" s="139"/>
    </row>
    <row r="207" spans="1:70" ht="18.75" customHeight="1" x14ac:dyDescent="0.25">
      <c r="A207" s="180"/>
      <c r="B207" s="149" t="s">
        <v>13</v>
      </c>
      <c r="C207" s="182"/>
      <c r="D207" s="180"/>
      <c r="E207" s="180"/>
      <c r="F207" s="180"/>
      <c r="G207" s="180"/>
      <c r="H207" s="180"/>
      <c r="I207" s="85">
        <f>I206*$AT$3</f>
        <v>165</v>
      </c>
      <c r="J207" s="180"/>
      <c r="K207" s="85">
        <f>K206*$AU$3</f>
        <v>20</v>
      </c>
      <c r="L207" s="180"/>
      <c r="M207" s="180"/>
      <c r="N207" s="180"/>
      <c r="O207" s="180"/>
      <c r="P207" s="180"/>
      <c r="Q207" s="180"/>
      <c r="R207" s="182"/>
      <c r="S207" s="180"/>
      <c r="T207" s="182"/>
      <c r="U207" s="116"/>
      <c r="V207" s="116" t="e">
        <f ca="1">IFS(T206=1, $AW$4, T206=2, $BE$4, T206=3, $BM$4, T206=4, $AW$11, T206=5, $BE$11, T206=6, $BM$11, T206=7, $AW$18, T206=8, $BE$18, T206=0, )</f>
        <v>#NAME?</v>
      </c>
      <c r="W207" s="116" t="e">
        <f ca="1">IFS(T206=1, $AX$4, T206=2, $BF$4, T206=3, $BN$4, T206=4, $AX$11, T206=5, $BF$11, T206=6, $BN$11, T206=7, $AX$18, T206=8, $BF$18, T206=0, )</f>
        <v>#NAME?</v>
      </c>
      <c r="X207" s="116" t="e">
        <f ca="1">IFS(T206=1, $AY$4, T206=2, $BG$4, T206=3, $BO$4, T206=4, $AY$11, T206=5, $BG$11, T206=6, $BO$11, T206=7, $AY$18, T206=8, $BG$18, T206=0, )</f>
        <v>#NAME?</v>
      </c>
      <c r="Y207" s="116" t="e">
        <f ca="1">IFS(T206=1, $AZ$4, T206=2, $BH$4, T206=3, $BP$4, T206=4, $AZ$11, T206=5, $BH$11, T206=6, $BP$11, T206=7, $AZ$18, T206=8, $BH$18, T206=0, )</f>
        <v>#NAME?</v>
      </c>
      <c r="Z207" s="116" t="e">
        <f ca="1">IFS(T206=1, $BA$4, T206=2, $BI$4, T206=3, $BQ$4, T206=4, $BA$11, T206=5, $BI$11, T206=6, $BQ$11, T206=7, $BA$18, T206=8, $BI$18, T206=0, )</f>
        <v>#NAME?</v>
      </c>
      <c r="AA207" s="117" t="e">
        <f ca="1">IFS(T206=1, $BA$4, T206=2, $BI$4, T206=3, $BQ$4, T206=4, $BA$11, T206=5, $BI$11, T206=6, $BQ$11, T206=7, $BA$18, T206=8, $BI$18, T206=0, )</f>
        <v>#NAME?</v>
      </c>
      <c r="AB207" s="180"/>
      <c r="AC207" s="182"/>
      <c r="AD207" s="116" t="e">
        <f ca="1">IFS(AC206=1, $AV$4, AC206=2, $BD$4, AC206=3, $BL$4, AC206=4, $AV$11, AC206=5, $BD$11, AC206=6, $BL$11, AC206=7, $AV$18, AC206=8, $BD$18, AC206=0, )</f>
        <v>#NAME?</v>
      </c>
      <c r="AE207" s="116" t="e">
        <f ca="1">IFS(AC206=1, $AW$4, AC206=2, $BE$4, AC206=3, $BM$4, AC206=4, $AW$11, AC206=5, $BE$11, AC206=6, $BM$11, AC206=7, $AW$18, AC206=8, $BE$18, AC206=0, )</f>
        <v>#NAME?</v>
      </c>
      <c r="AF207" s="116" t="e">
        <f ca="1">IFS(AC206=1, $AX$4, AC206=2, $BF$4, AC206=3, $BN$4, AC206=4, $AX$11, AC206=5, $BF$11, AC206=6, $BN$11, AC206=7, $AX$18, AC206=8, $BF$18, AC206=0, )</f>
        <v>#NAME?</v>
      </c>
      <c r="AG207" s="116" t="e">
        <f ca="1">IFS(AC206=1, $AY$4, AC206=2, $BG$4, AC206=3, $BO$4, AC206=4, $AY$11, AC206=5, $BG$11, AC206=6, $BO$11, AC206=7, $AY$18, AC206=8, $BG$18, AC206=0, )</f>
        <v>#NAME?</v>
      </c>
      <c r="AH207" s="116" t="e">
        <f ca="1">IFS(AC206=1, $AZ$4, AC206=2, $BH$4, AC206=3, $BP$4, AC206=4, $AZ$11, AC206=5, $BH$11, AC206=6, $BP$11, AC206=7, $AZ$18, AC206=8, $BH$18, AC206=0, )</f>
        <v>#NAME?</v>
      </c>
      <c r="AI207" s="116" t="e">
        <f ca="1">IFS(AC206=1, $BA$4, AC206=2, $BI$4, AC206=3, $BQ$4, AC206=4, $BA$11, AC206=5, $BI$11, AC206=6, $BQ$11, AC206=7, $BA$18, AC206=8, $BI$18, AC206=0, )</f>
        <v>#NAME?</v>
      </c>
      <c r="AJ207" s="117" t="e">
        <f ca="1">IFS(AC206=1, $BA$4, AC206=2, $BI$4, AC206=3, $BQ$4, AC206=4, $BA$11, AC206=5, $BI$11, AC206=6, $BQ$11, AC206=7, $BA$18, AC206=8, $BI$18, AC206=0, )</f>
        <v>#NAME?</v>
      </c>
      <c r="AK207" s="180"/>
      <c r="AL207" s="182"/>
      <c r="AM207" s="116" t="e">
        <f ca="1">IFS(AL206=1, $AV$4, AL206=2, $BD$4, AL206=3, $BL$4, AL206=4, $AV$11, AL206=5, $BD$11, AL206=6, $BL$11, AL206=7, $AV$18, AL206=8, $BD$18, AL206=0, )</f>
        <v>#NAME?</v>
      </c>
      <c r="AN207" s="116" t="e">
        <f ca="1">IFS(AL206=1, $AW$4, AL206=2, $BE$4, AL206=3, $BM$4, AL206=4, $AW$11, AL206=5, $BE$11, AL206=6, $BM$11, AL206=7, $AW$18, AL206=8, $BE$18, AL206=0, )</f>
        <v>#NAME?</v>
      </c>
      <c r="AO207" s="116" t="e">
        <f ca="1">IFS(AL206=1, $AX$4, AL206=2, $BF$4, AL206=3, $BN$4, AL206=4, $AX$11, AL206=5, $BF$11, AL206=6, $BN$11, AL206=7, $AX$18, AL206=8, $BF$18, AL206=0, )</f>
        <v>#NAME?</v>
      </c>
      <c r="AP207" s="116" t="e">
        <f ca="1">IFS(AL206=1, $AY$4, AL206=2, $BG$4, AL206=3, $BO$4, AL206=4, $AY$11, AL206=5, $BG$11, AL206=6, $BO$11, AL206=7, $AY$18, AL206=8, $BG$18, AL206=0, )</f>
        <v>#NAME?</v>
      </c>
      <c r="AQ207" s="116" t="e">
        <f ca="1">IFS(AL206=1, $AZ$4, AL206=2, $BH$4, AL206=3, $BP$4, AL206=4, $AZ$11, AL206=5, $BH$11, AL206=6, $BP$11, AL206=7, $AZ$18, AL206=8, $BH$18, AL206=0, )</f>
        <v>#NAME?</v>
      </c>
      <c r="AR207" s="116" t="e">
        <f ca="1">IFS(AL206=1, $BA$4, AL206=2, $BI$4, AL206=3, $BQ$4, AL206=4, $BA$11, AL206=5, $BI$11, AL206=6, $BQ$11, AL206=7, $BA$18, AL206=8, $BI$18, AL206=0, )</f>
        <v>#NAME?</v>
      </c>
      <c r="AS207" s="117" t="e">
        <f ca="1">IFS(AL206=1, $BA$4, AL206=2, $BI$4, AL206=3, $BQ$4, AL206=4, $BA$11, AL206=5, $BI$11, AL206=6, $BQ$11, AL206=7, $BA$18, AL206=8, $BI$18, AL206=0, )</f>
        <v>#NAME?</v>
      </c>
      <c r="AT207" s="139"/>
      <c r="AU207" s="140"/>
      <c r="AV207" s="139"/>
      <c r="AW207" s="139"/>
      <c r="AX207" s="139"/>
      <c r="AY207" s="139"/>
      <c r="AZ207" s="139"/>
      <c r="BA207" s="139"/>
      <c r="BB207" s="139"/>
      <c r="BC207" s="139"/>
      <c r="BD207" s="139"/>
      <c r="BE207" s="139"/>
      <c r="BF207" s="139"/>
      <c r="BG207" s="139"/>
      <c r="BH207" s="139"/>
      <c r="BI207" s="139"/>
      <c r="BJ207" s="139"/>
      <c r="BK207" s="139"/>
      <c r="BL207" s="139"/>
      <c r="BM207" s="139"/>
      <c r="BN207" s="139"/>
      <c r="BO207" s="139"/>
      <c r="BP207" s="139"/>
      <c r="BQ207" s="139"/>
      <c r="BR207" s="139"/>
    </row>
    <row r="208" spans="1:70" ht="18.75" customHeight="1" x14ac:dyDescent="0.25">
      <c r="A208" s="180"/>
      <c r="B208" s="150" t="s">
        <v>14</v>
      </c>
      <c r="C208" s="182"/>
      <c r="D208" s="180"/>
      <c r="E208" s="180"/>
      <c r="F208" s="180"/>
      <c r="G208" s="180"/>
      <c r="H208" s="180"/>
      <c r="I208" s="85">
        <f>I206*$AT$4</f>
        <v>363</v>
      </c>
      <c r="J208" s="180"/>
      <c r="K208" s="85">
        <f>K206*$AU$4</f>
        <v>40</v>
      </c>
      <c r="L208" s="180"/>
      <c r="M208" s="180"/>
      <c r="N208" s="180"/>
      <c r="O208" s="180"/>
      <c r="P208" s="180"/>
      <c r="Q208" s="180"/>
      <c r="R208" s="182"/>
      <c r="S208" s="180"/>
      <c r="T208" s="182"/>
      <c r="U208" s="116"/>
      <c r="V208" s="116" t="e">
        <f ca="1">IFS(T206=1, $AW$5, T206=2, $BE$5, T206=3, $BM$5, T206=4, $AW$12, T206=5, $BE$12, T206=6, $BM$12, T206=7, $AW$19, T206=8, $BE$19, T206=0, )</f>
        <v>#NAME?</v>
      </c>
      <c r="W208" s="116" t="e">
        <f ca="1">IFS(T206=1, $AX$5, T206=2, $BF$5, T206=3, $BN$5, T206=4, $AX$12, T206=5, $BF$12, T206=6, $BN$12, T206=7, $AX$19, T206=8, $BF$19, T206=0, )</f>
        <v>#NAME?</v>
      </c>
      <c r="X208" s="116" t="e">
        <f ca="1">IFS(T206=1, $AY$5, T206=2, $BG$5, T206=3, $BO$5, T206=4, $AY$12, T206=5, $BG$12, T206=6, $BO$12, T206=7, $AY$19, T206=8, $BG$19, T206=0, )</f>
        <v>#NAME?</v>
      </c>
      <c r="Y208" s="116" t="e">
        <f ca="1">IFS(T206=1, $AZ$5, T206=2, $BH$5, T206=3, $BP$5, T206=4, $AZ$12, T206=5, $BH$12, T206=6, $BP$12, T206=7, $AZ$19, T206=8, $BH$19, T206=0, )</f>
        <v>#NAME?</v>
      </c>
      <c r="Z208" s="116" t="e">
        <f ca="1">IFS(T206=1, $BA$5, T206=2, $BI$5, T206=3, $BQ$5, T206=4, $BA$12, T206=5, $BI$12, T206=6, $BQ$12, T206=7, $BA$19, T206=8, $BI$19, T206=0, )</f>
        <v>#NAME?</v>
      </c>
      <c r="AA208" s="117" t="e">
        <f ca="1">IFS(T206=1, $BB$5, T206=2, $BJ$5, T206=3, $BR$5, T206=4, $BB$12, T206=5, $BJ$12, T206=6, $BR$12, T206=7, $BB$19, T206=8, $BJ$19, T206=0, )</f>
        <v>#NAME?</v>
      </c>
      <c r="AB208" s="180"/>
      <c r="AC208" s="182"/>
      <c r="AD208" s="116" t="e">
        <f ca="1">IFS(AC206=1, $AV$5, AC206=2, $BD$5, AC206=3, $BL$5, AC206=4, $AV$12, AC206=5, $BD$12, AC206=6, $BL$12, AC206=7, $AV$19, AC206=8, $BD$19, AC206=0, )</f>
        <v>#NAME?</v>
      </c>
      <c r="AE208" s="116" t="e">
        <f ca="1">IFS(AC206=1, $AW$5, AC206=2, $BE$5, AC206=3, $BM$5, AC206=4, $AW$12, AC206=5, $BE$12, AC206=6, $BM$12, AC206=7, $AW$19, AC206=8, $BE$19, AC206=0, )</f>
        <v>#NAME?</v>
      </c>
      <c r="AF208" s="116" t="e">
        <f ca="1">IFS(AC206=1, $AX$5, AC206=2, $BF$5, AC206=3, $BN$5, AC206=4, $AX$12, AC206=5, $BF$12, AC206=6, $BN$12, AC206=7, $AX$19, AC206=8, $BF$19, AC206=0, )</f>
        <v>#NAME?</v>
      </c>
      <c r="AG208" s="116" t="e">
        <f ca="1">IFS(AC206=1, $AY$5, AC206=2, $BG$5, AC206=3, $BO$5, AC206=4, $AY$12, AC206=5, $BG$12, AC206=6, $BO$12, AC206=7, $AY$19, AC206=8, $BG$19, AC206=0, )</f>
        <v>#NAME?</v>
      </c>
      <c r="AH208" s="116" t="e">
        <f ca="1">IFS(AC206=1, $AZ$5, AC206=2, $BH$5, AC206=3, $BP$5, AC206=4, $AZ$12, AC206=5, $BH$12, AC206=6, $BP$12, AC206=7, $AZ$19, AC206=8, $BH$19, AC206=0, )</f>
        <v>#NAME?</v>
      </c>
      <c r="AI208" s="116" t="e">
        <f ca="1">IFS(AC206=1, $BA$5, AC206=2, $BI$5, AC206=3, $BQ$5, AC206=4, $BA$12, AC206=5, $BI$12, AC206=6, $BQ$12, AC206=7, $BA$19, AC206=8, $BI$19, AC206=0, )</f>
        <v>#NAME?</v>
      </c>
      <c r="AJ208" s="117" t="e">
        <f ca="1">IFS(AC206=1, $BB$5, AC206=2, $BJ$5, AC206=3, $BR$5, AC206=4, $BB$12, AC206=5, $BJ$12, AC206=6, $BR$12, AC206=7, $BB$19, AC206=8, $BJ$19, AC206=0, )</f>
        <v>#NAME?</v>
      </c>
      <c r="AK208" s="180"/>
      <c r="AL208" s="182"/>
      <c r="AM208" s="116" t="e">
        <f ca="1">IFS(AL206=1, $AV$5, AL206=2, $BD$5, AL206=3, $BL$5, AL206=4, $AV$12, AL206=5, $BD$12, AL206=6, $BL$12, AL206=7, $AV$19, AL206=8, $BD$19, AL206=0, )</f>
        <v>#NAME?</v>
      </c>
      <c r="AN208" s="116" t="e">
        <f ca="1">IFS(AL206=1, $AW$5, AL206=2, $BE$5, AL206=3, $BM$5, AL206=4, $AW$12, AL206=5, $BE$12, AL206=6, $BM$12, AL206=7, $AW$19, AL206=8, $BE$19, AL206=0, )</f>
        <v>#NAME?</v>
      </c>
      <c r="AO208" s="116" t="e">
        <f ca="1">IFS(AL206=1, $AX$5, AL206=2, $BF$5, AL206=3, $BN$5, AL206=4, $AX$12, AL206=5, $BF$12, AL206=6, $BN$12, AL206=7, $AX$19, AL206=8, $BF$19, AL206=0, )</f>
        <v>#NAME?</v>
      </c>
      <c r="AP208" s="116" t="e">
        <f ca="1">IFS(AL206=1, $AY$5, AL206=2, $BG$5, AL206=3, $BO$5, AL206=4, $AY$12, AL206=5, $BG$12, AL206=6, $BO$12, AL206=7, $AY$19, AL206=8, $BG$19, AL206=0, )</f>
        <v>#NAME?</v>
      </c>
      <c r="AQ208" s="116" t="e">
        <f ca="1">IFS(AL206=1, $AZ$5, AL206=2, $BH$5, AL206=3, $BP$5, AL206=4, $AZ$12, AL206=5, $BH$12, AL206=6, $BP$12, AL206=7, $AZ$19, AL206=8, $BH$19, AL206=0, )</f>
        <v>#NAME?</v>
      </c>
      <c r="AR208" s="116" t="e">
        <f ca="1">IFS(AL206=1, $BA$5, AL206=2, $BI$5, AL206=3, $BQ$5, AL206=4, $BA$12, AL206=5, $BI$12, AL206=6, $BQ$12, AL206=7, $BA$19, AL206=8, $BI$19, AL206=0, )</f>
        <v>#NAME?</v>
      </c>
      <c r="AS208" s="117" t="e">
        <f ca="1">IFS(AL206=1, $BB$5, AL206=2, $BJ$5, AL206=3, $BR$5, AL206=4, $BB$12, AL206=5, $BJ$12, AL206=6, $BR$12, AL206=7, $BB$19, AL206=8, $BJ$19, AL206=0, )</f>
        <v>#NAME?</v>
      </c>
      <c r="AT208" s="139"/>
      <c r="AU208" s="140"/>
      <c r="AV208" s="139"/>
      <c r="AW208" s="139"/>
      <c r="AX208" s="139"/>
      <c r="AY208" s="139"/>
      <c r="AZ208" s="139"/>
      <c r="BA208" s="139"/>
      <c r="BB208" s="139"/>
      <c r="BC208" s="139"/>
      <c r="BD208" s="139"/>
      <c r="BE208" s="139"/>
      <c r="BF208" s="139"/>
      <c r="BG208" s="139"/>
      <c r="BH208" s="139"/>
      <c r="BI208" s="139"/>
      <c r="BJ208" s="139"/>
      <c r="BK208" s="139"/>
      <c r="BL208" s="139"/>
      <c r="BM208" s="139"/>
      <c r="BN208" s="139"/>
      <c r="BO208" s="139"/>
      <c r="BP208" s="139"/>
      <c r="BQ208" s="139"/>
      <c r="BR208" s="139"/>
    </row>
    <row r="209" spans="1:70" ht="18.75" customHeight="1" x14ac:dyDescent="0.25">
      <c r="A209" s="180"/>
      <c r="B209" s="151" t="s">
        <v>15</v>
      </c>
      <c r="C209" s="182"/>
      <c r="D209" s="180"/>
      <c r="E209" s="180"/>
      <c r="F209" s="180"/>
      <c r="G209" s="180"/>
      <c r="H209" s="180"/>
      <c r="I209" s="85">
        <f>I206*$AT$5</f>
        <v>798.6</v>
      </c>
      <c r="J209" s="180"/>
      <c r="K209" s="85">
        <f>K206*$AU$5</f>
        <v>80</v>
      </c>
      <c r="L209" s="180"/>
      <c r="M209" s="180"/>
      <c r="N209" s="180"/>
      <c r="O209" s="180"/>
      <c r="P209" s="180"/>
      <c r="Q209" s="180"/>
      <c r="R209" s="182"/>
      <c r="S209" s="180"/>
      <c r="T209" s="182"/>
      <c r="U209" s="116"/>
      <c r="V209" s="116" t="e">
        <f ca="1">IFS(T206=1, $AW$6, T206=2, $BE$6, T206=3, $BM$6, T206=4, $AW$13, T206=5, $BE$13, T206=6, $BM$13, T206=7, $AW$20, T206=8, $BE$20, T206=0, )</f>
        <v>#NAME?</v>
      </c>
      <c r="W209" s="116" t="e">
        <f ca="1">IFS(T206=1, $AX$6, T206=2, $BF$6, T206=3, $BN$6, T206=4, $AX$13, T206=5, $BF$13, T206=6, $BN$13, T206=7, $AX$20, T206=8, $BF$20, T206=0, )</f>
        <v>#NAME?</v>
      </c>
      <c r="X209" s="116" t="e">
        <f ca="1">IFS(T206=1, $AY$6, T206=2, $BG$6, T206=3, $BO$6, T206=4, $AY$13, T206=5, $BG$13, T206=6, $BO$13, T206=7, $AY$20, T206=8, $BG$20, T206=0, )</f>
        <v>#NAME?</v>
      </c>
      <c r="Y209" s="116" t="e">
        <f ca="1">IFS(T206=1, $AZ$6, T206=2, $BH$6, T206=3, $BP$6, T206=4, $AZ$13, T206=5, $BH$13, T206=6, $BP$13, T206=7, $AZ$20, T206=8, $BH$20, T206=0, )</f>
        <v>#NAME?</v>
      </c>
      <c r="Z209" s="116" t="e">
        <f ca="1">IFS(T206=1, $BA$6, T206=2, $BI$6, T206=3, $BQ$6, T206=4, $BA$13, T206=5, $BI$13, T206=6, $BQ$13, T206=7, $BA$20, T206=8, $BI$20, T206=0, )</f>
        <v>#NAME?</v>
      </c>
      <c r="AA209" s="117" t="e">
        <f ca="1">IFS(T206=1, $BB$6, T206=2, $BJ$6, T206=3, $BR$6, T206=4, $BB$13, T206=5, $BJ$13, T206=6, $BR$13, T206=7, $BB$20, T206=8, $BJ$20, T206=0, )</f>
        <v>#NAME?</v>
      </c>
      <c r="AB209" s="180"/>
      <c r="AC209" s="182"/>
      <c r="AD209" s="116" t="e">
        <f ca="1">IFS(AC206=1, $AV$6, AC206=2, $BD$6, AC206=3, $BL$6, AC206=4, $AV$13, AC206=5, $BD$13, AC206=6, $BL$13, AC206=7, $AV$20, AC206=8, $BD$20, AC206=0, )</f>
        <v>#NAME?</v>
      </c>
      <c r="AE209" s="116" t="e">
        <f ca="1">IFS(AC206=1, $AW$6, AC206=2, $BE$6, AC206=3, $BM$6, AC206=4, $AW$13, AC206=5, $BE$13, AC206=6, $BM$13, AC206=7, $AW$20, AC206=8, $BE$20, AC206=0, )</f>
        <v>#NAME?</v>
      </c>
      <c r="AF209" s="116" t="e">
        <f ca="1">IFS(AC206=1, $AX$6, AC206=2, $BF$6, AC206=3, $BN$6, AC206=4, $AX$13, AC206=5, $BF$13, AC206=6, $BN$13, AC206=7, $AX$20, AC206=8, $BF$20, AC206=0, )</f>
        <v>#NAME?</v>
      </c>
      <c r="AG209" s="116" t="e">
        <f ca="1">IFS(AC206=1, $AY$6, AC206=2, $BG$6, AC206=3, $BO$6, AC206=4, $AY$13, AC206=5, $BG$13, AC206=6, $BO$13, AC206=7, $AY$20, AC206=8, $BG$20, AC206=0, )</f>
        <v>#NAME?</v>
      </c>
      <c r="AH209" s="116" t="e">
        <f ca="1">IFS(AC206=1, $AZ$6, AC206=2, $BH$6, AC206=3, $BP$6, AC206=4, $AZ$13, AC206=5, $BH$13, AC206=6, $BP$13, AC206=7, $AZ$20, AC206=8, $BH$20, AC206=0, )</f>
        <v>#NAME?</v>
      </c>
      <c r="AI209" s="116" t="e">
        <f ca="1">IFS(AC206=1, $BA$6, AC206=2, $BI$6, AC206=3, $BQ$6, AC206=4, $BA$13, AC206=5, $BI$13, AC206=6, $BQ$13, AC206=7, $BA$20, AC206=8, $BI$20, AC206=0, )</f>
        <v>#NAME?</v>
      </c>
      <c r="AJ209" s="117" t="e">
        <f ca="1">IFS(AC206=1, $BB$6, AC206=2, $BJ$6, AC206=3, $BR$6, AC206=4, $BB$13, AC206=5, $BJ$13, AC206=6, $BR$13, AC206=7, $BB$20, AC206=8, $BJ$20, AC206=0, )</f>
        <v>#NAME?</v>
      </c>
      <c r="AK209" s="180"/>
      <c r="AL209" s="182"/>
      <c r="AM209" s="116" t="e">
        <f ca="1">IFS(AL206=1, $AV$6, AL206=2, $BD$6, AL206=3, $BL$6, AL206=4, $AV$13, AL206=5, $BD$13, AL206=6, $BL$13, AL206=7, $AV$20, AL206=8, $BD$20, AL206=0, )</f>
        <v>#NAME?</v>
      </c>
      <c r="AN209" s="116" t="e">
        <f ca="1">IFS(AL206=1, $AW$6, AL206=2, $BE$6, AL206=3, $BM$6, AL206=4, $AW$13, AL206=5, $BE$13, AL206=6, $BM$13, AL206=7, $AW$20, AL206=8, $BE$20, AL206=0, )</f>
        <v>#NAME?</v>
      </c>
      <c r="AO209" s="116" t="e">
        <f ca="1">IFS(AL206=1, $AX$6, AL206=2, $BF$6, AL206=3, $BN$6, AL206=4, $AX$13, AL206=5, $BF$13, AL206=6, $BN$13, AL206=7, $AX$20, AL206=8, $BF$20, AL206=0, )</f>
        <v>#NAME?</v>
      </c>
      <c r="AP209" s="116" t="e">
        <f ca="1">IFS(AL206=1, $AY$6, AL206=2, $BG$6, AL206=3, $BO$6, AL206=4, $AY$13, AL206=5, $BG$13, AL206=6, $BO$13, AL206=7, $AY$20, AL206=8, $BG$20, AL206=0, )</f>
        <v>#NAME?</v>
      </c>
      <c r="AQ209" s="116" t="e">
        <f ca="1">IFS(AL206=1, $AZ$6, AL206=2, $BH$6, AL206=3, $BP$6, AL206=4, $AZ$13, AL206=5, $BH$13, AL206=6, $BP$13, AL206=7, $AZ$20, AL206=8, $BH$20, AL206=0, )</f>
        <v>#NAME?</v>
      </c>
      <c r="AR209" s="116" t="e">
        <f ca="1">IFS(AL206=1, $BA$6, AL206=2, $BI$6, AL206=3, $BQ$6, AL206=4, $BA$13, AL206=5, $BI$13, AL206=6, $BQ$13, AL206=7, $BA$20, AL206=8, $BI$20, AL206=0, )</f>
        <v>#NAME?</v>
      </c>
      <c r="AS209" s="117" t="e">
        <f ca="1">IFS(AL206=1, $BB$6, AL206=2, $BJ$6, AL206=3, $BR$6, AL206=4, $BB$13, AL206=5, $BJ$13, AL206=6, $BR$13, AL206=7, $BB$20, AL206=8, $BJ$20, AL206=0, )</f>
        <v>#NAME?</v>
      </c>
      <c r="AT209" s="139"/>
      <c r="AU209" s="140"/>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row>
    <row r="210" spans="1:70" ht="18.75" customHeight="1" x14ac:dyDescent="0.25">
      <c r="A210" s="180"/>
      <c r="B210" s="152" t="s">
        <v>16</v>
      </c>
      <c r="C210" s="182"/>
      <c r="D210" s="180"/>
      <c r="E210" s="180"/>
      <c r="F210" s="180"/>
      <c r="G210" s="180"/>
      <c r="H210" s="180"/>
      <c r="I210" s="85">
        <f>I206*$AT$6</f>
        <v>3862.5</v>
      </c>
      <c r="J210" s="180"/>
      <c r="K210" s="85">
        <f>K206*$AU$6</f>
        <v>160</v>
      </c>
      <c r="L210" s="180"/>
      <c r="M210" s="180"/>
      <c r="N210" s="180"/>
      <c r="O210" s="180"/>
      <c r="P210" s="180"/>
      <c r="Q210" s="180"/>
      <c r="R210" s="182"/>
      <c r="S210" s="180"/>
      <c r="T210" s="182"/>
      <c r="U210" s="116"/>
      <c r="V210" s="116" t="e">
        <f ca="1">IFS(T206=1, $AW$7, T206=2, $BE$7, T206=3, $BM$7, T206=4, $AW$14, T206=5, $BE$14, T206=6, $BM$14, T206=7, $AW$21, T206=8, $BE$21, T206=0, )</f>
        <v>#NAME?</v>
      </c>
      <c r="W210" s="116" t="e">
        <f ca="1">IFS(T206=1, $AX$7, T206=2, $BF$7, T206=3, $BN$7, T206=4, $AX$14, T206=5, $BF$14, T206=6, $BN$14, T206=7, $AX$21, T206=8, $BF$21, T206=0, )</f>
        <v>#NAME?</v>
      </c>
      <c r="X210" s="116" t="e">
        <f ca="1">IFS(T206=1, $AY$7, T206=2, $BG$7, T206=3, $BO$7, T206=4, $AY$14, T206=5, $BG$14, T206=6, $BO$14, T206=7, $AY$21, T206=8, $BG$21, T206=0, )</f>
        <v>#NAME?</v>
      </c>
      <c r="Y210" s="116" t="e">
        <f ca="1">IFS(T206=1, $AZ$7, T206=2, $BH$7, T206=3, $BP$7, T206=4, $AZ$14, T206=5, $BH$14, T206=6, $BP$14, T206=7, $AZ$21, T206=8, $BH$21, T206=0, )</f>
        <v>#NAME?</v>
      </c>
      <c r="Z210" s="116" t="e">
        <f ca="1">IFS(T206=1, $BA$7, T206=2, $BI$7, T206=3, $BQ$7, T206=4, $BA$14, T206=5, $BI$14, T206=6, $BQ$14, T206=7, $BA$21, T206=8, $BI$21, T206=0, )</f>
        <v>#NAME?</v>
      </c>
      <c r="AA210" s="117" t="e">
        <f ca="1">IFS(T206=1, $BB$7, T206=2, $BJ$7, T206=3, $BR$7, T206=4, $BB$14, T206=5, $BJ$14, T206=6, $BR$14, T206=7, $BB$21, T206=8, $BJ$21, T206=0, )</f>
        <v>#NAME?</v>
      </c>
      <c r="AB210" s="180"/>
      <c r="AC210" s="182"/>
      <c r="AD210" s="116" t="e">
        <f ca="1">IFS(AC206=1, $AV$7, AC206=2, $BD$7, AC206=3, $BL$7, AC206=4, $AV$14, AC206=5, $BD$14, AC206=6, $BL$14, AC206=7, $AV$21, AC206=8, $BD$21, AC206=0, )</f>
        <v>#NAME?</v>
      </c>
      <c r="AE210" s="116" t="e">
        <f ca="1">IFS(AC206=1, $AW$7, AC206=2, $BE$7, AC206=3, $BM$7, AC206=4, $AW$14, AC206=5, $BE$14, AC206=6, $BM$14, AC206=7, $AW$21, AC206=8, $BE$21, AC206=0, )</f>
        <v>#NAME?</v>
      </c>
      <c r="AF210" s="116" t="e">
        <f ca="1">IFS(AC206=1, $AX$7, AC206=2, $BF$7, AC206=3, $BN$7, AC206=4, $AX$14, AC206=5, $BF$14, AC206=6, $BN$14, AC206=7, $AX$21, AC206=8, $BF$21, AC206=0, )</f>
        <v>#NAME?</v>
      </c>
      <c r="AG210" s="116" t="e">
        <f ca="1">IFS(AC206=1, $AY$7, AC206=2, $BG$7, AC206=3, $BO$7, AC206=4, $AY$14, AC206=5, $BG$14, AC206=6, $BO$14, AC206=7, $AY$21, AC206=8, $BG$21, AC206=0, )</f>
        <v>#NAME?</v>
      </c>
      <c r="AH210" s="116" t="e">
        <f ca="1">IFS(AC206=1, $AZ$7, AC206=2, $BH$7, AC206=3, $BP$7, AC206=4, $AZ$14, AC206=5, $BH$14, AC206=6, $BP$14, AC206=7, $AZ$21, AC206=8, $BH$21, AC206=0, )</f>
        <v>#NAME?</v>
      </c>
      <c r="AI210" s="116" t="e">
        <f ca="1">IFS(AC206=1, $BA$7, AC206=2, $BI$7, AC206=3, $BQ$7, AC206=4, $BA$14, AC206=5, $BI$14, AC206=6, $BQ$14, AC206=7, $BA$21, AC206=8, $BI$21, AC206=0, )</f>
        <v>#NAME?</v>
      </c>
      <c r="AJ210" s="117" t="e">
        <f ca="1">IFS(AC206=1, $BB$7, AC206=2, $BJ$7, AC206=3, $BR$7, AC206=4, $BB$14, AC206=5, $BJ$14, AC206=6, $BR$14, AC206=7, $BB$21, AC206=8, $BJ$21, AC206=0, )</f>
        <v>#NAME?</v>
      </c>
      <c r="AK210" s="180"/>
      <c r="AL210" s="182"/>
      <c r="AM210" s="116" t="e">
        <f ca="1">IFS(AL206=1, $AV$7, AL206=2, $BD$7, AL206=3, $BL$7, AL206=4, $AV$14, AL206=5, $BD$14, AL206=6, $BL$14, AL206=7, $AV$21, AL206=8, $BD$21, AL206=0, )</f>
        <v>#NAME?</v>
      </c>
      <c r="AN210" s="116" t="e">
        <f ca="1">IFS(AL206=1, $AW$7, AL206=2, $BE$7, AL206=3, $BM$7, AL206=4, $AW$14, AL206=5, $BE$14, AL206=6, $BM$14, AL206=7, $AW$21, AL206=8, $BE$21, AL206=0, )</f>
        <v>#NAME?</v>
      </c>
      <c r="AO210" s="116" t="e">
        <f ca="1">IFS(AL206=1, $AX$7, AL206=2, $BF$7, AL206=3, $BN$7, AL206=4, $AX$14, AL206=5, $BF$14, AL206=6, $BN$14, AL206=7, $AX$21, AL206=8, $BF$21, AL206=0, )</f>
        <v>#NAME?</v>
      </c>
      <c r="AP210" s="116" t="e">
        <f ca="1">IFS(AL206=1, $AY$7, AL206=2, $BG$7, AL206=3, $BO$7, AL206=4, $AY$14, AL206=5, $BG$14, AL206=6, $BO$14, AL206=7, $AY$21, AL206=8, $BG$21, AL206=0, )</f>
        <v>#NAME?</v>
      </c>
      <c r="AQ210" s="116" t="e">
        <f ca="1">IFS(AL206=1, $AZ$7, AL206=2, $BH$7, AL206=3, $BP$7, AL206=4, $AZ$14, AL206=5, $BH$14, AL206=6, $BP$14, AL206=7, $AZ$21, AL206=8, $BH$21, AL206=0, )</f>
        <v>#NAME?</v>
      </c>
      <c r="AR210" s="116" t="e">
        <f ca="1">IFS(AL206=1, $BA$7, AL206=2, $BI$7, AL206=3, $BQ$7, AL206=4, $BA$14, AL206=5, $BI$14, AL206=6, $BQ$14, AL206=7, $BA$21, AL206=8, $BI$21, AL206=0, )</f>
        <v>#NAME?</v>
      </c>
      <c r="AS210" s="117" t="e">
        <f ca="1">IFS(AL206=1, $BB$7, AL206=2, $BJ$7, AL206=3, $BR$7, AL206=4, $BB$14, AL206=5, $BJ$14, AL206=6, $BR$14, AL206=7, $BB$21, AL206=8, $BJ$21, AL206=0, )</f>
        <v>#NAME?</v>
      </c>
      <c r="AT210" s="139"/>
      <c r="AU210" s="140"/>
      <c r="AV210" s="139"/>
      <c r="AW210" s="139"/>
      <c r="AX210" s="139"/>
      <c r="AY210" s="139"/>
      <c r="AZ210" s="139"/>
      <c r="BA210" s="139"/>
      <c r="BB210" s="139"/>
      <c r="BC210" s="139"/>
      <c r="BD210" s="139"/>
      <c r="BE210" s="139"/>
      <c r="BF210" s="139"/>
      <c r="BG210" s="139"/>
      <c r="BH210" s="139"/>
      <c r="BI210" s="139"/>
      <c r="BJ210" s="139"/>
      <c r="BK210" s="139"/>
      <c r="BL210" s="139"/>
      <c r="BM210" s="139"/>
      <c r="BN210" s="139"/>
      <c r="BO210" s="139"/>
      <c r="BP210" s="139"/>
      <c r="BQ210" s="139"/>
      <c r="BR210" s="139"/>
    </row>
    <row r="211" spans="1:70" ht="18.75" customHeight="1" x14ac:dyDescent="0.25">
      <c r="A211" s="180"/>
      <c r="B211" s="147" t="s">
        <v>17</v>
      </c>
      <c r="C211" s="182"/>
      <c r="D211" s="180"/>
      <c r="E211" s="180"/>
      <c r="F211" s="180"/>
      <c r="G211" s="180"/>
      <c r="H211" s="180"/>
      <c r="I211" s="85">
        <f>I206*$AT$7</f>
        <v>18699.75</v>
      </c>
      <c r="J211" s="180"/>
      <c r="K211" s="85">
        <f>K206*$AU$7</f>
        <v>320</v>
      </c>
      <c r="L211" s="180"/>
      <c r="M211" s="180"/>
      <c r="N211" s="180"/>
      <c r="O211" s="180"/>
      <c r="P211" s="180"/>
      <c r="Q211" s="180"/>
      <c r="R211" s="182"/>
      <c r="S211" s="180"/>
      <c r="T211" s="182"/>
      <c r="U211" s="116"/>
      <c r="V211" s="116" t="e">
        <f ca="1">IFS(T206=1, $AW$8, T206=2, $BE$8, T206=3, $BM$8, T206=4, $AW$15, T206=5, $BE$15, T206=6, $BM$15, T206=7, $AW$22, T206=8, $BE$22, T206=0, )</f>
        <v>#NAME?</v>
      </c>
      <c r="W211" s="116" t="e">
        <f ca="1">IFS(T206=1, $AX$8, T206=2, $BF$8, T206=3, $BN$8, T206=4, $AX$15, T206=5, $BF$15, T206=6, $BN$15, T206=7, $AX$22, T206=8, $BF$22, T206=0, )</f>
        <v>#NAME?</v>
      </c>
      <c r="X211" s="116" t="e">
        <f ca="1">IFS(T206=1, $AY$8, T206=2, $BG$8, T206=3, $BO$8, T206=4, $AY$15, T206=5, $BG$15, T206=6, $BO$15, T206=7, $AY$22, T206=8, $BG$22, T206=0, )</f>
        <v>#NAME?</v>
      </c>
      <c r="Y211" s="116" t="e">
        <f ca="1">IFS(T206=1, $AZ$8, T206=2, $BH$8, T206=3, $BP$8, T206=4, $AZ$15, T206=5, $BH$15, T206=6, $BP$15, T206=7, $AZ$22, T206=8, $BH$22, T206=0, )</f>
        <v>#NAME?</v>
      </c>
      <c r="Z211" s="116" t="e">
        <f ca="1">IFS(T206=1, $BA$8, T206=2, $BI$8, T206=3, $BQ$8, T206=4, $BA$15, T206=5, $BI$15, T206=6, $BQ$15, T206=7, $BA$22, T206=8, $BI$22, T206=0, )</f>
        <v>#NAME?</v>
      </c>
      <c r="AA211" s="117" t="e">
        <f ca="1">IFS(T206=1, $BB$8, T206=2, $BJ$8, T206=3, $BR$8, T206=4, $BB$15, T206=5, $BJ$15, T206=6, $BR$15, T206=7, $BB$22, T206=8, $BJ$22, T206=0, )</f>
        <v>#NAME?</v>
      </c>
      <c r="AB211" s="180"/>
      <c r="AC211" s="182"/>
      <c r="AD211" s="116" t="e">
        <f ca="1">IFS(AC206=1, $AV$8, AC206=2, $BD$8, AC206=3, $BL$8, AC206=4, $AV$15, AC206=5, $BD$15, AC206=6, $BL$15, AC206=7, $AV$22, AC206=8, $BD$22, AC206=0, )</f>
        <v>#NAME?</v>
      </c>
      <c r="AE211" s="116" t="e">
        <f ca="1">IFS(AC206=1, $AW$8, AC206=2, $BE$8, AC206=3, $BM$8, AC206=4, $AW$15, AC206=5, $BE$15, AC206=6, $BM$15, AC206=7, $AW$22, AC206=8, $BE$22, AC206=0, )</f>
        <v>#NAME?</v>
      </c>
      <c r="AF211" s="116" t="e">
        <f ca="1">IFS(AC206=1, $AX$8, AC206=2, $BF$8, AC206=3, $BN$8, AC206=4, $AX$15, AC206=5, $BF$15, AC206=6, $BN$15, AC206=7, $AX$22, AC206=8, $BF$22, AC206=0, )</f>
        <v>#NAME?</v>
      </c>
      <c r="AG211" s="116" t="e">
        <f ca="1">IFS(AC206=1, $AY$8, AC206=2, $BG$8, AC206=3, $BO$8, AC206=4, $AY$15, AC206=5, $BG$15, AC206=6, $BO$15, AC206=7, $AY$22, AC206=8, $BG$22, AC206=0, )</f>
        <v>#NAME?</v>
      </c>
      <c r="AH211" s="116" t="e">
        <f ca="1">IFS(AC206=1, $AZ$8, AC206=2, $BH$8, AC206=3, $BP$8, AC206=4, $AZ$15, AC206=5, $BH$15, AC206=6, $BP$15, AC206=7, $AZ$22, AC206=8, $BH$22, AC206=0, )</f>
        <v>#NAME?</v>
      </c>
      <c r="AI211" s="116" t="e">
        <f ca="1">IFS(AC206=1, $BA$8, AC206=2, $BI$8, AC206=3, $BQ$8, AC206=4, $BA$15, AC206=5, $BI$15, AC206=6, $BQ$15, AC206=7, $BA$22, AC206=8, $BI$22, AC206=0, )</f>
        <v>#NAME?</v>
      </c>
      <c r="AJ211" s="117" t="e">
        <f ca="1">IFS(AC206=1, $BB$8, AC206=2, $BJ$8, AC206=3, $BR$8, AC206=4, $BB$15, AC206=5, $BJ$15, AC206=6, $BR$15, AC206=7, $BB$22, AC206=8, $BJ$22, AC206=0, )</f>
        <v>#NAME?</v>
      </c>
      <c r="AK211" s="180"/>
      <c r="AL211" s="182"/>
      <c r="AM211" s="116" t="e">
        <f ca="1">IFS(AL206=1, $AV$8, AL206=2, $BD$8, AL206=3, $BL$8, AL206=4, $AV$15, AL206=5, $BD$15, AL206=6, $BL$15, AL206=7, $AV$22, AL206=8, $BD$22, AL206=0, )</f>
        <v>#NAME?</v>
      </c>
      <c r="AN211" s="116" t="e">
        <f ca="1">IFS(AL206=1, $AW$8, AL206=2, $BE$8, AL206=3, $BM$8, AL206=4, $AW$15, AL206=5, $BE$15, AL206=6, $BM$15, AL206=7, $AW$22, AL206=8, $BE$22, AL206=0, )</f>
        <v>#NAME?</v>
      </c>
      <c r="AO211" s="116" t="e">
        <f ca="1">IFS(AL206=1, $AX$8, AL206=2, $BF$8, AL206=3, $BN$8, AL206=4, $AX$15, AL206=5, $BF$15, AL206=6, $BN$15, AL206=7, $AX$22, AL206=8, $BF$22, AL206=0, )</f>
        <v>#NAME?</v>
      </c>
      <c r="AP211" s="116" t="e">
        <f ca="1">IFS(AL206=1, $AY$8, AL206=2, $BG$8, AL206=3, $BO$8, AL206=4, $AY$15, AL206=5, $BG$15, AL206=6, $BO$15, AL206=7, $AY$22, AL206=8, $BG$22, AL206=0, )</f>
        <v>#NAME?</v>
      </c>
      <c r="AQ211" s="116" t="e">
        <f ca="1">IFS(AL206=1, $AZ$8, AL206=2, $BH$8, AL206=3, $BP$8, AL206=4, $AZ$15, AL206=5, $BH$15, AL206=6, $BP$15, AL206=7, $AZ$22, AL206=8, $BH$22, AL206=0, )</f>
        <v>#NAME?</v>
      </c>
      <c r="AR211" s="116" t="e">
        <f ca="1">IFS(AL206=1, $BA$8, AL206=2, $BI$8, AL206=3, $BQ$8, AL206=4, $BA$15, AL206=5, $BI$15, AL206=6, $BQ$15, AL206=7, $BA$22, AL206=8, $BI$22, AL206=0, )</f>
        <v>#NAME?</v>
      </c>
      <c r="AS211" s="117" t="e">
        <f ca="1">IFS(AL206=1, $BB$8, AL206=2, $BJ$8, AL206=3, $BR$8, AL206=4, $BB$15, AL206=5, $BJ$15, AL206=6, $BR$15, AL206=7, $BB$22, AL206=8, $BJ$22, AL206=0, )</f>
        <v>#NAME?</v>
      </c>
      <c r="AT211" s="139"/>
      <c r="AU211" s="140"/>
      <c r="AV211" s="139"/>
      <c r="AW211" s="139"/>
      <c r="AX211" s="139"/>
      <c r="AY211" s="139"/>
      <c r="AZ211" s="139"/>
      <c r="BA211" s="139"/>
      <c r="BB211" s="139"/>
      <c r="BC211" s="139"/>
      <c r="BD211" s="139"/>
      <c r="BE211" s="139"/>
      <c r="BF211" s="139"/>
      <c r="BG211" s="139"/>
      <c r="BH211" s="139"/>
      <c r="BI211" s="139"/>
      <c r="BJ211" s="139"/>
      <c r="BK211" s="139"/>
      <c r="BL211" s="139"/>
      <c r="BM211" s="139"/>
      <c r="BN211" s="139"/>
      <c r="BO211" s="139"/>
      <c r="BP211" s="139"/>
      <c r="BQ211" s="139"/>
      <c r="BR211" s="139"/>
    </row>
    <row r="212" spans="1:70" ht="15.75" customHeight="1" x14ac:dyDescent="0.25">
      <c r="A212" s="191"/>
      <c r="B212" s="153" t="s">
        <v>18</v>
      </c>
      <c r="C212" s="195"/>
      <c r="D212" s="191"/>
      <c r="E212" s="191"/>
      <c r="F212" s="191"/>
      <c r="G212" s="191"/>
      <c r="H212" s="191"/>
      <c r="I212" s="123">
        <f>I206*$AT$8</f>
        <v>199125</v>
      </c>
      <c r="J212" s="191"/>
      <c r="K212" s="123">
        <f>K206*$AU$8</f>
        <v>640</v>
      </c>
      <c r="L212" s="191"/>
      <c r="M212" s="191"/>
      <c r="N212" s="191"/>
      <c r="O212" s="191"/>
      <c r="P212" s="191"/>
      <c r="Q212" s="191"/>
      <c r="R212" s="195"/>
      <c r="S212" s="191"/>
      <c r="T212" s="195"/>
      <c r="U212" s="124"/>
      <c r="V212" s="124" t="e">
        <f ca="1">IFS(T206=1, $AW$9, T206=2, $BE$9, T206=3, $BM$9, T206=4, $AW$16, T206=5, $BE$16, T206=6, $BM$16, T206=7, $AW$23, T206=8, $BE$23, T206=0, )</f>
        <v>#NAME?</v>
      </c>
      <c r="W212" s="124" t="e">
        <f ca="1">IFS(T206=1, $AX$9, T206=2, $BF$9, T206=3, $BN$9, T206=4, $AX$16, T206=5, $BF$16, T206=6, $BN$16, T206=7, $AX$23, T206=8, $BF$23, T206=0, )</f>
        <v>#NAME?</v>
      </c>
      <c r="X212" s="124" t="e">
        <f ca="1">IFS(T206=1, $AY$9, T206=2, $BG$9, T206=3, $BO$9, T206=4, $AY$16, T206=5, $BG$16, T206=6, $BO$16, T206=7, $AY$23, T206=8, $BG$23, T206=0, )</f>
        <v>#NAME?</v>
      </c>
      <c r="Y212" s="124" t="e">
        <f ca="1">IFS(T206=1, $AZ$9, T206=2, $BH$9, T206=3, $BP$9, T206=4, $AZ$16, T206=5, $BH$16, T206=6, $BP$16, T206=7, $AZ$23, T206=8, $BH$23, T206=0, )</f>
        <v>#NAME?</v>
      </c>
      <c r="Z212" s="124" t="e">
        <f ca="1">IFS(T206=1, $BA$9, T206=2, $BI$9, T206=3, $BQ$9, T206=4, $BA$16, T206=5, $BI$16, T206=6, $BQ$16, T206=7, $BA$23, T206=8, $BI$23, T206=0, )</f>
        <v>#NAME?</v>
      </c>
      <c r="AA212" s="125" t="e">
        <f ca="1">IFS(T206=1, $BB$9, T206=2, $BJ$9, T206=3, $BR$9, T206=4, $BB$16, T206=5, $BJ$16, T206=6, $BR$16, T206=7, $BB$23, T206=8, $BJ$23, T206=0, )</f>
        <v>#NAME?</v>
      </c>
      <c r="AB212" s="191"/>
      <c r="AC212" s="195"/>
      <c r="AD212" s="124" t="e">
        <f ca="1">IFS(AC206=1, $AV$9, AC206=2, $BD$9, AC206=3, $BL$9, AC206=4, $AV$16, AC206=5, $BD$16, AC206=6, $BL$16, AC206=7, $AV$23, AC206=8, $BD$23, AC206=0, )</f>
        <v>#NAME?</v>
      </c>
      <c r="AE212" s="124" t="e">
        <f ca="1">IFS(AC206=1, $AW$9, AC206=2, $BE$9, AC206=3, $BM$9, AC206=4, $AW$16, AC206=5, $BE$16, AC206=6, $BM$16, AC206=7, $AW$23, AC206=8, $BE$23, AC206=0, )</f>
        <v>#NAME?</v>
      </c>
      <c r="AF212" s="124" t="e">
        <f ca="1">IFS(AC206=1, $AX$9, AC206=2, $BF$9, AC206=3, $BN$9, AC206=4, $AX$16, AC206=5, $BF$16, AC206=6, $BN$16, AC206=7, $AX$23, AC206=8, $BF$23, AC206=0, )</f>
        <v>#NAME?</v>
      </c>
      <c r="AG212" s="124" t="e">
        <f ca="1">IFS(AC206=1, $AY$9, AC206=2, $BG$9, AC206=3, $BO$9, AC206=4, $AY$16, AC206=5, $BG$16, AC206=6, $BO$16, AC206=7, $AY$23, AC206=8, $BG$23, AC206=0, )</f>
        <v>#NAME?</v>
      </c>
      <c r="AH212" s="124" t="e">
        <f ca="1">IFS(AC206=1, $AZ$9, AC206=2, $BH$9, AC206=3, $BP$9, AC206=4, $AZ$16, AC206=5, $BH$16, AC206=6, $BP$16, AC206=7, $AZ$23, AC206=8, $BH$23, AC206=0, )</f>
        <v>#NAME?</v>
      </c>
      <c r="AI212" s="124" t="e">
        <f ca="1">IFS(AC206=1, $BA$9, AC206=2, $BI$9, AC206=3, $BQ$9, AC206=4, $BA$16, AC206=5, $BI$16, AC206=6, $BQ$16, AC206=7, $BA$23, AC206=8, $BI$23, AC206=0, )</f>
        <v>#NAME?</v>
      </c>
      <c r="AJ212" s="125" t="e">
        <f ca="1">IFS(AC206=1, $BB$9, AC206=2, $BJ$9, AC206=3, $BR$9, AC206=4, $BB$16, AC206=5, $BJ$16, AC206=6, $BR$16, AC206=7, $BB$23, AC206=8, $BJ$23, AC206=0, )</f>
        <v>#NAME?</v>
      </c>
      <c r="AK212" s="191"/>
      <c r="AL212" s="195"/>
      <c r="AM212" s="124" t="e">
        <f ca="1">IFS(AL206=1, $AV$9, AL206=2, $BD$9, AL206=3, $BL$9, AL206=4, $AV$16, AL206=5, $BD$16, AL206=6, $BL$16, AL206=7, $AV$23, AL206=8, $BD$23, AL206=0, )</f>
        <v>#NAME?</v>
      </c>
      <c r="AN212" s="124" t="e">
        <f ca="1">IFS(AL206=1, $AW$9, AL206=2, $BE$9, AL206=3, $BM$9, AL206=4, $AW$16, AL206=5, $BE$16, AL206=6, $BM$16, AL206=7, $AW$23, AL206=8, $BE$23, AL206=0, )</f>
        <v>#NAME?</v>
      </c>
      <c r="AO212" s="124" t="e">
        <f ca="1">IFS(AL206=1, $AX$9, AL206=2, $BF$9, AL206=3, $BN$9, AL206=4, $AX$16, AL206=5, $BF$16, AL206=6, $BN$16, AL206=7, $AX$23, AL206=8, $BF$23, AL206=0, )</f>
        <v>#NAME?</v>
      </c>
      <c r="AP212" s="124" t="e">
        <f ca="1">IFS(AL206=1, $AY$9, AL206=2, $BG$9, AL206=3, $BO$9, AL206=4, $AY$16, AL206=5, $BG$16, AL206=6, $BO$16, AL206=7, $AY$23, AL206=8, $BG$23, AL206=0, )</f>
        <v>#NAME?</v>
      </c>
      <c r="AQ212" s="124" t="e">
        <f ca="1">IFS(AL206=1, $AZ$9, AL206=2, $BH$9, AL206=3, $BP$9, AL206=4, $AZ$16, AL206=5, $BH$16, AL206=6, $BP$16, AL206=7, $AZ$23, AL206=8, $BH$23, AL206=0, )</f>
        <v>#NAME?</v>
      </c>
      <c r="AR212" s="124" t="e">
        <f ca="1">IFS(AL206=1, $BA$9, AL206=2, $BI$9, AL206=3, $BQ$9, AL206=4, $BA$16, AL206=5, $BI$16, AL206=6, $BQ$16, AL206=7, $BA$23, AL206=8, $BI$23, AL206=0, )</f>
        <v>#NAME?</v>
      </c>
      <c r="AS212" s="125" t="e">
        <f ca="1">IFS(AL206=1, $BB$9, AL206=2, $BJ$9, AL206=3, $BR$9, AL206=4, $BB$16, AL206=5, $BJ$16, AL206=6, $BR$16, AL206=7, $BB$23, AL206=8, $BJ$23, AL206=0, )</f>
        <v>#NAME?</v>
      </c>
      <c r="AT212" s="142"/>
      <c r="AU212" s="143"/>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row>
    <row r="213" spans="1:70" ht="15.75" customHeight="1" x14ac:dyDescent="0.25">
      <c r="A213" s="198" t="s">
        <v>298</v>
      </c>
      <c r="B213" s="136" t="s">
        <v>23</v>
      </c>
      <c r="C213" s="194">
        <v>29</v>
      </c>
      <c r="D213" s="189"/>
      <c r="E213" s="189" t="s">
        <v>118</v>
      </c>
      <c r="F213" s="189"/>
      <c r="G213" s="189" t="s">
        <v>115</v>
      </c>
      <c r="H213" s="194" t="s">
        <v>115</v>
      </c>
      <c r="I213" s="15">
        <v>300</v>
      </c>
      <c r="J213" s="189" t="s">
        <v>115</v>
      </c>
      <c r="K213" s="15">
        <v>20</v>
      </c>
      <c r="L213" s="189">
        <v>2.4</v>
      </c>
      <c r="M213" s="189" t="s">
        <v>115</v>
      </c>
      <c r="N213" s="180"/>
      <c r="O213" s="180"/>
      <c r="P213" s="196" t="s">
        <v>429</v>
      </c>
      <c r="Q213" s="189" t="s">
        <v>430</v>
      </c>
      <c r="R213" s="194" t="s">
        <v>431</v>
      </c>
      <c r="S213" s="189" t="s">
        <v>298</v>
      </c>
      <c r="T213" s="194">
        <v>1</v>
      </c>
      <c r="U213" s="116"/>
      <c r="V213" s="116" t="e">
        <f ca="1">IFS(T213=1, $AW$3, T213=2, $BE$3, T213=3, $BM$3, T213=4, $AW$10, T213=5, $BE$10, T213=6, $BM$10, T213=7, $AW$17, T213=8, $BE$17, T213=0, )</f>
        <v>#NAME?</v>
      </c>
      <c r="W213" s="116" t="e">
        <f ca="1">IFS(T213=1, $AX$3, T213=2, $BF$3, T213=3, $BN$3, T213=4, $AX$10, T213=5, $BF$10, T213=6, $BN$10, T213=7, $AX$17, T213=8, $BET220, T213=0, )</f>
        <v>#NAME?</v>
      </c>
      <c r="X213" s="116" t="e">
        <f ca="1">IFS(T213=1, $AY$3, T213=2, $BG$3, T213=3, $BO$3, T213=4, $AY$10, T213=5, $BG$10, T213=6, $BO$10, T213=7, $AY$17, T213=8, $BFT220, T213=0, )</f>
        <v>#NAME?</v>
      </c>
      <c r="Y213" s="116" t="e">
        <f ca="1">IFS(T213=1, $AZ$3, T213=2, $BH$3, T213=3, $BP$3, T213=4, $AZ$10, T213=5, $BH$10, T213=6, $BP$10, T213=7, $AZ$17, T213=8, $BGT220, T213=0, )</f>
        <v>#NAME?</v>
      </c>
      <c r="Z213" s="116" t="e">
        <f ca="1">IFS(T213=1, $BA$3, T213=2, $BI$3, T213=3, $BQ$3, T213=4, $BA$10, T213=5, $BI$10, T213=6, $BQ$10, T213=7, $BA$17, T213=8, $BHT220, T213=0, )</f>
        <v>#NAME?</v>
      </c>
      <c r="AA213" s="117" t="e">
        <f ca="1">IFS(T213=1, $BB$3, T213=2, $BJ$3, T213=3, $BR$3, T213=4, $BB$10, T213=5, $BJ$10, T213=6, $BR$10, T213=7, $BB$17, T213=8, $BIT220, T213=0, )</f>
        <v>#NAME?</v>
      </c>
      <c r="AB213" s="189" t="s">
        <v>274</v>
      </c>
      <c r="AC213" s="194">
        <v>5</v>
      </c>
      <c r="AD213" s="116"/>
      <c r="AE213" s="116" t="e">
        <f ca="1">IFS(AC213=1, $AW$3, AC213=2, $BE$3, AC213=3, $BM$3, AC213=4, $AW$10, AC213=5, $BE$10, AC213=6, $BM$10, AC213=7, $AW$17, AC213=8, $BE$17, AC213=0, )</f>
        <v>#NAME?</v>
      </c>
      <c r="AF213" s="116" t="e">
        <f ca="1">IFS(AC213=1, $AX$3, AC213=2, $BF$3, AC213=3, $BN$3, AC213=4, $AX$10, AC213=5, $BF$10, AC213=6, $BN$10, AC213=7, $AX$17, AC213=8, $BET220, AC213=0, )</f>
        <v>#NAME?</v>
      </c>
      <c r="AG213" s="116" t="e">
        <f ca="1">IFS(AC213=1, $AY$3, AC213=2, $BG$3, AC213=3, $BO$3, AC213=4, $AY$10, AC213=5, $BG$10, AC213=6, $BO$10, AC213=7, $AY$17, AC213=8, $BFT220, AC213=0, )</f>
        <v>#NAME?</v>
      </c>
      <c r="AH213" s="116" t="e">
        <f ca="1">IFS(AC213=1, $AZ$3, AC213=2, $BH$3, AC213=3, $BP$3, AC213=4, $AZ$10, AC213=5, $BH$10, AC213=6, $BP$10, AC213=7, $AZ$17, AC213=8, $BGT220, AC213=0, )</f>
        <v>#NAME?</v>
      </c>
      <c r="AI213" s="116" t="e">
        <f ca="1">IFS(AC213=1, $BA$3, AC213=2, $BI$3, AC213=3, $BQ$3, AC213=4, $BA$10, AC213=5, $BI$10, AC213=6, $BQ$10, AC213=7, $BA$17, AC213=8, $BHT220, AC213=0, )</f>
        <v>#NAME?</v>
      </c>
      <c r="AJ213" s="117" t="e">
        <f ca="1">IFS(AC213=1, $BB$3, AC213=2, $BJ$3, AC213=3, $BR$3, AC213=4, $BB$10, AC213=5, $BJ$10, AC213=6, $BR$10, AC213=7, $BB$17, AC213=8, $BIT220, AC213=0, )</f>
        <v>#NAME?</v>
      </c>
      <c r="AK213" s="189" t="s">
        <v>278</v>
      </c>
      <c r="AL213" s="194">
        <v>5</v>
      </c>
      <c r="AM213" s="116" t="e">
        <f ca="1">IFS(AL213=1, $AV$3, AL213=2, $BD$3, AL213=3, $BL$3, AL213=4, $AV$10, AL213=5, $BD$10, AL213=6, $BL$10, AL213=7, $AV$17, AL213=8, $BD$17, AL213=0, )</f>
        <v>#NAME?</v>
      </c>
      <c r="AN213" s="116" t="e">
        <f ca="1">IFS(AL213=1, $AW$3, AL213=2, $BE$3, AL213=3, $BM$3, AL213=4, $AW$10, AL213=5, $BE$10, AL213=6, $BM$10, AL213=7, $AW$17, AL213=8, $BE$17, AL213=0, )</f>
        <v>#NAME?</v>
      </c>
      <c r="AO213" s="116" t="e">
        <f ca="1">IFS(AL213=1, $AX$3, AL213=2, $BF$3, AL213=3, $BN$3, AL213=4, $AX$10, AL213=5, $BF$10, AL213=6, $BN$10, AL213=7, $AX$17, AL213=8, $BET220, AL213=0, )</f>
        <v>#NAME?</v>
      </c>
      <c r="AP213" s="116" t="e">
        <f ca="1">IFS(AL213=1, $AY$3, AL213=2, $BG$3, AL213=3, $BO$3, AL213=4, $AY$10, AL213=5, $BG$10, AL213=6, $BO$10, AL213=7, $AY$17, AL213=8, $BFT220, AL213=0, )</f>
        <v>#NAME?</v>
      </c>
      <c r="AQ213" s="116" t="e">
        <f ca="1">IFS(AL213=1, $AZ$3, AL213=2, $BH$3, AL213=3, $BP$3, AL213=4, $AZ$10, AL213=5, $BH$10, AL213=6, $BP$10, AL213=7, $AZ$17, AL213=8, $BGT220, AL213=0, )</f>
        <v>#NAME?</v>
      </c>
      <c r="AR213" s="116" t="e">
        <f ca="1">IFS(AL213=1, $BA$3, AL213=2, $BI$3, AL213=3, $BQ$3, AL213=4, $BA$10, AL213=5, $BI$10, AL213=6, $BQ$10, AL213=7, $BA$17, AL213=8, $BHT220, AL213=0, )</f>
        <v>#NAME?</v>
      </c>
      <c r="AS213" s="117" t="e">
        <f ca="1">IFS(AL213=1, $BB$3, AL213=2, $BJ$3, AL213=3, $BR$3, AL213=4, $BB$10, AL213=5, $BJ$10, AL213=6, $BR$10, AL213=7, $BB$17, AL213=8, $BIT220, AL213=0, )</f>
        <v>#NAME?</v>
      </c>
      <c r="AT213" s="15"/>
      <c r="AU213" s="59"/>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row>
    <row r="214" spans="1:70" ht="15.75" customHeight="1" x14ac:dyDescent="0.25">
      <c r="A214" s="180"/>
      <c r="B214" s="136" t="s">
        <v>13</v>
      </c>
      <c r="C214" s="182"/>
      <c r="D214" s="180"/>
      <c r="E214" s="180"/>
      <c r="F214" s="180"/>
      <c r="G214" s="180"/>
      <c r="H214" s="182"/>
      <c r="I214" s="15">
        <f>I213*$AT$3</f>
        <v>660</v>
      </c>
      <c r="J214" s="180"/>
      <c r="K214" s="15">
        <f>K213*$AU$3</f>
        <v>40</v>
      </c>
      <c r="L214" s="180"/>
      <c r="M214" s="180"/>
      <c r="N214" s="180"/>
      <c r="O214" s="180"/>
      <c r="P214" s="180"/>
      <c r="Q214" s="180"/>
      <c r="R214" s="182"/>
      <c r="S214" s="180"/>
      <c r="T214" s="182"/>
      <c r="U214" s="116"/>
      <c r="V214" s="116" t="e">
        <f ca="1">IFS(T213=1, $AW$4, T213=2, $BE$4, T213=3, $BM$4, T213=4, $AW$11, T213=5, $BE$11, T213=6, $BM$11, T213=7, $AW$18, T213=8, $BE$18, T213=0, )</f>
        <v>#NAME?</v>
      </c>
      <c r="W214" s="116" t="e">
        <f ca="1">IFS(T213=1, $AX$4, T213=2, $BF$4, T213=3, $BN$4, T213=4, $AX$11, T213=5, $BF$11, T213=6, $BN$11, T213=7, $AX$18, T213=8, $BF$18, T213=0, )</f>
        <v>#NAME?</v>
      </c>
      <c r="X214" s="116" t="e">
        <f ca="1">IFS(T213=1, $AY$4, T213=2, $BG$4, T213=3, $BO$4, T213=4, $AY$11, T213=5, $BG$11, T213=6, $BO$11, T213=7, $AY$18, T213=8, $BG$18, T213=0, )</f>
        <v>#NAME?</v>
      </c>
      <c r="Y214" s="116" t="e">
        <f ca="1">IFS(T213=1, $AZ$4, T213=2, $BH$4, T213=3, $BP$4, T213=4, $AZ$11, T213=5, $BH$11, T213=6, $BP$11, T213=7, $AZ$18, T213=8, $BH$18, T213=0, )</f>
        <v>#NAME?</v>
      </c>
      <c r="Z214" s="116" t="e">
        <f ca="1">IFS(T213=1, $BA$4, T213=2, $BI$4, T213=3, $BQ$4, T213=4, $BA$11, T213=5, $BI$11, T213=6, $BQ$11, T213=7, $BA$18, T213=8, $BI$18, T213=0, )</f>
        <v>#NAME?</v>
      </c>
      <c r="AA214" s="117" t="e">
        <f ca="1">IFS(T213=1, $BA$4, T213=2, $BI$4, T213=3, $BQ$4, T213=4, $BA$11, T213=5, $BI$11, T213=6, $BQ$11, T213=7, $BA$18, T213=8, $BI$18, T213=0, )</f>
        <v>#NAME?</v>
      </c>
      <c r="AB214" s="180"/>
      <c r="AC214" s="182"/>
      <c r="AD214" s="116"/>
      <c r="AE214" s="116" t="e">
        <f ca="1">IFS(AC213=1, $AW$4, AC213=2, $BE$4, AC213=3, $BM$4, AC213=4, $AW$11, AC213=5, $BE$11, AC213=6, $BM$11, AC213=7, $AW$18, AC213=8, $BE$18, AC213=0, )</f>
        <v>#NAME?</v>
      </c>
      <c r="AF214" s="116" t="e">
        <f ca="1">IFS(AC213=1, $AX$4, AC213=2, $BF$4, AC213=3, $BN$4, AC213=4, $AX$11, AC213=5, $BF$11, AC213=6, $BN$11, AC213=7, $AX$18, AC213=8, $BF$18, AC213=0, )</f>
        <v>#NAME?</v>
      </c>
      <c r="AG214" s="116" t="e">
        <f ca="1">IFS(AC213=1, $AY$4, AC213=2, $BG$4, AC213=3, $BO$4, AC213=4, $AY$11, AC213=5, $BG$11, AC213=6, $BO$11, AC213=7, $AY$18, AC213=8, $BG$18, AC213=0, )</f>
        <v>#NAME?</v>
      </c>
      <c r="AH214" s="116" t="e">
        <f ca="1">IFS(AC213=1, $AZ$4, AC213=2, $BH$4, AC213=3, $BP$4, AC213=4, $AZ$11, AC213=5, $BH$11, AC213=6, $BP$11, AC213=7, $AZ$18, AC213=8, $BH$18, AC213=0, )</f>
        <v>#NAME?</v>
      </c>
      <c r="AI214" s="116" t="e">
        <f ca="1">IFS(AC213=1, $BA$4, AC213=2, $BI$4, AC213=3, $BQ$4, AC213=4, $BA$11, AC213=5, $BI$11, AC213=6, $BQ$11, AC213=7, $BA$18, AC213=8, $BI$18, AC213=0, )</f>
        <v>#NAME?</v>
      </c>
      <c r="AJ214" s="117" t="e">
        <f ca="1">IFS(AC213=1, $BA$4, AC213=2, $BI$4, AC213=3, $BQ$4, AC213=4, $BA$11, AC213=5, $BI$11, AC213=6, $BQ$11, AC213=7, $BA$18, AC213=8, $BI$18, AC213=0, )</f>
        <v>#NAME?</v>
      </c>
      <c r="AK214" s="180"/>
      <c r="AL214" s="182"/>
      <c r="AM214" s="116" t="e">
        <f ca="1">IFS(AL213=1, $AV$4, AL213=2, $BD$4, AL213=3, $BL$4, AL213=4, $AV$11, AL213=5, $BD$11, AL213=6, $BL$11, AL213=7, $AV$18, AL213=8, $BD$18, AL213=0, )</f>
        <v>#NAME?</v>
      </c>
      <c r="AN214" s="116" t="e">
        <f ca="1">IFS(AL213=1, $AW$4, AL213=2, $BE$4, AL213=3, $BM$4, AL213=4, $AW$11, AL213=5, $BE$11, AL213=6, $BM$11, AL213=7, $AW$18, AL213=8, $BE$18, AL213=0, )</f>
        <v>#NAME?</v>
      </c>
      <c r="AO214" s="116" t="e">
        <f ca="1">IFS(AL213=1, $AX$4, AL213=2, $BF$4, AL213=3, $BN$4, AL213=4, $AX$11, AL213=5, $BF$11, AL213=6, $BN$11, AL213=7, $AX$18, AL213=8, $BF$18, AL213=0, )</f>
        <v>#NAME?</v>
      </c>
      <c r="AP214" s="116" t="e">
        <f ca="1">IFS(AL213=1, $AY$4, AL213=2, $BG$4, AL213=3, $BO$4, AL213=4, $AY$11, AL213=5, $BG$11, AL213=6, $BO$11, AL213=7, $AY$18, AL213=8, $BG$18, AL213=0, )</f>
        <v>#NAME?</v>
      </c>
      <c r="AQ214" s="116" t="e">
        <f ca="1">IFS(AL213=1, $AZ$4, AL213=2, $BH$4, AL213=3, $BP$4, AL213=4, $AZ$11, AL213=5, $BH$11, AL213=6, $BP$11, AL213=7, $AZ$18, AL213=8, $BH$18, AL213=0, )</f>
        <v>#NAME?</v>
      </c>
      <c r="AR214" s="116" t="e">
        <f ca="1">IFS(AL213=1, $BA$4, AL213=2, $BI$4, AL213=3, $BQ$4, AL213=4, $BA$11, AL213=5, $BI$11, AL213=6, $BQ$11, AL213=7, $BA$18, AL213=8, $BI$18, AL213=0, )</f>
        <v>#NAME?</v>
      </c>
      <c r="AS214" s="117" t="e">
        <f ca="1">IFS(AL213=1, $BA$4, AL213=2, $BI$4, AL213=3, $BQ$4, AL213=4, $BA$11, AL213=5, $BI$11, AL213=6, $BQ$11, AL213=7, $BA$18, AL213=8, $BI$18, AL213=0, )</f>
        <v>#NAME?</v>
      </c>
      <c r="AT214" s="15"/>
      <c r="AU214" s="59"/>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row>
    <row r="215" spans="1:70" ht="15.75" customHeight="1" x14ac:dyDescent="0.25">
      <c r="A215" s="180"/>
      <c r="B215" s="136" t="s">
        <v>14</v>
      </c>
      <c r="C215" s="182"/>
      <c r="D215" s="180"/>
      <c r="E215" s="180"/>
      <c r="F215" s="180"/>
      <c r="G215" s="180"/>
      <c r="H215" s="182"/>
      <c r="I215" s="15">
        <f>I213*$AT$4</f>
        <v>1452</v>
      </c>
      <c r="J215" s="180"/>
      <c r="K215" s="15">
        <f>K213*$AU$4</f>
        <v>80</v>
      </c>
      <c r="L215" s="180"/>
      <c r="M215" s="180"/>
      <c r="N215" s="180"/>
      <c r="O215" s="180"/>
      <c r="P215" s="180"/>
      <c r="Q215" s="180"/>
      <c r="R215" s="182"/>
      <c r="S215" s="180"/>
      <c r="T215" s="182"/>
      <c r="U215" s="116"/>
      <c r="V215" s="116" t="e">
        <f ca="1">IFS(T213=1, $AW$5, T213=2, $BE$5, T213=3, $BM$5, T213=4, $AW$12, T213=5, $BE$12, T213=6, $BM$12, T213=7, $AW$19, T213=8, $BE$19, T213=0, )</f>
        <v>#NAME?</v>
      </c>
      <c r="W215" s="116" t="e">
        <f ca="1">IFS(T213=1, $AX$5, T213=2, $BF$5, T213=3, $BN$5, T213=4, $AX$12, T213=5, $BF$12, T213=6, $BN$12, T213=7, $AX$19, T213=8, $BF$19, T213=0, )</f>
        <v>#NAME?</v>
      </c>
      <c r="X215" s="116" t="e">
        <f ca="1">IFS(T213=1, $AY$5, T213=2, $BG$5, T213=3, $BO$5, T213=4, $AY$12, T213=5, $BG$12, T213=6, $BO$12, T213=7, $AY$19, T213=8, $BG$19, T213=0, )</f>
        <v>#NAME?</v>
      </c>
      <c r="Y215" s="116" t="e">
        <f ca="1">IFS(T213=1, $AZ$5, T213=2, $BH$5, T213=3, $BP$5, T213=4, $AZ$12, T213=5, $BH$12, T213=6, $BP$12, T213=7, $AZ$19, T213=8, $BH$19, T213=0, )</f>
        <v>#NAME?</v>
      </c>
      <c r="Z215" s="116" t="e">
        <f ca="1">IFS(T213=1, $BA$5, T213=2, $BI$5, T213=3, $BQ$5, T213=4, $BA$12, T213=5, $BI$12, T213=6, $BQ$12, T213=7, $BA$19, T213=8, $BI$19, T213=0, )</f>
        <v>#NAME?</v>
      </c>
      <c r="AA215" s="117" t="e">
        <f ca="1">IFS(T213=1, $BB$5, T213=2, $BJ$5, T213=3, $BR$5, T213=4, $BB$12, T213=5, $BJ$12, T213=6, $BR$12, T213=7, $BB$19, T213=8, $BJ$19, T213=0, )</f>
        <v>#NAME?</v>
      </c>
      <c r="AB215" s="180"/>
      <c r="AC215" s="182"/>
      <c r="AD215" s="116"/>
      <c r="AE215" s="116" t="e">
        <f ca="1">IFS(AC213=1, $AW$5, AC213=2, $BE$5, AC213=3, $BM$5, AC213=4, $AW$12, AC213=5, $BE$12, AC213=6, $BM$12, AC213=7, $AW$19, AC213=8, $BE$19, AC213=0, )</f>
        <v>#NAME?</v>
      </c>
      <c r="AF215" s="116" t="e">
        <f ca="1">IFS(AC213=1, $AX$5, AC213=2, $BF$5, AC213=3, $BN$5, AC213=4, $AX$12, AC213=5, $BF$12, AC213=6, $BN$12, AC213=7, $AX$19, AC213=8, $BF$19, AC213=0, )</f>
        <v>#NAME?</v>
      </c>
      <c r="AG215" s="116" t="e">
        <f ca="1">IFS(AC213=1, $AY$5, AC213=2, $BG$5, AC213=3, $BO$5, AC213=4, $AY$12, AC213=5, $BG$12, AC213=6, $BO$12, AC213=7, $AY$19, AC213=8, $BG$19, AC213=0, )</f>
        <v>#NAME?</v>
      </c>
      <c r="AH215" s="116" t="e">
        <f ca="1">IFS(AC213=1, $AZ$5, AC213=2, $BH$5, AC213=3, $BP$5, AC213=4, $AZ$12, AC213=5, $BH$12, AC213=6, $BP$12, AC213=7, $AZ$19, AC213=8, $BH$19, AC213=0, )</f>
        <v>#NAME?</v>
      </c>
      <c r="AI215" s="116" t="e">
        <f ca="1">IFS(AC213=1, $BA$5, AC213=2, $BI$5, AC213=3, $BQ$5, AC213=4, $BA$12, AC213=5, $BI$12, AC213=6, $BQ$12, AC213=7, $BA$19, AC213=8, $BI$19, AC213=0, )</f>
        <v>#NAME?</v>
      </c>
      <c r="AJ215" s="117" t="e">
        <f ca="1">IFS(AC213=1, $BB$5, AC213=2, $BJ$5, AC213=3, $BR$5, AC213=4, $BB$12, AC213=5, $BJ$12, AC213=6, $BR$12, AC213=7, $BB$19, AC213=8, $BJ$19, AC213=0, )</f>
        <v>#NAME?</v>
      </c>
      <c r="AK215" s="180"/>
      <c r="AL215" s="182"/>
      <c r="AM215" s="116" t="e">
        <f ca="1">IFS(AL213=1, $AV$5, AL213=2, $BD$5, AL213=3, $BL$5, AL213=4, $AV$12, AL213=5, $BD$12, AL213=6, $BL$12, AL213=7, $AV$19, AL213=8, $BD$19, AL213=0, )</f>
        <v>#NAME?</v>
      </c>
      <c r="AN215" s="116" t="e">
        <f ca="1">IFS(AL213=1, $AW$5, AL213=2, $BE$5, AL213=3, $BM$5, AL213=4, $AW$12, AL213=5, $BE$12, AL213=6, $BM$12, AL213=7, $AW$19, AL213=8, $BE$19, AL213=0, )</f>
        <v>#NAME?</v>
      </c>
      <c r="AO215" s="116" t="e">
        <f ca="1">IFS(AL213=1, $AX$5, AL213=2, $BF$5, AL213=3, $BN$5, AL213=4, $AX$12, AL213=5, $BF$12, AL213=6, $BN$12, AL213=7, $AX$19, AL213=8, $BF$19, AL213=0, )</f>
        <v>#NAME?</v>
      </c>
      <c r="AP215" s="116" t="e">
        <f ca="1">IFS(AL213=1, $AY$5, AL213=2, $BG$5, AL213=3, $BO$5, AL213=4, $AY$12, AL213=5, $BG$12, AL213=6, $BO$12, AL213=7, $AY$19, AL213=8, $BG$19, AL213=0, )</f>
        <v>#NAME?</v>
      </c>
      <c r="AQ215" s="116" t="e">
        <f ca="1">IFS(AL213=1, $AZ$5, AL213=2, $BH$5, AL213=3, $BP$5, AL213=4, $AZ$12, AL213=5, $BH$12, AL213=6, $BP$12, AL213=7, $AZ$19, AL213=8, $BH$19, AL213=0, )</f>
        <v>#NAME?</v>
      </c>
      <c r="AR215" s="116" t="e">
        <f ca="1">IFS(AL213=1, $BA$5, AL213=2, $BI$5, AL213=3, $BQ$5, AL213=4, $BA$12, AL213=5, $BI$12, AL213=6, $BQ$12, AL213=7, $BA$19, AL213=8, $BI$19, AL213=0, )</f>
        <v>#NAME?</v>
      </c>
      <c r="AS215" s="117" t="e">
        <f ca="1">IFS(AL213=1, $BB$5, AL213=2, $BJ$5, AL213=3, $BR$5, AL213=4, $BB$12, AL213=5, $BJ$12, AL213=6, $BR$12, AL213=7, $BB$19, AL213=8, $BJ$19, AL213=0, )</f>
        <v>#NAME?</v>
      </c>
      <c r="AT215" s="15"/>
      <c r="AU215" s="59"/>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row>
    <row r="216" spans="1:70" ht="15.75" customHeight="1" x14ac:dyDescent="0.25">
      <c r="A216" s="180"/>
      <c r="B216" s="136" t="s">
        <v>15</v>
      </c>
      <c r="C216" s="182"/>
      <c r="D216" s="180"/>
      <c r="E216" s="180"/>
      <c r="F216" s="180"/>
      <c r="G216" s="180"/>
      <c r="H216" s="182"/>
      <c r="I216" s="15">
        <f>I213*$AT$5</f>
        <v>3194.4</v>
      </c>
      <c r="J216" s="180"/>
      <c r="K216" s="15">
        <f>K213*$AU$5</f>
        <v>160</v>
      </c>
      <c r="L216" s="180"/>
      <c r="M216" s="180"/>
      <c r="N216" s="180"/>
      <c r="O216" s="180"/>
      <c r="P216" s="180"/>
      <c r="Q216" s="180"/>
      <c r="R216" s="182"/>
      <c r="S216" s="180"/>
      <c r="T216" s="182"/>
      <c r="U216" s="116"/>
      <c r="V216" s="116" t="e">
        <f ca="1">IFS(T213=1, $AW$6, T213=2, $BE$6, T213=3, $BM$6, T213=4, $AW$13, T213=5, $BE$13, T213=6, $BM$13, T213=7, $AW$20, T213=8, $BE$20, T213=0, )</f>
        <v>#NAME?</v>
      </c>
      <c r="W216" s="116" t="e">
        <f ca="1">IFS(T213=1, $AX$6, T213=2, $BF$6, T213=3, $BN$6, T213=4, $AX$13, T213=5, $BF$13, T213=6, $BN$13, T213=7, $AX$20, T213=8, $BF$20, T213=0, )</f>
        <v>#NAME?</v>
      </c>
      <c r="X216" s="116" t="e">
        <f ca="1">IFS(T213=1, $AY$6, T213=2, $BG$6, T213=3, $BO$6, T213=4, $AY$13, T213=5, $BG$13, T213=6, $BO$13, T213=7, $AY$20, T213=8, $BG$20, T213=0, )</f>
        <v>#NAME?</v>
      </c>
      <c r="Y216" s="116" t="e">
        <f ca="1">IFS(T213=1, $AZ$6, T213=2, $BH$6, T213=3, $BP$6, T213=4, $AZ$13, T213=5, $BH$13, T213=6, $BP$13, T213=7, $AZ$20, T213=8, $BH$20, T213=0, )</f>
        <v>#NAME?</v>
      </c>
      <c r="Z216" s="116" t="e">
        <f ca="1">IFS(T213=1, $BA$6, T213=2, $BI$6, T213=3, $BQ$6, T213=4, $BA$13, T213=5, $BI$13, T213=6, $BQ$13, T213=7, $BA$20, T213=8, $BI$20, T213=0, )</f>
        <v>#NAME?</v>
      </c>
      <c r="AA216" s="117" t="e">
        <f ca="1">IFS(T213=1, $BB$6, T213=2, $BJ$6, T213=3, $BR$6, T213=4, $BB$13, T213=5, $BJ$13, T213=6, $BR$13, T213=7, $BB$20, T213=8, $BJ$20, T213=0, )</f>
        <v>#NAME?</v>
      </c>
      <c r="AB216" s="180"/>
      <c r="AC216" s="182"/>
      <c r="AD216" s="116"/>
      <c r="AE216" s="116" t="e">
        <f ca="1">IFS(AC213=1, $AW$6, AC213=2, $BE$6, AC213=3, $BM$6, AC213=4, $AW$13, AC213=5, $BE$13, AC213=6, $BM$13, AC213=7, $AW$20, AC213=8, $BE$20, AC213=0, )</f>
        <v>#NAME?</v>
      </c>
      <c r="AF216" s="116" t="e">
        <f ca="1">IFS(AC213=1, $AX$6, AC213=2, $BF$6, AC213=3, $BN$6, AC213=4, $AX$13, AC213=5, $BF$13, AC213=6, $BN$13, AC213=7, $AX$20, AC213=8, $BF$20, AC213=0, )</f>
        <v>#NAME?</v>
      </c>
      <c r="AG216" s="116" t="e">
        <f ca="1">IFS(AC213=1, $AY$6, AC213=2, $BG$6, AC213=3, $BO$6, AC213=4, $AY$13, AC213=5, $BG$13, AC213=6, $BO$13, AC213=7, $AY$20, AC213=8, $BG$20, AC213=0, )</f>
        <v>#NAME?</v>
      </c>
      <c r="AH216" s="116" t="e">
        <f ca="1">IFS(AC213=1, $AZ$6, AC213=2, $BH$6, AC213=3, $BP$6, AC213=4, $AZ$13, AC213=5, $BH$13, AC213=6, $BP$13, AC213=7, $AZ$20, AC213=8, $BH$20, AC213=0, )</f>
        <v>#NAME?</v>
      </c>
      <c r="AI216" s="116" t="e">
        <f ca="1">IFS(AC213=1, $BA$6, AC213=2, $BI$6, AC213=3, $BQ$6, AC213=4, $BA$13, AC213=5, $BI$13, AC213=6, $BQ$13, AC213=7, $BA$20, AC213=8, $BI$20, AC213=0, )</f>
        <v>#NAME?</v>
      </c>
      <c r="AJ216" s="117" t="e">
        <f ca="1">IFS(AC213=1, $BB$6, AC213=2, $BJ$6, AC213=3, $BR$6, AC213=4, $BB$13, AC213=5, $BJ$13, AC213=6, $BR$13, AC213=7, $BB$20, AC213=8, $BJ$20, AC213=0, )</f>
        <v>#NAME?</v>
      </c>
      <c r="AK216" s="180"/>
      <c r="AL216" s="182"/>
      <c r="AM216" s="116" t="e">
        <f ca="1">IFS(AL213=1, $AV$6, AL213=2, $BD$6, AL213=3, $BL$6, AL213=4, $AV$13, AL213=5, $BD$13, AL213=6, $BL$13, AL213=7, $AV$20, AL213=8, $BD$20, AL213=0, )</f>
        <v>#NAME?</v>
      </c>
      <c r="AN216" s="116" t="e">
        <f ca="1">IFS(AL213=1, $AW$6, AL213=2, $BE$6, AL213=3, $BM$6, AL213=4, $AW$13, AL213=5, $BE$13, AL213=6, $BM$13, AL213=7, $AW$20, AL213=8, $BE$20, AL213=0, )</f>
        <v>#NAME?</v>
      </c>
      <c r="AO216" s="116" t="e">
        <f ca="1">IFS(AL213=1, $AX$6, AL213=2, $BF$6, AL213=3, $BN$6, AL213=4, $AX$13, AL213=5, $BF$13, AL213=6, $BN$13, AL213=7, $AX$20, AL213=8, $BF$20, AL213=0, )</f>
        <v>#NAME?</v>
      </c>
      <c r="AP216" s="116" t="e">
        <f ca="1">IFS(AL213=1, $AY$6, AL213=2, $BG$6, AL213=3, $BO$6, AL213=4, $AY$13, AL213=5, $BG$13, AL213=6, $BO$13, AL213=7, $AY$20, AL213=8, $BG$20, AL213=0, )</f>
        <v>#NAME?</v>
      </c>
      <c r="AQ216" s="116" t="e">
        <f ca="1">IFS(AL213=1, $AZ$6, AL213=2, $BH$6, AL213=3, $BP$6, AL213=4, $AZ$13, AL213=5, $BH$13, AL213=6, $BP$13, AL213=7, $AZ$20, AL213=8, $BH$20, AL213=0, )</f>
        <v>#NAME?</v>
      </c>
      <c r="AR216" s="116" t="e">
        <f ca="1">IFS(AL213=1, $BA$6, AL213=2, $BI$6, AL213=3, $BQ$6, AL213=4, $BA$13, AL213=5, $BI$13, AL213=6, $BQ$13, AL213=7, $BA$20, AL213=8, $BI$20, AL213=0, )</f>
        <v>#NAME?</v>
      </c>
      <c r="AS216" s="117" t="e">
        <f ca="1">IFS(AL213=1, $BB$6, AL213=2, $BJ$6, AL213=3, $BR$6, AL213=4, $BB$13, AL213=5, $BJ$13, AL213=6, $BR$13, AL213=7, $BB$20, AL213=8, $BJ$20, AL213=0, )</f>
        <v>#NAME?</v>
      </c>
      <c r="AT216" s="15"/>
      <c r="AU216" s="59"/>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row>
    <row r="217" spans="1:70" ht="15.75" customHeight="1" x14ac:dyDescent="0.25">
      <c r="A217" s="180"/>
      <c r="B217" s="136" t="s">
        <v>16</v>
      </c>
      <c r="C217" s="182"/>
      <c r="D217" s="180"/>
      <c r="E217" s="180"/>
      <c r="F217" s="180"/>
      <c r="G217" s="180"/>
      <c r="H217" s="182"/>
      <c r="I217" s="15">
        <f>I213*$AT$6</f>
        <v>15450</v>
      </c>
      <c r="J217" s="180"/>
      <c r="K217" s="15">
        <f>K213*$AU$6</f>
        <v>320</v>
      </c>
      <c r="L217" s="180"/>
      <c r="M217" s="180"/>
      <c r="N217" s="180"/>
      <c r="O217" s="180"/>
      <c r="P217" s="180"/>
      <c r="Q217" s="180"/>
      <c r="R217" s="182"/>
      <c r="S217" s="180"/>
      <c r="T217" s="182"/>
      <c r="U217" s="116"/>
      <c r="V217" s="116" t="e">
        <f ca="1">IFS(T213=1, $AW$7, T213=2, $BE$7, T213=3, $BM$7, T213=4, $AW$14, T213=5, $BE$14, T213=6, $BM$14, T213=7, $AW$21, T213=8, $BE$21, T213=0, )</f>
        <v>#NAME?</v>
      </c>
      <c r="W217" s="116" t="e">
        <f ca="1">IFS(T213=1, $AX$7, T213=2, $BF$7, T213=3, $BN$7, T213=4, $AX$14, T213=5, $BF$14, T213=6, $BN$14, T213=7, $AX$21, T213=8, $BF$21, T213=0, )</f>
        <v>#NAME?</v>
      </c>
      <c r="X217" s="116" t="e">
        <f ca="1">IFS(T213=1, $AY$7, T213=2, $BG$7, T213=3, $BO$7, T213=4, $AY$14, T213=5, $BG$14, T213=6, $BO$14, T213=7, $AY$21, T213=8, $BG$21, T213=0, )</f>
        <v>#NAME?</v>
      </c>
      <c r="Y217" s="116" t="e">
        <f ca="1">IFS(T213=1, $AZ$7, T213=2, $BH$7, T213=3, $BP$7, T213=4, $AZ$14, T213=5, $BH$14, T213=6, $BP$14, T213=7, $AZ$21, T213=8, $BH$21, T213=0, )</f>
        <v>#NAME?</v>
      </c>
      <c r="Z217" s="116" t="e">
        <f ca="1">IFS(T213=1, $BA$7, T213=2, $BI$7, T213=3, $BQ$7, T213=4, $BA$14, T213=5, $BI$14, T213=6, $BQ$14, T213=7, $BA$21, T213=8, $BI$21, T213=0, )</f>
        <v>#NAME?</v>
      </c>
      <c r="AA217" s="117" t="e">
        <f ca="1">IFS(T213=1, $BB$7, T213=2, $BJ$7, T213=3, $BR$7, T213=4, $BB$14, T213=5, $BJ$14, T213=6, $BR$14, T213=7, $BB$21, T213=8, $BJ$21, T213=0, )</f>
        <v>#NAME?</v>
      </c>
      <c r="AB217" s="180"/>
      <c r="AC217" s="182"/>
      <c r="AD217" s="116"/>
      <c r="AE217" s="116" t="e">
        <f ca="1">IFS(AC213=1, $AW$7, AC213=2, $BE$7, AC213=3, $BM$7, AC213=4, $AW$14, AC213=5, $BE$14, AC213=6, $BM$14, AC213=7, $AW$21, AC213=8, $BE$21, AC213=0, )</f>
        <v>#NAME?</v>
      </c>
      <c r="AF217" s="116" t="e">
        <f ca="1">IFS(AC213=1, $AX$7, AC213=2, $BF$7, AC213=3, $BN$7, AC213=4, $AX$14, AC213=5, $BF$14, AC213=6, $BN$14, AC213=7, $AX$21, AC213=8, $BF$21, AC213=0, )</f>
        <v>#NAME?</v>
      </c>
      <c r="AG217" s="116" t="e">
        <f ca="1">IFS(AC213=1, $AY$7, AC213=2, $BG$7, AC213=3, $BO$7, AC213=4, $AY$14, AC213=5, $BG$14, AC213=6, $BO$14, AC213=7, $AY$21, AC213=8, $BG$21, AC213=0, )</f>
        <v>#NAME?</v>
      </c>
      <c r="AH217" s="116" t="e">
        <f ca="1">IFS(AC213=1, $AZ$7, AC213=2, $BH$7, AC213=3, $BP$7, AC213=4, $AZ$14, AC213=5, $BH$14, AC213=6, $BP$14, AC213=7, $AZ$21, AC213=8, $BH$21, AC213=0, )</f>
        <v>#NAME?</v>
      </c>
      <c r="AI217" s="116" t="e">
        <f ca="1">IFS(AC213=1, $BA$7, AC213=2, $BI$7, AC213=3, $BQ$7, AC213=4, $BA$14, AC213=5, $BI$14, AC213=6, $BQ$14, AC213=7, $BA$21, AC213=8, $BI$21, AC213=0, )</f>
        <v>#NAME?</v>
      </c>
      <c r="AJ217" s="117" t="e">
        <f ca="1">IFS(AC213=1, $BB$7, AC213=2, $BJ$7, AC213=3, $BR$7, AC213=4, $BB$14, AC213=5, $BJ$14, AC213=6, $BR$14, AC213=7, $BB$21, AC213=8, $BJ$21, AC213=0, )</f>
        <v>#NAME?</v>
      </c>
      <c r="AK217" s="180"/>
      <c r="AL217" s="182"/>
      <c r="AM217" s="116" t="e">
        <f ca="1">IFS(AL213=1, $AV$7, AL213=2, $BD$7, AL213=3, $BL$7, AL213=4, $AV$14, AL213=5, $BD$14, AL213=6, $BL$14, AL213=7, $AV$21, AL213=8, $BD$21, AL213=0, )</f>
        <v>#NAME?</v>
      </c>
      <c r="AN217" s="116" t="e">
        <f ca="1">IFS(AL213=1, $AW$7, AL213=2, $BE$7, AL213=3, $BM$7, AL213=4, $AW$14, AL213=5, $BE$14, AL213=6, $BM$14, AL213=7, $AW$21, AL213=8, $BE$21, AL213=0, )</f>
        <v>#NAME?</v>
      </c>
      <c r="AO217" s="116" t="e">
        <f ca="1">IFS(AL213=1, $AX$7, AL213=2, $BF$7, AL213=3, $BN$7, AL213=4, $AX$14, AL213=5, $BF$14, AL213=6, $BN$14, AL213=7, $AX$21, AL213=8, $BF$21, AL213=0, )</f>
        <v>#NAME?</v>
      </c>
      <c r="AP217" s="116" t="e">
        <f ca="1">IFS(AL213=1, $AY$7, AL213=2, $BG$7, AL213=3, $BO$7, AL213=4, $AY$14, AL213=5, $BG$14, AL213=6, $BO$14, AL213=7, $AY$21, AL213=8, $BG$21, AL213=0, )</f>
        <v>#NAME?</v>
      </c>
      <c r="AQ217" s="116" t="e">
        <f ca="1">IFS(AL213=1, $AZ$7, AL213=2, $BH$7, AL213=3, $BP$7, AL213=4, $AZ$14, AL213=5, $BH$14, AL213=6, $BP$14, AL213=7, $AZ$21, AL213=8, $BH$21, AL213=0, )</f>
        <v>#NAME?</v>
      </c>
      <c r="AR217" s="116" t="e">
        <f ca="1">IFS(AL213=1, $BA$7, AL213=2, $BI$7, AL213=3, $BQ$7, AL213=4, $BA$14, AL213=5, $BI$14, AL213=6, $BQ$14, AL213=7, $BA$21, AL213=8, $BI$21, AL213=0, )</f>
        <v>#NAME?</v>
      </c>
      <c r="AS217" s="117" t="e">
        <f ca="1">IFS(AL213=1, $BB$7, AL213=2, $BJ$7, AL213=3, $BR$7, AL213=4, $BB$14, AL213=5, $BJ$14, AL213=6, $BR$14, AL213=7, $BB$21, AL213=8, $BJ$21, AL213=0, )</f>
        <v>#NAME?</v>
      </c>
      <c r="AT217" s="15"/>
      <c r="AU217" s="59"/>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row>
    <row r="218" spans="1:70" ht="15.75" customHeight="1" x14ac:dyDescent="0.25">
      <c r="A218" s="180"/>
      <c r="B218" s="136" t="s">
        <v>17</v>
      </c>
      <c r="C218" s="182"/>
      <c r="D218" s="180"/>
      <c r="E218" s="180"/>
      <c r="F218" s="180"/>
      <c r="G218" s="180"/>
      <c r="H218" s="182"/>
      <c r="I218" s="15">
        <f>I213*$AT$7</f>
        <v>74799</v>
      </c>
      <c r="J218" s="180"/>
      <c r="K218" s="15">
        <f>K213*$AU$7</f>
        <v>640</v>
      </c>
      <c r="L218" s="180"/>
      <c r="M218" s="180"/>
      <c r="N218" s="180"/>
      <c r="O218" s="180"/>
      <c r="P218" s="180"/>
      <c r="Q218" s="180"/>
      <c r="R218" s="182"/>
      <c r="S218" s="180"/>
      <c r="T218" s="182"/>
      <c r="U218" s="116"/>
      <c r="V218" s="116" t="e">
        <f ca="1">IFS(T213=1, $AW$8, T213=2, $BE$8, T213=3, $BM$8, T213=4, $AW$15, T213=5, $BE$15, T213=6, $BM$15, T213=7, $AW$22, T213=8, $BE$22, T213=0, )</f>
        <v>#NAME?</v>
      </c>
      <c r="W218" s="116" t="e">
        <f ca="1">IFS(T213=1, $AX$8, T213=2, $BF$8, T213=3, $BN$8, T213=4, $AX$15, T213=5, $BF$15, T213=6, $BN$15, T213=7, $AX$22, T213=8, $BF$22, T213=0, )</f>
        <v>#NAME?</v>
      </c>
      <c r="X218" s="116" t="e">
        <f ca="1">IFS(T213=1, $AY$8, T213=2, $BG$8, T213=3, $BO$8, T213=4, $AY$15, T213=5, $BG$15, T213=6, $BO$15, T213=7, $AY$22, T213=8, $BG$22, T213=0, )</f>
        <v>#NAME?</v>
      </c>
      <c r="Y218" s="116" t="e">
        <f ca="1">IFS(T213=1, $AZ$8, T213=2, $BH$8, T213=3, $BP$8, T213=4, $AZ$15, T213=5, $BH$15, T213=6, $BP$15, T213=7, $AZ$22, T213=8, $BH$22, T213=0, )</f>
        <v>#NAME?</v>
      </c>
      <c r="Z218" s="116" t="e">
        <f ca="1">IFS(T213=1, $BA$8, T213=2, $BI$8, T213=3, $BQ$8, T213=4, $BA$15, T213=5, $BI$15, T213=6, $BQ$15, T213=7, $BA$22, T213=8, $BI$22, T213=0, )</f>
        <v>#NAME?</v>
      </c>
      <c r="AA218" s="117" t="e">
        <f ca="1">IFS(T213=1, $BB$8, T213=2, $BJ$8, T213=3, $BR$8, T213=4, $BB$15, T213=5, $BJ$15, T213=6, $BR$15, T213=7, $BB$22, T213=8, $BJ$22, T213=0, )</f>
        <v>#NAME?</v>
      </c>
      <c r="AB218" s="180"/>
      <c r="AC218" s="182"/>
      <c r="AD218" s="116"/>
      <c r="AE218" s="116" t="e">
        <f ca="1">IFS(AC213=1, $AW$8, AC213=2, $BE$8, AC213=3, $BM$8, AC213=4, $AW$15, AC213=5, $BE$15, AC213=6, $BM$15, AC213=7, $AW$22, AC213=8, $BE$22, AC213=0, )</f>
        <v>#NAME?</v>
      </c>
      <c r="AF218" s="116" t="e">
        <f ca="1">IFS(AC213=1, $AX$8, AC213=2, $BF$8, AC213=3, $BN$8, AC213=4, $AX$15, AC213=5, $BF$15, AC213=6, $BN$15, AC213=7, $AX$22, AC213=8, $BF$22, AC213=0, )</f>
        <v>#NAME?</v>
      </c>
      <c r="AG218" s="116" t="e">
        <f ca="1">IFS(AC213=1, $AY$8, AC213=2, $BG$8, AC213=3, $BO$8, AC213=4, $AY$15, AC213=5, $BG$15, AC213=6, $BO$15, AC213=7, $AY$22, AC213=8, $BG$22, AC213=0, )</f>
        <v>#NAME?</v>
      </c>
      <c r="AH218" s="116" t="e">
        <f ca="1">IFS(AC213=1, $AZ$8, AC213=2, $BH$8, AC213=3, $BP$8, AC213=4, $AZ$15, AC213=5, $BH$15, AC213=6, $BP$15, AC213=7, $AZ$22, AC213=8, $BH$22, AC213=0, )</f>
        <v>#NAME?</v>
      </c>
      <c r="AI218" s="116" t="e">
        <f ca="1">IFS(AC213=1, $BA$8, AC213=2, $BI$8, AC213=3, $BQ$8, AC213=4, $BA$15, AC213=5, $BI$15, AC213=6, $BQ$15, AC213=7, $BA$22, AC213=8, $BI$22, AC213=0, )</f>
        <v>#NAME?</v>
      </c>
      <c r="AJ218" s="117" t="e">
        <f ca="1">IFS(AC213=1, $BB$8, AC213=2, $BJ$8, AC213=3, $BR$8, AC213=4, $BB$15, AC213=5, $BJ$15, AC213=6, $BR$15, AC213=7, $BB$22, AC213=8, $BJ$22, AC213=0, )</f>
        <v>#NAME?</v>
      </c>
      <c r="AK218" s="180"/>
      <c r="AL218" s="182"/>
      <c r="AM218" s="116" t="e">
        <f ca="1">IFS(AL213=1, $AV$8, AL213=2, $BD$8, AL213=3, $BL$8, AL213=4, $AV$15, AL213=5, $BD$15, AL213=6, $BL$15, AL213=7, $AV$22, AL213=8, $BD$22, AL213=0, )</f>
        <v>#NAME?</v>
      </c>
      <c r="AN218" s="116" t="e">
        <f ca="1">IFS(AL213=1, $AW$8, AL213=2, $BE$8, AL213=3, $BM$8, AL213=4, $AW$15, AL213=5, $BE$15, AL213=6, $BM$15, AL213=7, $AW$22, AL213=8, $BE$22, AL213=0, )</f>
        <v>#NAME?</v>
      </c>
      <c r="AO218" s="116" t="e">
        <f ca="1">IFS(AL213=1, $AX$8, AL213=2, $BF$8, AL213=3, $BN$8, AL213=4, $AX$15, AL213=5, $BF$15, AL213=6, $BN$15, AL213=7, $AX$22, AL213=8, $BF$22, AL213=0, )</f>
        <v>#NAME?</v>
      </c>
      <c r="AP218" s="116" t="e">
        <f ca="1">IFS(AL213=1, $AY$8, AL213=2, $BG$8, AL213=3, $BO$8, AL213=4, $AY$15, AL213=5, $BG$15, AL213=6, $BO$15, AL213=7, $AY$22, AL213=8, $BG$22, AL213=0, )</f>
        <v>#NAME?</v>
      </c>
      <c r="AQ218" s="116" t="e">
        <f ca="1">IFS(AL213=1, $AZ$8, AL213=2, $BH$8, AL213=3, $BP$8, AL213=4, $AZ$15, AL213=5, $BH$15, AL213=6, $BP$15, AL213=7, $AZ$22, AL213=8, $BH$22, AL213=0, )</f>
        <v>#NAME?</v>
      </c>
      <c r="AR218" s="116" t="e">
        <f ca="1">IFS(AL213=1, $BA$8, AL213=2, $BI$8, AL213=3, $BQ$8, AL213=4, $BA$15, AL213=5, $BI$15, AL213=6, $BQ$15, AL213=7, $BA$22, AL213=8, $BI$22, AL213=0, )</f>
        <v>#NAME?</v>
      </c>
      <c r="AS218" s="117" t="e">
        <f ca="1">IFS(AL213=1, $BB$8, AL213=2, $BJ$8, AL213=3, $BR$8, AL213=4, $BB$15, AL213=5, $BJ$15, AL213=6, $BR$15, AL213=7, $BB$22, AL213=8, $BJ$22, AL213=0, )</f>
        <v>#NAME?</v>
      </c>
      <c r="AT218" s="15"/>
      <c r="AU218" s="59"/>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row>
    <row r="219" spans="1:70" ht="15.75" customHeight="1" x14ac:dyDescent="0.25">
      <c r="A219" s="191"/>
      <c r="B219" s="141" t="s">
        <v>18</v>
      </c>
      <c r="C219" s="195"/>
      <c r="D219" s="191"/>
      <c r="E219" s="191"/>
      <c r="F219" s="191"/>
      <c r="G219" s="191"/>
      <c r="H219" s="195"/>
      <c r="I219" s="76">
        <f>I213*$AT$8</f>
        <v>796500</v>
      </c>
      <c r="J219" s="191"/>
      <c r="K219" s="76">
        <f>K213*$AU$8</f>
        <v>1280</v>
      </c>
      <c r="L219" s="191"/>
      <c r="M219" s="191"/>
      <c r="N219" s="191"/>
      <c r="O219" s="191"/>
      <c r="P219" s="191"/>
      <c r="Q219" s="191"/>
      <c r="R219" s="195"/>
      <c r="S219" s="191"/>
      <c r="T219" s="195"/>
      <c r="U219" s="124"/>
      <c r="V219" s="124" t="e">
        <f ca="1">IFS(T213=1, $AW$9, T213=2, $BE$9, T213=3, $BM$9, T213=4, $AW$16, T213=5, $BE$16, T213=6, $BM$16, T213=7, $AW$23, T213=8, $BE$23, T213=0, )</f>
        <v>#NAME?</v>
      </c>
      <c r="W219" s="124" t="e">
        <f ca="1">IFS(T213=1, $AX$9, T213=2, $BF$9, T213=3, $BN$9, T213=4, $AX$16, T213=5, $BF$16, T213=6, $BN$16, T213=7, $AX$23, T213=8, $BF$23, T213=0, )</f>
        <v>#NAME?</v>
      </c>
      <c r="X219" s="124" t="e">
        <f ca="1">IFS(T213=1, $AY$9, T213=2, $BG$9, T213=3, $BO$9, T213=4, $AY$16, T213=5, $BG$16, T213=6, $BO$16, T213=7, $AY$23, T213=8, $BG$23, T213=0, )</f>
        <v>#NAME?</v>
      </c>
      <c r="Y219" s="124" t="e">
        <f ca="1">IFS(T213=1, $AZ$9, T213=2, $BH$9, T213=3, $BP$9, T213=4, $AZ$16, T213=5, $BH$16, T213=6, $BP$16, T213=7, $AZ$23, T213=8, $BH$23, T213=0, )</f>
        <v>#NAME?</v>
      </c>
      <c r="Z219" s="124" t="e">
        <f ca="1">IFS(T213=1, $BA$9, T213=2, $BI$9, T213=3, $BQ$9, T213=4, $BA$16, T213=5, $BI$16, T213=6, $BQ$16, T213=7, $BA$23, T213=8, $BI$23, T213=0, )</f>
        <v>#NAME?</v>
      </c>
      <c r="AA219" s="125" t="e">
        <f ca="1">IFS(T213=1, $BB$9, T213=2, $BJ$9, T213=3, $BR$9, T213=4, $BB$16, T213=5, $BJ$16, T213=6, $BR$16, T213=7, $BB$23, T213=8, $BJ$23, T213=0, )</f>
        <v>#NAME?</v>
      </c>
      <c r="AB219" s="191"/>
      <c r="AC219" s="195"/>
      <c r="AD219" s="124"/>
      <c r="AE219" s="124" t="e">
        <f ca="1">IFS(AC213=1, $AW$9, AC213=2, $BE$9, AC213=3, $BM$9, AC213=4, $AW$16, AC213=5, $BE$16, AC213=6, $BM$16, AC213=7, $AW$23, AC213=8, $BE$23, AC213=0, )</f>
        <v>#NAME?</v>
      </c>
      <c r="AF219" s="124" t="e">
        <f ca="1">IFS(AC213=1, $AX$9, AC213=2, $BF$9, AC213=3, $BN$9, AC213=4, $AX$16, AC213=5, $BF$16, AC213=6, $BN$16, AC213=7, $AX$23, AC213=8, $BF$23, AC213=0, )</f>
        <v>#NAME?</v>
      </c>
      <c r="AG219" s="124" t="e">
        <f ca="1">IFS(AC213=1, $AY$9, AC213=2, $BG$9, AC213=3, $BO$9, AC213=4, $AY$16, AC213=5, $BG$16, AC213=6, $BO$16, AC213=7, $AY$23, AC213=8, $BG$23, AC213=0, )</f>
        <v>#NAME?</v>
      </c>
      <c r="AH219" s="124" t="e">
        <f ca="1">IFS(AC213=1, $AZ$9, AC213=2, $BH$9, AC213=3, $BP$9, AC213=4, $AZ$16, AC213=5, $BH$16, AC213=6, $BP$16, AC213=7, $AZ$23, AC213=8, $BH$23, AC213=0, )</f>
        <v>#NAME?</v>
      </c>
      <c r="AI219" s="124" t="e">
        <f ca="1">IFS(AC213=1, $BA$9, AC213=2, $BI$9, AC213=3, $BQ$9, AC213=4, $BA$16, AC213=5, $BI$16, AC213=6, $BQ$16, AC213=7, $BA$23, AC213=8, $BI$23, AC213=0, )</f>
        <v>#NAME?</v>
      </c>
      <c r="AJ219" s="125" t="e">
        <f ca="1">IFS(AC213=1, $BB$9, AC213=2, $BJ$9, AC213=3, $BR$9, AC213=4, $BB$16, AC213=5, $BJ$16, AC213=6, $BR$16, AC213=7, $BB$23, AC213=8, $BJ$23, AC213=0, )</f>
        <v>#NAME?</v>
      </c>
      <c r="AK219" s="191"/>
      <c r="AL219" s="195"/>
      <c r="AM219" s="124" t="e">
        <f ca="1">IFS(AL213=1, $AV$9, AL213=2, $BD$9, AL213=3, $BL$9, AL213=4, $AV$16, AL213=5, $BD$16, AL213=6, $BL$16, AL213=7, $AV$23, AL213=8, $BD$23, AL213=0, )</f>
        <v>#NAME?</v>
      </c>
      <c r="AN219" s="124" t="e">
        <f ca="1">IFS(AL213=1, $AW$9, AL213=2, $BE$9, AL213=3, $BM$9, AL213=4, $AW$16, AL213=5, $BE$16, AL213=6, $BM$16, AL213=7, $AW$23, AL213=8, $BE$23, AL213=0, )</f>
        <v>#NAME?</v>
      </c>
      <c r="AO219" s="124" t="e">
        <f ca="1">IFS(AL213=1, $AX$9, AL213=2, $BF$9, AL213=3, $BN$9, AL213=4, $AX$16, AL213=5, $BF$16, AL213=6, $BN$16, AL213=7, $AX$23, AL213=8, $BF$23, AL213=0, )</f>
        <v>#NAME?</v>
      </c>
      <c r="AP219" s="124" t="e">
        <f ca="1">IFS(AL213=1, $AY$9, AL213=2, $BG$9, AL213=3, $BO$9, AL213=4, $AY$16, AL213=5, $BG$16, AL213=6, $BO$16, AL213=7, $AY$23, AL213=8, $BG$23, AL213=0, )</f>
        <v>#NAME?</v>
      </c>
      <c r="AQ219" s="124" t="e">
        <f ca="1">IFS(AL213=1, $AZ$9, AL213=2, $BH$9, AL213=3, $BP$9, AL213=4, $AZ$16, AL213=5, $BH$16, AL213=6, $BP$16, AL213=7, $AZ$23, AL213=8, $BH$23, AL213=0, )</f>
        <v>#NAME?</v>
      </c>
      <c r="AR219" s="124" t="e">
        <f ca="1">IFS(AL213=1, $BA$9, AL213=2, $BI$9, AL213=3, $BQ$9, AL213=4, $BA$16, AL213=5, $BI$16, AL213=6, $BQ$16, AL213=7, $BA$23, AL213=8, $BI$23, AL213=0, )</f>
        <v>#NAME?</v>
      </c>
      <c r="AS219" s="125" t="e">
        <f ca="1">IFS(AL213=1, $BB$9, AL213=2, $BJ$9, AL213=3, $BR$9, AL213=4, $BB$16, AL213=5, $BJ$16, AL213=6, $BR$16, AL213=7, $BB$23, AL213=8, $BJ$23, AL213=0, )</f>
        <v>#NAME?</v>
      </c>
      <c r="AT219" s="142"/>
      <c r="AU219" s="143"/>
      <c r="AV219" s="144"/>
      <c r="AW219" s="144"/>
      <c r="AX219" s="144"/>
      <c r="AY219" s="144"/>
      <c r="AZ219" s="144"/>
      <c r="BA219" s="144"/>
      <c r="BB219" s="144"/>
      <c r="BC219" s="144"/>
      <c r="BD219" s="144"/>
      <c r="BE219" s="144"/>
      <c r="BF219" s="144"/>
      <c r="BG219" s="144"/>
      <c r="BH219" s="144"/>
      <c r="BI219" s="144"/>
      <c r="BJ219" s="144"/>
      <c r="BK219" s="144"/>
      <c r="BL219" s="144"/>
      <c r="BM219" s="144"/>
      <c r="BN219" s="144"/>
      <c r="BO219" s="144"/>
      <c r="BP219" s="144"/>
      <c r="BQ219" s="144"/>
      <c r="BR219" s="144"/>
    </row>
    <row r="220" spans="1:70" ht="15.75" customHeight="1" x14ac:dyDescent="0.25">
      <c r="A220" s="189" t="s">
        <v>154</v>
      </c>
      <c r="B220" s="131" t="s">
        <v>23</v>
      </c>
      <c r="C220" s="194">
        <v>6</v>
      </c>
      <c r="D220" s="189"/>
      <c r="E220" s="189" t="s">
        <v>357</v>
      </c>
      <c r="F220" s="189" t="s">
        <v>115</v>
      </c>
      <c r="G220" s="189" t="s">
        <v>115</v>
      </c>
      <c r="H220" s="194" t="s">
        <v>115</v>
      </c>
      <c r="I220" s="15">
        <v>125</v>
      </c>
      <c r="J220" s="189" t="s">
        <v>115</v>
      </c>
      <c r="K220" s="15">
        <v>10</v>
      </c>
      <c r="L220" s="189">
        <v>2.4</v>
      </c>
      <c r="M220" s="189" t="s">
        <v>115</v>
      </c>
      <c r="N220" s="180"/>
      <c r="O220" s="180"/>
      <c r="P220" s="198" t="s">
        <v>365</v>
      </c>
      <c r="Q220" s="189" t="s">
        <v>432</v>
      </c>
      <c r="R220" s="194" t="s">
        <v>433</v>
      </c>
      <c r="S220" s="189" t="s">
        <v>222</v>
      </c>
      <c r="T220" s="194">
        <v>2</v>
      </c>
      <c r="U220" s="116"/>
      <c r="V220" s="116" t="e">
        <f ca="1">IFS(T220=1, $AW$3, T220=2, $BE$3, T220=3, $BM$3, T220=4, $AW$10, T220=5, $BE$10, T220=6, $BM$10, T220=7, $AW$17, T220=8, $BE$17, T220=0, )</f>
        <v>#NAME?</v>
      </c>
      <c r="W220" s="116" t="e">
        <f ca="1">IFS(T220=1, $AX$3, T220=2, $BF$3, T220=3, $BN$3, T220=4, $AX$10, T220=5, $BF$10, T220=6, $BN$10, T220=7, $AX$17, T220=8, $BET227, T220=0, )</f>
        <v>#NAME?</v>
      </c>
      <c r="X220" s="116" t="e">
        <f ca="1">IFS(T220=1, $AY$3, T220=2, $BG$3, T220=3, $BO$3, T220=4, $AY$10, T220=5, $BG$10, T220=6, $BO$10, T220=7, $AY$17, T220=8, $BFT227, T220=0, )</f>
        <v>#NAME?</v>
      </c>
      <c r="Y220" s="116" t="e">
        <f ca="1">IFS(T220=1, $AZ$3, T220=2, $BH$3, T220=3, $BP$3, T220=4, $AZ$10, T220=5, $BH$10, T220=6, $BP$10, T220=7, $AZ$17, T220=8, $BGT227, T220=0, )</f>
        <v>#NAME?</v>
      </c>
      <c r="Z220" s="116" t="e">
        <f ca="1">IFS(T220=1, $BA$3, T220=2, $BI$3, T220=3, $BQ$3, T220=4, $BA$10, T220=5, $BI$10, T220=6, $BQ$10, T220=7, $BA$17, T220=8, $BHT227, T220=0, )</f>
        <v>#NAME?</v>
      </c>
      <c r="AA220" s="117" t="e">
        <f ca="1">IFS(T220=1, $BB$3, T220=2, $BJ$3, T220=3, $BR$3, T220=4, $BB$10, T220=5, $BJ$10, T220=6, $BR$10, T220=7, $BB$17, T220=8, $BIT227, T220=0, )</f>
        <v>#NAME?</v>
      </c>
      <c r="AB220" s="189" t="s">
        <v>153</v>
      </c>
      <c r="AC220" s="194">
        <v>2</v>
      </c>
      <c r="AD220" s="116" t="e">
        <f ca="1">IFS(AC220=1, $AV$3, AC220=2, $BD$3, AC220=3, $BL$3, AC220=4, $AV$10, AC220=5, $BD$10, AC220=6, $BL$10, AC220=7, $AV$17, AC220=8, $BD$17, AC220=0, )</f>
        <v>#NAME?</v>
      </c>
      <c r="AE220" s="116" t="e">
        <f ca="1">IFS(AC220=1, $AW$3, AC220=2, $BE$3, AC220=3, $BM$3, AC220=4, $AW$10, AC220=5, $BE$10, AC220=6, $BM$10, AC220=7, $AW$17, AC220=8, $BE$17, AC220=0, )</f>
        <v>#NAME?</v>
      </c>
      <c r="AF220" s="116" t="e">
        <f ca="1">IFS(AC220=1, $AX$3, AC220=2, $BF$3, AC220=3, $BN$3, AC220=4, $AX$10, AC220=5, $BF$10, AC220=6, $BN$10, AC220=7, $AX$17, AC220=8, $BET227, AC220=0, )</f>
        <v>#NAME?</v>
      </c>
      <c r="AG220" s="116" t="e">
        <f ca="1">IFS(AC220=1, $AY$3, AC220=2, $BG$3, AC220=3, $BO$3, AC220=4, $AY$10, AC220=5, $BG$10, AC220=6, $BO$10, AC220=7, $AY$17, AC220=8, $BFT227, AC220=0, )</f>
        <v>#NAME?</v>
      </c>
      <c r="AH220" s="116" t="e">
        <f ca="1">IFS(AC220=1, $AZ$3, AC220=2, $BH$3, AC220=3, $BP$3, AC220=4, $AZ$10, AC220=5, $BH$10, AC220=6, $BP$10, AC220=7, $AZ$17, AC220=8, $BGT227, AC220=0, )</f>
        <v>#NAME?</v>
      </c>
      <c r="AI220" s="116" t="e">
        <f ca="1">IFS(AC220=1, $BA$3, AC220=2, $BI$3, AC220=3, $BQ$3, AC220=4, $BA$10, AC220=5, $BI$10, AC220=6, $BQ$10, AC220=7, $BA$17, AC220=8, $BHT227, AC220=0, )</f>
        <v>#NAME?</v>
      </c>
      <c r="AJ220" s="117" t="e">
        <f ca="1">IFS(AC220=1, $BB$3, AC220=2, $BJ$3, AC220=3, $BR$3, AC220=4, $BB$10, AC220=5, $BJ$10, AC220=6, $BR$10, AC220=7, $BB$17, AC220=8, $BIT227, AC220=0, )</f>
        <v>#NAME?</v>
      </c>
      <c r="AK220" s="189" t="s">
        <v>115</v>
      </c>
      <c r="AL220" s="194"/>
      <c r="AM220" s="116" t="e">
        <f ca="1">IFS(AL220=1, $AV$3, AL220=2, $BD$3, AL220=3, $BL$3, AL220=4, $AV$10, AL220=5, $BD$10, AL220=6, $BL$10, AL220=7, $AV$17, AL220=8, $BD$17, AL220=0, )</f>
        <v>#NAME?</v>
      </c>
      <c r="AN220" s="116" t="e">
        <f ca="1">IFS(AL220=1, $AW$3, AL220=2, $BE$3, AL220=3, $BM$3, AL220=4, $AW$10, AL220=5, $BE$10, AL220=6, $BM$10, AL220=7, $AW$17, AL220=8, $BE$17, AL220=0, )</f>
        <v>#NAME?</v>
      </c>
      <c r="AO220" s="116" t="e">
        <f ca="1">IFS(AL220=1, $AX$3, AL220=2, $BF$3, AL220=3, $BN$3, AL220=4, $AX$10, AL220=5, $BF$10, AL220=6, $BN$10, AL220=7, $AX$17, AL220=8, $BET227, AL220=0, )</f>
        <v>#NAME?</v>
      </c>
      <c r="AP220" s="116" t="e">
        <f ca="1">IFS(AL220=1, $AY$3, AL220=2, $BG$3, AL220=3, $BO$3, AL220=4, $AY$10, AL220=5, $BG$10, AL220=6, $BO$10, AL220=7, $AY$17, AL220=8, $BFT227, AL220=0, )</f>
        <v>#NAME?</v>
      </c>
      <c r="AQ220" s="116" t="e">
        <f ca="1">IFS(AL220=1, $AZ$3, AL220=2, $BH$3, AL220=3, $BP$3, AL220=4, $AZ$10, AL220=5, $BH$10, AL220=6, $BP$10, AL220=7, $AZ$17, AL220=8, $BGT227, AL220=0, )</f>
        <v>#NAME?</v>
      </c>
      <c r="AR220" s="116" t="e">
        <f ca="1">IFS(AL220=1, $BA$3, AL220=2, $BI$3, AL220=3, $BQ$3, AL220=4, $BA$10, AL220=5, $BI$10, AL220=6, $BQ$10, AL220=7, $BA$17, AL220=8, $BHT227, AL220=0, )</f>
        <v>#NAME?</v>
      </c>
      <c r="AS220" s="117" t="e">
        <f ca="1">IFS(AL220=1, $BB$3, AL220=2, $BJ$3, AL220=3, $BR$3, AL220=4, $BB$10, AL220=5, $BJ$10, AL220=6, $BR$10, AL220=7, $BB$17, AL220=8, $BIT227, AL220=0, )</f>
        <v>#NAME?</v>
      </c>
      <c r="AT220" s="15"/>
      <c r="AU220" s="59"/>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row>
    <row r="221" spans="1:70" ht="15.75" customHeight="1" x14ac:dyDescent="0.25">
      <c r="A221" s="180"/>
      <c r="B221" s="132" t="s">
        <v>13</v>
      </c>
      <c r="C221" s="182"/>
      <c r="D221" s="180"/>
      <c r="E221" s="180"/>
      <c r="F221" s="180"/>
      <c r="G221" s="180"/>
      <c r="H221" s="182"/>
      <c r="I221" s="15">
        <f>I220*$AT$3</f>
        <v>275</v>
      </c>
      <c r="J221" s="180"/>
      <c r="K221" s="15">
        <f>K220*$AU$3</f>
        <v>20</v>
      </c>
      <c r="L221" s="180"/>
      <c r="M221" s="180"/>
      <c r="N221" s="180"/>
      <c r="O221" s="180"/>
      <c r="P221" s="180"/>
      <c r="Q221" s="180"/>
      <c r="R221" s="182"/>
      <c r="S221" s="180"/>
      <c r="T221" s="182"/>
      <c r="U221" s="116"/>
      <c r="V221" s="116" t="e">
        <f ca="1">IFS(T220=1, $AW$4, T220=2, $BE$4, T220=3, $BM$4, T220=4, $AW$11, T220=5, $BE$11, T220=6, $BM$11, T220=7, $AW$18, T220=8, $BE$18, T220=0, )</f>
        <v>#NAME?</v>
      </c>
      <c r="W221" s="116" t="e">
        <f ca="1">IFS(T220=1, $AX$4, T220=2, $BF$4, T220=3, $BN$4, T220=4, $AX$11, T220=5, $BF$11, T220=6, $BN$11, T220=7, $AX$18, T220=8, $BF$18, T220=0, )</f>
        <v>#NAME?</v>
      </c>
      <c r="X221" s="116" t="e">
        <f ca="1">IFS(T220=1, $AY$4, T220=2, $BG$4, T220=3, $BO$4, T220=4, $AY$11, T220=5, $BG$11, T220=6, $BO$11, T220=7, $AY$18, T220=8, $BG$18, T220=0, )</f>
        <v>#NAME?</v>
      </c>
      <c r="Y221" s="116" t="e">
        <f ca="1">IFS(T220=1, $AZ$4, T220=2, $BH$4, T220=3, $BP$4, T220=4, $AZ$11, T220=5, $BH$11, T220=6, $BP$11, T220=7, $AZ$18, T220=8, $BH$18, T220=0, )</f>
        <v>#NAME?</v>
      </c>
      <c r="Z221" s="116" t="e">
        <f ca="1">IFS(T220=1, $BA$4, T220=2, $BI$4, T220=3, $BQ$4, T220=4, $BA$11, T220=5, $BI$11, T220=6, $BQ$11, T220=7, $BA$18, T220=8, $BI$18, T220=0, )</f>
        <v>#NAME?</v>
      </c>
      <c r="AA221" s="117" t="e">
        <f ca="1">IFS(T220=1, $BA$4, T220=2, $BI$4, T220=3, $BQ$4, T220=4, $BA$11, T220=5, $BI$11, T220=6, $BQ$11, T220=7, $BA$18, T220=8, $BI$18, T220=0, )</f>
        <v>#NAME?</v>
      </c>
      <c r="AB221" s="180"/>
      <c r="AC221" s="182"/>
      <c r="AD221" s="116" t="e">
        <f ca="1">IFS(AC220=1, $AV$4, AC220=2, $BD$4, AC220=3, $BL$4, AC220=4, $AV$11, AC220=5, $BD$11, AC220=6, $BL$11, AC220=7, $AV$18, AC220=8, $BD$18, AC220=0, )</f>
        <v>#NAME?</v>
      </c>
      <c r="AE221" s="116" t="e">
        <f ca="1">IFS(AC220=1, $AW$4, AC220=2, $BE$4, AC220=3, $BM$4, AC220=4, $AW$11, AC220=5, $BE$11, AC220=6, $BM$11, AC220=7, $AW$18, AC220=8, $BE$18, AC220=0, )</f>
        <v>#NAME?</v>
      </c>
      <c r="AF221" s="116" t="e">
        <f ca="1">IFS(AC220=1, $AX$4, AC220=2, $BF$4, AC220=3, $BN$4, AC220=4, $AX$11, AC220=5, $BF$11, AC220=6, $BN$11, AC220=7, $AX$18, AC220=8, $BF$18, AC220=0, )</f>
        <v>#NAME?</v>
      </c>
      <c r="AG221" s="116" t="e">
        <f ca="1">IFS(AC220=1, $AY$4, AC220=2, $BG$4, AC220=3, $BO$4, AC220=4, $AY$11, AC220=5, $BG$11, AC220=6, $BO$11, AC220=7, $AY$18, AC220=8, $BG$18, AC220=0, )</f>
        <v>#NAME?</v>
      </c>
      <c r="AH221" s="116" t="e">
        <f ca="1">IFS(AC220=1, $AZ$4, AC220=2, $BH$4, AC220=3, $BP$4, AC220=4, $AZ$11, AC220=5, $BH$11, AC220=6, $BP$11, AC220=7, $AZ$18, AC220=8, $BH$18, AC220=0, )</f>
        <v>#NAME?</v>
      </c>
      <c r="AI221" s="116" t="e">
        <f ca="1">IFS(AC220=1, $BA$4, AC220=2, $BI$4, AC220=3, $BQ$4, AC220=4, $BA$11, AC220=5, $BI$11, AC220=6, $BQ$11, AC220=7, $BA$18, AC220=8, $BI$18, AC220=0, )</f>
        <v>#NAME?</v>
      </c>
      <c r="AJ221" s="117" t="e">
        <f ca="1">IFS(AC220=1, $BA$4, AC220=2, $BI$4, AC220=3, $BQ$4, AC220=4, $BA$11, AC220=5, $BI$11, AC220=6, $BQ$11, AC220=7, $BA$18, AC220=8, $BI$18, AC220=0, )</f>
        <v>#NAME?</v>
      </c>
      <c r="AK221" s="180"/>
      <c r="AL221" s="182"/>
      <c r="AM221" s="116" t="e">
        <f ca="1">IFS(AL220=1, $AV$4, AL220=2, $BD$4, AL220=3, $BL$4, AL220=4, $AV$11, AL220=5, $BD$11, AL220=6, $BL$11, AL220=7, $AV$18, AL220=8, $BD$18, AL220=0, )</f>
        <v>#NAME?</v>
      </c>
      <c r="AN221" s="116" t="e">
        <f ca="1">IFS(AL220=1, $AW$4, AL220=2, $BE$4, AL220=3, $BM$4, AL220=4, $AW$11, AL220=5, $BE$11, AL220=6, $BM$11, AL220=7, $AW$18, AL220=8, $BE$18, AL220=0, )</f>
        <v>#NAME?</v>
      </c>
      <c r="AO221" s="116" t="e">
        <f ca="1">IFS(AL220=1, $AX$4, AL220=2, $BF$4, AL220=3, $BN$4, AL220=4, $AX$11, AL220=5, $BF$11, AL220=6, $BN$11, AL220=7, $AX$18, AL220=8, $BF$18, AL220=0, )</f>
        <v>#NAME?</v>
      </c>
      <c r="AP221" s="116" t="e">
        <f ca="1">IFS(AL220=1, $AY$4, AL220=2, $BG$4, AL220=3, $BO$4, AL220=4, $AY$11, AL220=5, $BG$11, AL220=6, $BO$11, AL220=7, $AY$18, AL220=8, $BG$18, AL220=0, )</f>
        <v>#NAME?</v>
      </c>
      <c r="AQ221" s="116" t="e">
        <f ca="1">IFS(AL220=1, $AZ$4, AL220=2, $BH$4, AL220=3, $BP$4, AL220=4, $AZ$11, AL220=5, $BH$11, AL220=6, $BP$11, AL220=7, $AZ$18, AL220=8, $BH$18, AL220=0, )</f>
        <v>#NAME?</v>
      </c>
      <c r="AR221" s="116" t="e">
        <f ca="1">IFS(AL220=1, $BA$4, AL220=2, $BI$4, AL220=3, $BQ$4, AL220=4, $BA$11, AL220=5, $BI$11, AL220=6, $BQ$11, AL220=7, $BA$18, AL220=8, $BI$18, AL220=0, )</f>
        <v>#NAME?</v>
      </c>
      <c r="AS221" s="117" t="e">
        <f ca="1">IFS(AL220=1, $BA$4, AL220=2, $BI$4, AL220=3, $BQ$4, AL220=4, $BA$11, AL220=5, $BI$11, AL220=6, $BQ$11, AL220=7, $BA$18, AL220=8, $BI$18, AL220=0, )</f>
        <v>#NAME?</v>
      </c>
      <c r="AT221" s="15"/>
      <c r="AU221" s="59"/>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row>
    <row r="222" spans="1:70" ht="15.75" customHeight="1" x14ac:dyDescent="0.25">
      <c r="A222" s="180"/>
      <c r="B222" s="133" t="s">
        <v>14</v>
      </c>
      <c r="C222" s="182"/>
      <c r="D222" s="180"/>
      <c r="E222" s="180"/>
      <c r="F222" s="180"/>
      <c r="G222" s="180"/>
      <c r="H222" s="182"/>
      <c r="I222" s="15">
        <f>I220*$AT$4</f>
        <v>605</v>
      </c>
      <c r="J222" s="180"/>
      <c r="K222" s="15">
        <f>K220*$AU$4</f>
        <v>40</v>
      </c>
      <c r="L222" s="180"/>
      <c r="M222" s="180"/>
      <c r="N222" s="180"/>
      <c r="O222" s="180"/>
      <c r="P222" s="180"/>
      <c r="Q222" s="180"/>
      <c r="R222" s="182"/>
      <c r="S222" s="180"/>
      <c r="T222" s="182"/>
      <c r="U222" s="116"/>
      <c r="V222" s="116" t="e">
        <f ca="1">IFS(T220=1, $AW$5, T220=2, $BE$5, T220=3, $BM$5, T220=4, $AW$12, T220=5, $BE$12, T220=6, $BM$12, T220=7, $AW$19, T220=8, $BE$19, T220=0, )</f>
        <v>#NAME?</v>
      </c>
      <c r="W222" s="116" t="e">
        <f ca="1">IFS(T220=1, $AX$5, T220=2, $BF$5, T220=3, $BN$5, T220=4, $AX$12, T220=5, $BF$12, T220=6, $BN$12, T220=7, $AX$19, T220=8, $BF$19, T220=0, )</f>
        <v>#NAME?</v>
      </c>
      <c r="X222" s="116" t="e">
        <f ca="1">IFS(T220=1, $AY$5, T220=2, $BG$5, T220=3, $BO$5, T220=4, $AY$12, T220=5, $BG$12, T220=6, $BO$12, T220=7, $AY$19, T220=8, $BG$19, T220=0, )</f>
        <v>#NAME?</v>
      </c>
      <c r="Y222" s="116" t="e">
        <f ca="1">IFS(T220=1, $AZ$5, T220=2, $BH$5, T220=3, $BP$5, T220=4, $AZ$12, T220=5, $BH$12, T220=6, $BP$12, T220=7, $AZ$19, T220=8, $BH$19, T220=0, )</f>
        <v>#NAME?</v>
      </c>
      <c r="Z222" s="116" t="e">
        <f ca="1">IFS(T220=1, $BA$5, T220=2, $BI$5, T220=3, $BQ$5, T220=4, $BA$12, T220=5, $BI$12, T220=6, $BQ$12, T220=7, $BA$19, T220=8, $BI$19, T220=0, )</f>
        <v>#NAME?</v>
      </c>
      <c r="AA222" s="117" t="e">
        <f ca="1">IFS(T220=1, $BB$5, T220=2, $BJ$5, T220=3, $BR$5, T220=4, $BB$12, T220=5, $BJ$12, T220=6, $BR$12, T220=7, $BB$19, T220=8, $BJ$19, T220=0, )</f>
        <v>#NAME?</v>
      </c>
      <c r="AB222" s="180"/>
      <c r="AC222" s="182"/>
      <c r="AD222" s="116" t="e">
        <f ca="1">IFS(AC220=1, $AV$5, AC220=2, $BD$5, AC220=3, $BL$5, AC220=4, $AV$12, AC220=5, $BD$12, AC220=6, $BL$12, AC220=7, $AV$19, AC220=8, $BD$19, AC220=0, )</f>
        <v>#NAME?</v>
      </c>
      <c r="AE222" s="116" t="e">
        <f ca="1">IFS(AC220=1, $AW$5, AC220=2, $BE$5, AC220=3, $BM$5, AC220=4, $AW$12, AC220=5, $BE$12, AC220=6, $BM$12, AC220=7, $AW$19, AC220=8, $BE$19, AC220=0, )</f>
        <v>#NAME?</v>
      </c>
      <c r="AF222" s="116" t="e">
        <f ca="1">IFS(AC220=1, $AX$5, AC220=2, $BF$5, AC220=3, $BN$5, AC220=4, $AX$12, AC220=5, $BF$12, AC220=6, $BN$12, AC220=7, $AX$19, AC220=8, $BF$19, AC220=0, )</f>
        <v>#NAME?</v>
      </c>
      <c r="AG222" s="116" t="e">
        <f ca="1">IFS(AC220=1, $AY$5, AC220=2, $BG$5, AC220=3, $BO$5, AC220=4, $AY$12, AC220=5, $BG$12, AC220=6, $BO$12, AC220=7, $AY$19, AC220=8, $BG$19, AC220=0, )</f>
        <v>#NAME?</v>
      </c>
      <c r="AH222" s="116" t="e">
        <f ca="1">IFS(AC220=1, $AZ$5, AC220=2, $BH$5, AC220=3, $BP$5, AC220=4, $AZ$12, AC220=5, $BH$12, AC220=6, $BP$12, AC220=7, $AZ$19, AC220=8, $BH$19, AC220=0, )</f>
        <v>#NAME?</v>
      </c>
      <c r="AI222" s="116" t="e">
        <f ca="1">IFS(AC220=1, $BA$5, AC220=2, $BI$5, AC220=3, $BQ$5, AC220=4, $BA$12, AC220=5, $BI$12, AC220=6, $BQ$12, AC220=7, $BA$19, AC220=8, $BI$19, AC220=0, )</f>
        <v>#NAME?</v>
      </c>
      <c r="AJ222" s="117" t="e">
        <f ca="1">IFS(AC220=1, $BB$5, AC220=2, $BJ$5, AC220=3, $BR$5, AC220=4, $BB$12, AC220=5, $BJ$12, AC220=6, $BR$12, AC220=7, $BB$19, AC220=8, $BJ$19, AC220=0, )</f>
        <v>#NAME?</v>
      </c>
      <c r="AK222" s="180"/>
      <c r="AL222" s="182"/>
      <c r="AM222" s="116" t="e">
        <f ca="1">IFS(AL220=1, $AV$5, AL220=2, $BD$5, AL220=3, $BL$5, AL220=4, $AV$12, AL220=5, $BD$12, AL220=6, $BL$12, AL220=7, $AV$19, AL220=8, $BD$19, AL220=0, )</f>
        <v>#NAME?</v>
      </c>
      <c r="AN222" s="116" t="e">
        <f ca="1">IFS(AL220=1, $AW$5, AL220=2, $BE$5, AL220=3, $BM$5, AL220=4, $AW$12, AL220=5, $BE$12, AL220=6, $BM$12, AL220=7, $AW$19, AL220=8, $BE$19, AL220=0, )</f>
        <v>#NAME?</v>
      </c>
      <c r="AO222" s="116" t="e">
        <f ca="1">IFS(AL220=1, $AX$5, AL220=2, $BF$5, AL220=3, $BN$5, AL220=4, $AX$12, AL220=5, $BF$12, AL220=6, $BN$12, AL220=7, $AX$19, AL220=8, $BF$19, AL220=0, )</f>
        <v>#NAME?</v>
      </c>
      <c r="AP222" s="116" t="e">
        <f ca="1">IFS(AL220=1, $AY$5, AL220=2, $BG$5, AL220=3, $BO$5, AL220=4, $AY$12, AL220=5, $BG$12, AL220=6, $BO$12, AL220=7, $AY$19, AL220=8, $BG$19, AL220=0, )</f>
        <v>#NAME?</v>
      </c>
      <c r="AQ222" s="116" t="e">
        <f ca="1">IFS(AL220=1, $AZ$5, AL220=2, $BH$5, AL220=3, $BP$5, AL220=4, $AZ$12, AL220=5, $BH$12, AL220=6, $BP$12, AL220=7, $AZ$19, AL220=8, $BH$19, AL220=0, )</f>
        <v>#NAME?</v>
      </c>
      <c r="AR222" s="116" t="e">
        <f ca="1">IFS(AL220=1, $BA$5, AL220=2, $BI$5, AL220=3, $BQ$5, AL220=4, $BA$12, AL220=5, $BI$12, AL220=6, $BQ$12, AL220=7, $BA$19, AL220=8, $BI$19, AL220=0, )</f>
        <v>#NAME?</v>
      </c>
      <c r="AS222" s="117" t="e">
        <f ca="1">IFS(AL220=1, $BB$5, AL220=2, $BJ$5, AL220=3, $BR$5, AL220=4, $BB$12, AL220=5, $BJ$12, AL220=6, $BR$12, AL220=7, $BB$19, AL220=8, $BJ$19, AL220=0, )</f>
        <v>#NAME?</v>
      </c>
      <c r="AT222" s="15"/>
      <c r="AU222" s="59"/>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row>
    <row r="223" spans="1:70" ht="15.75" customHeight="1" x14ac:dyDescent="0.25">
      <c r="A223" s="180"/>
      <c r="B223" s="134" t="s">
        <v>15</v>
      </c>
      <c r="C223" s="182"/>
      <c r="D223" s="180"/>
      <c r="E223" s="180"/>
      <c r="F223" s="180"/>
      <c r="G223" s="180"/>
      <c r="H223" s="182"/>
      <c r="I223" s="15">
        <f>I220*$AT$5</f>
        <v>1331</v>
      </c>
      <c r="J223" s="180"/>
      <c r="K223" s="15">
        <f>K220*$AU$5</f>
        <v>80</v>
      </c>
      <c r="L223" s="180"/>
      <c r="M223" s="180"/>
      <c r="N223" s="180"/>
      <c r="O223" s="180"/>
      <c r="P223" s="180"/>
      <c r="Q223" s="180"/>
      <c r="R223" s="182"/>
      <c r="S223" s="180"/>
      <c r="T223" s="182"/>
      <c r="U223" s="116"/>
      <c r="V223" s="116" t="e">
        <f ca="1">IFS(T220=1, $AW$6, T220=2, $BE$6, T220=3, $BM$6, T220=4, $AW$13, T220=5, $BE$13, T220=6, $BM$13, T220=7, $AW$20, T220=8, $BE$20, T220=0, )</f>
        <v>#NAME?</v>
      </c>
      <c r="W223" s="116" t="e">
        <f ca="1">IFS(T220=1, $AX$6, T220=2, $BF$6, T220=3, $BN$6, T220=4, $AX$13, T220=5, $BF$13, T220=6, $BN$13, T220=7, $AX$20, T220=8, $BF$20, T220=0, )</f>
        <v>#NAME?</v>
      </c>
      <c r="X223" s="116" t="e">
        <f ca="1">IFS(T220=1, $AY$6, T220=2, $BG$6, T220=3, $BO$6, T220=4, $AY$13, T220=5, $BG$13, T220=6, $BO$13, T220=7, $AY$20, T220=8, $BG$20, T220=0, )</f>
        <v>#NAME?</v>
      </c>
      <c r="Y223" s="116" t="e">
        <f ca="1">IFS(T220=1, $AZ$6, T220=2, $BH$6, T220=3, $BP$6, T220=4, $AZ$13, T220=5, $BH$13, T220=6, $BP$13, T220=7, $AZ$20, T220=8, $BH$20, T220=0, )</f>
        <v>#NAME?</v>
      </c>
      <c r="Z223" s="116" t="e">
        <f ca="1">IFS(T220=1, $BA$6, T220=2, $BI$6, T220=3, $BQ$6, T220=4, $BA$13, T220=5, $BI$13, T220=6, $BQ$13, T220=7, $BA$20, T220=8, $BI$20, T220=0, )</f>
        <v>#NAME?</v>
      </c>
      <c r="AA223" s="117" t="e">
        <f ca="1">IFS(T220=1, $BB$6, T220=2, $BJ$6, T220=3, $BR$6, T220=4, $BB$13, T220=5, $BJ$13, T220=6, $BR$13, T220=7, $BB$20, T220=8, $BJ$20, T220=0, )</f>
        <v>#NAME?</v>
      </c>
      <c r="AB223" s="180"/>
      <c r="AC223" s="182"/>
      <c r="AD223" s="116" t="e">
        <f ca="1">IFS(AC220=1, $AV$6, AC220=2, $BD$6, AC220=3, $BL$6, AC220=4, $AV$13, AC220=5, $BD$13, AC220=6, $BL$13, AC220=7, $AV$20, AC220=8, $BD$20, AC220=0, )</f>
        <v>#NAME?</v>
      </c>
      <c r="AE223" s="116" t="e">
        <f ca="1">IFS(AC220=1, $AW$6, AC220=2, $BE$6, AC220=3, $BM$6, AC220=4, $AW$13, AC220=5, $BE$13, AC220=6, $BM$13, AC220=7, $AW$20, AC220=8, $BE$20, AC220=0, )</f>
        <v>#NAME?</v>
      </c>
      <c r="AF223" s="116" t="e">
        <f ca="1">IFS(AC220=1, $AX$6, AC220=2, $BF$6, AC220=3, $BN$6, AC220=4, $AX$13, AC220=5, $BF$13, AC220=6, $BN$13, AC220=7, $AX$20, AC220=8, $BF$20, AC220=0, )</f>
        <v>#NAME?</v>
      </c>
      <c r="AG223" s="116" t="e">
        <f ca="1">IFS(AC220=1, $AY$6, AC220=2, $BG$6, AC220=3, $BO$6, AC220=4, $AY$13, AC220=5, $BG$13, AC220=6, $BO$13, AC220=7, $AY$20, AC220=8, $BG$20, AC220=0, )</f>
        <v>#NAME?</v>
      </c>
      <c r="AH223" s="116" t="e">
        <f ca="1">IFS(AC220=1, $AZ$6, AC220=2, $BH$6, AC220=3, $BP$6, AC220=4, $AZ$13, AC220=5, $BH$13, AC220=6, $BP$13, AC220=7, $AZ$20, AC220=8, $BH$20, AC220=0, )</f>
        <v>#NAME?</v>
      </c>
      <c r="AI223" s="116" t="e">
        <f ca="1">IFS(AC220=1, $BA$6, AC220=2, $BI$6, AC220=3, $BQ$6, AC220=4, $BA$13, AC220=5, $BI$13, AC220=6, $BQ$13, AC220=7, $BA$20, AC220=8, $BI$20, AC220=0, )</f>
        <v>#NAME?</v>
      </c>
      <c r="AJ223" s="117" t="e">
        <f ca="1">IFS(AC220=1, $BB$6, AC220=2, $BJ$6, AC220=3, $BR$6, AC220=4, $BB$13, AC220=5, $BJ$13, AC220=6, $BR$13, AC220=7, $BB$20, AC220=8, $BJ$20, AC220=0, )</f>
        <v>#NAME?</v>
      </c>
      <c r="AK223" s="180"/>
      <c r="AL223" s="182"/>
      <c r="AM223" s="116" t="e">
        <f ca="1">IFS(AL220=1, $AV$6, AL220=2, $BD$6, AL220=3, $BL$6, AL220=4, $AV$13, AL220=5, $BD$13, AL220=6, $BL$13, AL220=7, $AV$20, AL220=8, $BD$20, AL220=0, )</f>
        <v>#NAME?</v>
      </c>
      <c r="AN223" s="116" t="e">
        <f ca="1">IFS(AL220=1, $AW$6, AL220=2, $BE$6, AL220=3, $BM$6, AL220=4, $AW$13, AL220=5, $BE$13, AL220=6, $BM$13, AL220=7, $AW$20, AL220=8, $BE$20, AL220=0, )</f>
        <v>#NAME?</v>
      </c>
      <c r="AO223" s="116" t="e">
        <f ca="1">IFS(AL220=1, $AX$6, AL220=2, $BF$6, AL220=3, $BN$6, AL220=4, $AX$13, AL220=5, $BF$13, AL220=6, $BN$13, AL220=7, $AX$20, AL220=8, $BF$20, AL220=0, )</f>
        <v>#NAME?</v>
      </c>
      <c r="AP223" s="116" t="e">
        <f ca="1">IFS(AL220=1, $AY$6, AL220=2, $BG$6, AL220=3, $BO$6, AL220=4, $AY$13, AL220=5, $BG$13, AL220=6, $BO$13, AL220=7, $AY$20, AL220=8, $BG$20, AL220=0, )</f>
        <v>#NAME?</v>
      </c>
      <c r="AQ223" s="116" t="e">
        <f ca="1">IFS(AL220=1, $AZ$6, AL220=2, $BH$6, AL220=3, $BP$6, AL220=4, $AZ$13, AL220=5, $BH$13, AL220=6, $BP$13, AL220=7, $AZ$20, AL220=8, $BH$20, AL220=0, )</f>
        <v>#NAME?</v>
      </c>
      <c r="AR223" s="116" t="e">
        <f ca="1">IFS(AL220=1, $BA$6, AL220=2, $BI$6, AL220=3, $BQ$6, AL220=4, $BA$13, AL220=5, $BI$13, AL220=6, $BQ$13, AL220=7, $BA$20, AL220=8, $BI$20, AL220=0, )</f>
        <v>#NAME?</v>
      </c>
      <c r="AS223" s="117" t="e">
        <f ca="1">IFS(AL220=1, $BB$6, AL220=2, $BJ$6, AL220=3, $BR$6, AL220=4, $BB$13, AL220=5, $BJ$13, AL220=6, $BR$13, AL220=7, $BB$20, AL220=8, $BJ$20, AL220=0, )</f>
        <v>#NAME?</v>
      </c>
      <c r="AT223" s="15"/>
      <c r="AU223" s="59"/>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row>
    <row r="224" spans="1:70" ht="15.75" customHeight="1" x14ac:dyDescent="0.25">
      <c r="A224" s="180"/>
      <c r="B224" s="135" t="s">
        <v>16</v>
      </c>
      <c r="C224" s="182"/>
      <c r="D224" s="180"/>
      <c r="E224" s="180"/>
      <c r="F224" s="180"/>
      <c r="G224" s="180"/>
      <c r="H224" s="182"/>
      <c r="I224" s="15">
        <f>I220*$AT$6</f>
        <v>6437.5</v>
      </c>
      <c r="J224" s="180"/>
      <c r="K224" s="15">
        <f>K220*$AU$6</f>
        <v>160</v>
      </c>
      <c r="L224" s="180"/>
      <c r="M224" s="180"/>
      <c r="N224" s="180"/>
      <c r="O224" s="180"/>
      <c r="P224" s="180"/>
      <c r="Q224" s="180"/>
      <c r="R224" s="182"/>
      <c r="S224" s="180"/>
      <c r="T224" s="182"/>
      <c r="U224" s="116"/>
      <c r="V224" s="116" t="e">
        <f ca="1">IFS(T220=1, $AW$7, T220=2, $BE$7, T220=3, $BM$7, T220=4, $AW$14, T220=5, $BE$14, T220=6, $BM$14, T220=7, $AW$21, T220=8, $BE$21, T220=0, )</f>
        <v>#NAME?</v>
      </c>
      <c r="W224" s="116" t="e">
        <f ca="1">IFS(T220=1, $AX$7, T220=2, $BF$7, T220=3, $BN$7, T220=4, $AX$14, T220=5, $BF$14, T220=6, $BN$14, T220=7, $AX$21, T220=8, $BF$21, T220=0, )</f>
        <v>#NAME?</v>
      </c>
      <c r="X224" s="116" t="e">
        <f ca="1">IFS(T220=1, $AY$7, T220=2, $BG$7, T220=3, $BO$7, T220=4, $AY$14, T220=5, $BG$14, T220=6, $BO$14, T220=7, $AY$21, T220=8, $BG$21, T220=0, )</f>
        <v>#NAME?</v>
      </c>
      <c r="Y224" s="116" t="e">
        <f ca="1">IFS(T220=1, $AZ$7, T220=2, $BH$7, T220=3, $BP$7, T220=4, $AZ$14, T220=5, $BH$14, T220=6, $BP$14, T220=7, $AZ$21, T220=8, $BH$21, T220=0, )</f>
        <v>#NAME?</v>
      </c>
      <c r="Z224" s="116" t="e">
        <f ca="1">IFS(T220=1, $BA$7, T220=2, $BI$7, T220=3, $BQ$7, T220=4, $BA$14, T220=5, $BI$14, T220=6, $BQ$14, T220=7, $BA$21, T220=8, $BI$21, T220=0, )</f>
        <v>#NAME?</v>
      </c>
      <c r="AA224" s="117" t="e">
        <f ca="1">IFS(T220=1, $BB$7, T220=2, $BJ$7, T220=3, $BR$7, T220=4, $BB$14, T220=5, $BJ$14, T220=6, $BR$14, T220=7, $BB$21, T220=8, $BJ$21, T220=0, )</f>
        <v>#NAME?</v>
      </c>
      <c r="AB224" s="180"/>
      <c r="AC224" s="182"/>
      <c r="AD224" s="116" t="e">
        <f ca="1">IFS(AC220=1, $AV$7, AC220=2, $BD$7, AC220=3, $BL$7, AC220=4, $AV$14, AC220=5, $BD$14, AC220=6, $BL$14, AC220=7, $AV$21, AC220=8, $BD$21, AC220=0, )</f>
        <v>#NAME?</v>
      </c>
      <c r="AE224" s="116" t="e">
        <f ca="1">IFS(AC220=1, $AW$7, AC220=2, $BE$7, AC220=3, $BM$7, AC220=4, $AW$14, AC220=5, $BE$14, AC220=6, $BM$14, AC220=7, $AW$21, AC220=8, $BE$21, AC220=0, )</f>
        <v>#NAME?</v>
      </c>
      <c r="AF224" s="116" t="e">
        <f ca="1">IFS(AC220=1, $AX$7, AC220=2, $BF$7, AC220=3, $BN$7, AC220=4, $AX$14, AC220=5, $BF$14, AC220=6, $BN$14, AC220=7, $AX$21, AC220=8, $BF$21, AC220=0, )</f>
        <v>#NAME?</v>
      </c>
      <c r="AG224" s="116" t="e">
        <f ca="1">IFS(AC220=1, $AY$7, AC220=2, $BG$7, AC220=3, $BO$7, AC220=4, $AY$14, AC220=5, $BG$14, AC220=6, $BO$14, AC220=7, $AY$21, AC220=8, $BG$21, AC220=0, )</f>
        <v>#NAME?</v>
      </c>
      <c r="AH224" s="116" t="e">
        <f ca="1">IFS(AC220=1, $AZ$7, AC220=2, $BH$7, AC220=3, $BP$7, AC220=4, $AZ$14, AC220=5, $BH$14, AC220=6, $BP$14, AC220=7, $AZ$21, AC220=8, $BH$21, AC220=0, )</f>
        <v>#NAME?</v>
      </c>
      <c r="AI224" s="116" t="e">
        <f ca="1">IFS(AC220=1, $BA$7, AC220=2, $BI$7, AC220=3, $BQ$7, AC220=4, $BA$14, AC220=5, $BI$14, AC220=6, $BQ$14, AC220=7, $BA$21, AC220=8, $BI$21, AC220=0, )</f>
        <v>#NAME?</v>
      </c>
      <c r="AJ224" s="117" t="e">
        <f ca="1">IFS(AC220=1, $BB$7, AC220=2, $BJ$7, AC220=3, $BR$7, AC220=4, $BB$14, AC220=5, $BJ$14, AC220=6, $BR$14, AC220=7, $BB$21, AC220=8, $BJ$21, AC220=0, )</f>
        <v>#NAME?</v>
      </c>
      <c r="AK224" s="180"/>
      <c r="AL224" s="182"/>
      <c r="AM224" s="116" t="e">
        <f ca="1">IFS(AL220=1, $AV$7, AL220=2, $BD$7, AL220=3, $BL$7, AL220=4, $AV$14, AL220=5, $BD$14, AL220=6, $BL$14, AL220=7, $AV$21, AL220=8, $BD$21, AL220=0, )</f>
        <v>#NAME?</v>
      </c>
      <c r="AN224" s="116" t="e">
        <f ca="1">IFS(AL220=1, $AW$7, AL220=2, $BE$7, AL220=3, $BM$7, AL220=4, $AW$14, AL220=5, $BE$14, AL220=6, $BM$14, AL220=7, $AW$21, AL220=8, $BE$21, AL220=0, )</f>
        <v>#NAME?</v>
      </c>
      <c r="AO224" s="116" t="e">
        <f ca="1">IFS(AL220=1, $AX$7, AL220=2, $BF$7, AL220=3, $BN$7, AL220=4, $AX$14, AL220=5, $BF$14, AL220=6, $BN$14, AL220=7, $AX$21, AL220=8, $BF$21, AL220=0, )</f>
        <v>#NAME?</v>
      </c>
      <c r="AP224" s="116" t="e">
        <f ca="1">IFS(AL220=1, $AY$7, AL220=2, $BG$7, AL220=3, $BO$7, AL220=4, $AY$14, AL220=5, $BG$14, AL220=6, $BO$14, AL220=7, $AY$21, AL220=8, $BG$21, AL220=0, )</f>
        <v>#NAME?</v>
      </c>
      <c r="AQ224" s="116" t="e">
        <f ca="1">IFS(AL220=1, $AZ$7, AL220=2, $BH$7, AL220=3, $BP$7, AL220=4, $AZ$14, AL220=5, $BH$14, AL220=6, $BP$14, AL220=7, $AZ$21, AL220=8, $BH$21, AL220=0, )</f>
        <v>#NAME?</v>
      </c>
      <c r="AR224" s="116" t="e">
        <f ca="1">IFS(AL220=1, $BA$7, AL220=2, $BI$7, AL220=3, $BQ$7, AL220=4, $BA$14, AL220=5, $BI$14, AL220=6, $BQ$14, AL220=7, $BA$21, AL220=8, $BI$21, AL220=0, )</f>
        <v>#NAME?</v>
      </c>
      <c r="AS224" s="117" t="e">
        <f ca="1">IFS(AL220=1, $BB$7, AL220=2, $BJ$7, AL220=3, $BR$7, AL220=4, $BB$14, AL220=5, $BJ$14, AL220=6, $BR$14, AL220=7, $BB$21, AL220=8, $BJ$21, AL220=0, )</f>
        <v>#NAME?</v>
      </c>
      <c r="AT224" s="15"/>
      <c r="AU224" s="59"/>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row>
    <row r="225" spans="1:70" ht="15.75" customHeight="1" x14ac:dyDescent="0.25">
      <c r="A225" s="180"/>
      <c r="B225" s="136" t="s">
        <v>17</v>
      </c>
      <c r="C225" s="182"/>
      <c r="D225" s="180"/>
      <c r="E225" s="180"/>
      <c r="F225" s="180"/>
      <c r="G225" s="180"/>
      <c r="H225" s="182"/>
      <c r="I225" s="15">
        <f>I220*$AT$7</f>
        <v>31166.25</v>
      </c>
      <c r="J225" s="180"/>
      <c r="K225" s="15">
        <f>K220*$AU$7</f>
        <v>320</v>
      </c>
      <c r="L225" s="180"/>
      <c r="M225" s="180"/>
      <c r="N225" s="180"/>
      <c r="O225" s="180"/>
      <c r="P225" s="180"/>
      <c r="Q225" s="180"/>
      <c r="R225" s="182"/>
      <c r="S225" s="180"/>
      <c r="T225" s="182"/>
      <c r="U225" s="116"/>
      <c r="V225" s="116" t="e">
        <f ca="1">IFS(T220=1, $AW$8, T220=2, $BE$8, T220=3, $BM$8, T220=4, $AW$15, T220=5, $BE$15, T220=6, $BM$15, T220=7, $AW$22, T220=8, $BE$22, T220=0, )</f>
        <v>#NAME?</v>
      </c>
      <c r="W225" s="116" t="e">
        <f ca="1">IFS(T220=1, $AX$8, T220=2, $BF$8, T220=3, $BN$8, T220=4, $AX$15, T220=5, $BF$15, T220=6, $BN$15, T220=7, $AX$22, T220=8, $BF$22, T220=0, )</f>
        <v>#NAME?</v>
      </c>
      <c r="X225" s="116" t="e">
        <f ca="1">IFS(T220=1, $AY$8, T220=2, $BG$8, T220=3, $BO$8, T220=4, $AY$15, T220=5, $BG$15, T220=6, $BO$15, T220=7, $AY$22, T220=8, $BG$22, T220=0, )</f>
        <v>#NAME?</v>
      </c>
      <c r="Y225" s="116" t="e">
        <f ca="1">IFS(T220=1, $AZ$8, T220=2, $BH$8, T220=3, $BP$8, T220=4, $AZ$15, T220=5, $BH$15, T220=6, $BP$15, T220=7, $AZ$22, T220=8, $BH$22, T220=0, )</f>
        <v>#NAME?</v>
      </c>
      <c r="Z225" s="116" t="e">
        <f ca="1">IFS(T220=1, $BA$8, T220=2, $BI$8, T220=3, $BQ$8, T220=4, $BA$15, T220=5, $BI$15, T220=6, $BQ$15, T220=7, $BA$22, T220=8, $BI$22, T220=0, )</f>
        <v>#NAME?</v>
      </c>
      <c r="AA225" s="117" t="e">
        <f ca="1">IFS(T220=1, $BB$8, T220=2, $BJ$8, T220=3, $BR$8, T220=4, $BB$15, T220=5, $BJ$15, T220=6, $BR$15, T220=7, $BB$22, T220=8, $BJ$22, T220=0, )</f>
        <v>#NAME?</v>
      </c>
      <c r="AB225" s="180"/>
      <c r="AC225" s="182"/>
      <c r="AD225" s="116" t="e">
        <f ca="1">IFS(AC220=1, $AV$8, AC220=2, $BD$8, AC220=3, $BL$8, AC220=4, $AV$15, AC220=5, $BD$15, AC220=6, $BL$15, AC220=7, $AV$22, AC220=8, $BD$22, AC220=0, )</f>
        <v>#NAME?</v>
      </c>
      <c r="AE225" s="116" t="e">
        <f ca="1">IFS(AC220=1, $AW$8, AC220=2, $BE$8, AC220=3, $BM$8, AC220=4, $AW$15, AC220=5, $BE$15, AC220=6, $BM$15, AC220=7, $AW$22, AC220=8, $BE$22, AC220=0, )</f>
        <v>#NAME?</v>
      </c>
      <c r="AF225" s="116" t="e">
        <f ca="1">IFS(AC220=1, $AX$8, AC220=2, $BF$8, AC220=3, $BN$8, AC220=4, $AX$15, AC220=5, $BF$15, AC220=6, $BN$15, AC220=7, $AX$22, AC220=8, $BF$22, AC220=0, )</f>
        <v>#NAME?</v>
      </c>
      <c r="AG225" s="116" t="e">
        <f ca="1">IFS(AC220=1, $AY$8, AC220=2, $BG$8, AC220=3, $BO$8, AC220=4, $AY$15, AC220=5, $BG$15, AC220=6, $BO$15, AC220=7, $AY$22, AC220=8, $BG$22, AC220=0, )</f>
        <v>#NAME?</v>
      </c>
      <c r="AH225" s="116" t="e">
        <f ca="1">IFS(AC220=1, $AZ$8, AC220=2, $BH$8, AC220=3, $BP$8, AC220=4, $AZ$15, AC220=5, $BH$15, AC220=6, $BP$15, AC220=7, $AZ$22, AC220=8, $BH$22, AC220=0, )</f>
        <v>#NAME?</v>
      </c>
      <c r="AI225" s="116" t="e">
        <f ca="1">IFS(AC220=1, $BA$8, AC220=2, $BI$8, AC220=3, $BQ$8, AC220=4, $BA$15, AC220=5, $BI$15, AC220=6, $BQ$15, AC220=7, $BA$22, AC220=8, $BI$22, AC220=0, )</f>
        <v>#NAME?</v>
      </c>
      <c r="AJ225" s="117" t="e">
        <f ca="1">IFS(AC220=1, $BB$8, AC220=2, $BJ$8, AC220=3, $BR$8, AC220=4, $BB$15, AC220=5, $BJ$15, AC220=6, $BR$15, AC220=7, $BB$22, AC220=8, $BJ$22, AC220=0, )</f>
        <v>#NAME?</v>
      </c>
      <c r="AK225" s="180"/>
      <c r="AL225" s="182"/>
      <c r="AM225" s="116" t="e">
        <f ca="1">IFS(AL220=1, $AV$8, AL220=2, $BD$8, AL220=3, $BL$8, AL220=4, $AV$15, AL220=5, $BD$15, AL220=6, $BL$15, AL220=7, $AV$22, AL220=8, $BD$22, AL220=0, )</f>
        <v>#NAME?</v>
      </c>
      <c r="AN225" s="116" t="e">
        <f ca="1">IFS(AL220=1, $AW$8, AL220=2, $BE$8, AL220=3, $BM$8, AL220=4, $AW$15, AL220=5, $BE$15, AL220=6, $BM$15, AL220=7, $AW$22, AL220=8, $BE$22, AL220=0, )</f>
        <v>#NAME?</v>
      </c>
      <c r="AO225" s="116" t="e">
        <f ca="1">IFS(AL220=1, $AX$8, AL220=2, $BF$8, AL220=3, $BN$8, AL220=4, $AX$15, AL220=5, $BF$15, AL220=6, $BN$15, AL220=7, $AX$22, AL220=8, $BF$22, AL220=0, )</f>
        <v>#NAME?</v>
      </c>
      <c r="AP225" s="116" t="e">
        <f ca="1">IFS(AL220=1, $AY$8, AL220=2, $BG$8, AL220=3, $BO$8, AL220=4, $AY$15, AL220=5, $BG$15, AL220=6, $BO$15, AL220=7, $AY$22, AL220=8, $BG$22, AL220=0, )</f>
        <v>#NAME?</v>
      </c>
      <c r="AQ225" s="116" t="e">
        <f ca="1">IFS(AL220=1, $AZ$8, AL220=2, $BH$8, AL220=3, $BP$8, AL220=4, $AZ$15, AL220=5, $BH$15, AL220=6, $BP$15, AL220=7, $AZ$22, AL220=8, $BH$22, AL220=0, )</f>
        <v>#NAME?</v>
      </c>
      <c r="AR225" s="116" t="e">
        <f ca="1">IFS(AL220=1, $BA$8, AL220=2, $BI$8, AL220=3, $BQ$8, AL220=4, $BA$15, AL220=5, $BI$15, AL220=6, $BQ$15, AL220=7, $BA$22, AL220=8, $BI$22, AL220=0, )</f>
        <v>#NAME?</v>
      </c>
      <c r="AS225" s="117" t="e">
        <f ca="1">IFS(AL220=1, $BB$8, AL220=2, $BJ$8, AL220=3, $BR$8, AL220=4, $BB$15, AL220=5, $BJ$15, AL220=6, $BR$15, AL220=7, $BB$22, AL220=8, $BJ$22, AL220=0, )</f>
        <v>#NAME?</v>
      </c>
      <c r="AT225" s="15"/>
      <c r="AU225" s="59"/>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row>
    <row r="226" spans="1:70" ht="15.75" customHeight="1" x14ac:dyDescent="0.25">
      <c r="A226" s="191"/>
      <c r="B226" s="141" t="s">
        <v>18</v>
      </c>
      <c r="C226" s="195"/>
      <c r="D226" s="191"/>
      <c r="E226" s="191"/>
      <c r="F226" s="191"/>
      <c r="G226" s="191"/>
      <c r="H226" s="195"/>
      <c r="I226" s="76">
        <f>I220*$AT$8</f>
        <v>331875</v>
      </c>
      <c r="J226" s="191"/>
      <c r="K226" s="76">
        <f>K220*$AU$8</f>
        <v>640</v>
      </c>
      <c r="L226" s="191"/>
      <c r="M226" s="191"/>
      <c r="N226" s="191"/>
      <c r="O226" s="191"/>
      <c r="P226" s="191"/>
      <c r="Q226" s="191"/>
      <c r="R226" s="195"/>
      <c r="S226" s="191"/>
      <c r="T226" s="195"/>
      <c r="U226" s="124"/>
      <c r="V226" s="124" t="e">
        <f ca="1">IFS(T220=1, $AW$9, T220=2, $BE$9, T220=3, $BM$9, T220=4, $AW$16, T220=5, $BE$16, T220=6, $BM$16, T220=7, $AW$23, T220=8, $BE$23, T220=0, )</f>
        <v>#NAME?</v>
      </c>
      <c r="W226" s="124" t="e">
        <f ca="1">IFS(T220=1, $AX$9, T220=2, $BF$9, T220=3, $BN$9, T220=4, $AX$16, T220=5, $BF$16, T220=6, $BN$16, T220=7, $AX$23, T220=8, $BF$23, T220=0, )</f>
        <v>#NAME?</v>
      </c>
      <c r="X226" s="124" t="e">
        <f ca="1">IFS(T220=1, $AY$9, T220=2, $BG$9, T220=3, $BO$9, T220=4, $AY$16, T220=5, $BG$16, T220=6, $BO$16, T220=7, $AY$23, T220=8, $BG$23, T220=0, )</f>
        <v>#NAME?</v>
      </c>
      <c r="Y226" s="124" t="e">
        <f ca="1">IFS(T220=1, $AZ$9, T220=2, $BH$9, T220=3, $BP$9, T220=4, $AZ$16, T220=5, $BH$16, T220=6, $BP$16, T220=7, $AZ$23, T220=8, $BH$23, T220=0, )</f>
        <v>#NAME?</v>
      </c>
      <c r="Z226" s="124" t="e">
        <f ca="1">IFS(T220=1, $BA$9, T220=2, $BI$9, T220=3, $BQ$9, T220=4, $BA$16, T220=5, $BI$16, T220=6, $BQ$16, T220=7, $BA$23, T220=8, $BI$23, T220=0, )</f>
        <v>#NAME?</v>
      </c>
      <c r="AA226" s="125" t="e">
        <f ca="1">IFS(T220=1, $BB$9, T220=2, $BJ$9, T220=3, $BR$9, T220=4, $BB$16, T220=5, $BJ$16, T220=6, $BR$16, T220=7, $BB$23, T220=8, $BJ$23, T220=0, )</f>
        <v>#NAME?</v>
      </c>
      <c r="AB226" s="191"/>
      <c r="AC226" s="195"/>
      <c r="AD226" s="124" t="e">
        <f ca="1">IFS(AC220=1, $AV$9, AC220=2, $BD$9, AC220=3, $BL$9, AC220=4, $AV$16, AC220=5, $BD$16, AC220=6, $BL$16, AC220=7, $AV$23, AC220=8, $BD$23, AC220=0, )</f>
        <v>#NAME?</v>
      </c>
      <c r="AE226" s="124" t="e">
        <f ca="1">IFS(AC220=1, $AW$9, AC220=2, $BE$9, AC220=3, $BM$9, AC220=4, $AW$16, AC220=5, $BE$16, AC220=6, $BM$16, AC220=7, $AW$23, AC220=8, $BE$23, AC220=0, )</f>
        <v>#NAME?</v>
      </c>
      <c r="AF226" s="124" t="e">
        <f ca="1">IFS(AC220=1, $AX$9, AC220=2, $BF$9, AC220=3, $BN$9, AC220=4, $AX$16, AC220=5, $BF$16, AC220=6, $BN$16, AC220=7, $AX$23, AC220=8, $BF$23, AC220=0, )</f>
        <v>#NAME?</v>
      </c>
      <c r="AG226" s="124" t="e">
        <f ca="1">IFS(AC220=1, $AY$9, AC220=2, $BG$9, AC220=3, $BO$9, AC220=4, $AY$16, AC220=5, $BG$16, AC220=6, $BO$16, AC220=7, $AY$23, AC220=8, $BG$23, AC220=0, )</f>
        <v>#NAME?</v>
      </c>
      <c r="AH226" s="124" t="e">
        <f ca="1">IFS(AC220=1, $AZ$9, AC220=2, $BH$9, AC220=3, $BP$9, AC220=4, $AZ$16, AC220=5, $BH$16, AC220=6, $BP$16, AC220=7, $AZ$23, AC220=8, $BH$23, AC220=0, )</f>
        <v>#NAME?</v>
      </c>
      <c r="AI226" s="124" t="e">
        <f ca="1">IFS(AC220=1, $BA$9, AC220=2, $BI$9, AC220=3, $BQ$9, AC220=4, $BA$16, AC220=5, $BI$16, AC220=6, $BQ$16, AC220=7, $BA$23, AC220=8, $BI$23, AC220=0, )</f>
        <v>#NAME?</v>
      </c>
      <c r="AJ226" s="125" t="e">
        <f ca="1">IFS(AC220=1, $BB$9, AC220=2, $BJ$9, AC220=3, $BR$9, AC220=4, $BB$16, AC220=5, $BJ$16, AC220=6, $BR$16, AC220=7, $BB$23, AC220=8, $BJ$23, AC220=0, )</f>
        <v>#NAME?</v>
      </c>
      <c r="AK226" s="191"/>
      <c r="AL226" s="195"/>
      <c r="AM226" s="124" t="e">
        <f ca="1">IFS(AL220=1, $AV$9, AL220=2, $BD$9, AL220=3, $BL$9, AL220=4, $AV$16, AL220=5, $BD$16, AL220=6, $BL$16, AL220=7, $AV$23, AL220=8, $BD$23, AL220=0, )</f>
        <v>#NAME?</v>
      </c>
      <c r="AN226" s="124" t="e">
        <f ca="1">IFS(AL220=1, $AW$9, AL220=2, $BE$9, AL220=3, $BM$9, AL220=4, $AW$16, AL220=5, $BE$16, AL220=6, $BM$16, AL220=7, $AW$23, AL220=8, $BE$23, AL220=0, )</f>
        <v>#NAME?</v>
      </c>
      <c r="AO226" s="124" t="e">
        <f ca="1">IFS(AL220=1, $AX$9, AL220=2, $BF$9, AL220=3, $BN$9, AL220=4, $AX$16, AL220=5, $BF$16, AL220=6, $BN$16, AL220=7, $AX$23, AL220=8, $BF$23, AL220=0, )</f>
        <v>#NAME?</v>
      </c>
      <c r="AP226" s="124" t="e">
        <f ca="1">IFS(AL220=1, $AY$9, AL220=2, $BG$9, AL220=3, $BO$9, AL220=4, $AY$16, AL220=5, $BG$16, AL220=6, $BO$16, AL220=7, $AY$23, AL220=8, $BG$23, AL220=0, )</f>
        <v>#NAME?</v>
      </c>
      <c r="AQ226" s="124" t="e">
        <f ca="1">IFS(AL220=1, $AZ$9, AL220=2, $BH$9, AL220=3, $BP$9, AL220=4, $AZ$16, AL220=5, $BH$16, AL220=6, $BP$16, AL220=7, $AZ$23, AL220=8, $BH$23, AL220=0, )</f>
        <v>#NAME?</v>
      </c>
      <c r="AR226" s="124" t="e">
        <f ca="1">IFS(AL220=1, $BA$9, AL220=2, $BI$9, AL220=3, $BQ$9, AL220=4, $BA$16, AL220=5, $BI$16, AL220=6, $BQ$16, AL220=7, $BA$23, AL220=8, $BI$23, AL220=0, )</f>
        <v>#NAME?</v>
      </c>
      <c r="AS226" s="125" t="e">
        <f ca="1">IFS(AL220=1, $BB$9, AL220=2, $BJ$9, AL220=3, $BR$9, AL220=4, $BB$16, AL220=5, $BJ$16, AL220=6, $BR$16, AL220=7, $BB$23, AL220=8, $BJ$23, AL220=0, )</f>
        <v>#NAME?</v>
      </c>
      <c r="AT226" s="142"/>
      <c r="AU226" s="143"/>
      <c r="AV226" s="144"/>
      <c r="AW226" s="144"/>
      <c r="AX226" s="144"/>
      <c r="AY226" s="144"/>
      <c r="AZ226" s="144"/>
      <c r="BA226" s="144"/>
      <c r="BB226" s="144"/>
      <c r="BC226" s="144"/>
      <c r="BD226" s="144"/>
      <c r="BE226" s="144"/>
      <c r="BF226" s="144"/>
      <c r="BG226" s="144"/>
      <c r="BH226" s="144"/>
      <c r="BI226" s="144"/>
      <c r="BJ226" s="144"/>
      <c r="BK226" s="144"/>
      <c r="BL226" s="144"/>
      <c r="BM226" s="144"/>
      <c r="BN226" s="144"/>
      <c r="BO226" s="144"/>
      <c r="BP226" s="144"/>
      <c r="BQ226" s="144"/>
      <c r="BR226" s="144"/>
    </row>
  </sheetData>
  <mergeCells count="612">
    <mergeCell ref="L73:L79"/>
    <mergeCell ref="M73:O79"/>
    <mergeCell ref="P73:P79"/>
    <mergeCell ref="Q73:Q79"/>
    <mergeCell ref="R73:R79"/>
    <mergeCell ref="S73:S79"/>
    <mergeCell ref="T73:T79"/>
    <mergeCell ref="J73:J79"/>
    <mergeCell ref="J66:J72"/>
    <mergeCell ref="L66:L72"/>
    <mergeCell ref="M66:O72"/>
    <mergeCell ref="P66:P72"/>
    <mergeCell ref="Q66:Q72"/>
    <mergeCell ref="R66:R72"/>
    <mergeCell ref="AK87:AK93"/>
    <mergeCell ref="AK94:AK100"/>
    <mergeCell ref="AK101:AK107"/>
    <mergeCell ref="AB87:AB93"/>
    <mergeCell ref="AB94:AB100"/>
    <mergeCell ref="AB101:AB107"/>
    <mergeCell ref="AL87:AL93"/>
    <mergeCell ref="AL94:AL100"/>
    <mergeCell ref="AL101:AL107"/>
    <mergeCell ref="AC94:AC100"/>
    <mergeCell ref="AC101:AC107"/>
    <mergeCell ref="AC87:AC93"/>
    <mergeCell ref="AC38:AC44"/>
    <mergeCell ref="AB38:AB44"/>
    <mergeCell ref="AB45:AB51"/>
    <mergeCell ref="AC45:AC51"/>
    <mergeCell ref="AK45:AK51"/>
    <mergeCell ref="AL45:AL51"/>
    <mergeCell ref="AB52:AB58"/>
    <mergeCell ref="AC52:AC58"/>
    <mergeCell ref="AK80:AK86"/>
    <mergeCell ref="AB66:AB72"/>
    <mergeCell ref="AC66:AC72"/>
    <mergeCell ref="AB59:AB65"/>
    <mergeCell ref="AC59:AC65"/>
    <mergeCell ref="AB73:AB79"/>
    <mergeCell ref="AC73:AC79"/>
    <mergeCell ref="AB80:AB86"/>
    <mergeCell ref="AC80:AC86"/>
    <mergeCell ref="AK66:AK72"/>
    <mergeCell ref="AL66:AL72"/>
    <mergeCell ref="AK52:AK58"/>
    <mergeCell ref="AL52:AL58"/>
    <mergeCell ref="AK59:AK65"/>
    <mergeCell ref="AL59:AL65"/>
    <mergeCell ref="AK73:AK79"/>
    <mergeCell ref="AL73:AL79"/>
    <mergeCell ref="AL80:AL86"/>
    <mergeCell ref="AB108:AB114"/>
    <mergeCell ref="AC108:AC114"/>
    <mergeCell ref="AK108:AK114"/>
    <mergeCell ref="AL108:AL114"/>
    <mergeCell ref="C108:C114"/>
    <mergeCell ref="D108:D114"/>
    <mergeCell ref="E108:E114"/>
    <mergeCell ref="F108:F114"/>
    <mergeCell ref="G108:G114"/>
    <mergeCell ref="H108:H114"/>
    <mergeCell ref="J108:J114"/>
    <mergeCell ref="AK17:AK23"/>
    <mergeCell ref="AL17:AL23"/>
    <mergeCell ref="AK24:AK30"/>
    <mergeCell ref="AL24:AL30"/>
    <mergeCell ref="AK31:AK37"/>
    <mergeCell ref="AL31:AL37"/>
    <mergeCell ref="AK38:AK44"/>
    <mergeCell ref="AL38:AL44"/>
    <mergeCell ref="P17:P23"/>
    <mergeCell ref="Q17:Q23"/>
    <mergeCell ref="R17:R23"/>
    <mergeCell ref="S17:S23"/>
    <mergeCell ref="T17:T23"/>
    <mergeCell ref="AB17:AB23"/>
    <mergeCell ref="AC17:AC23"/>
    <mergeCell ref="P24:P30"/>
    <mergeCell ref="Q24:Q30"/>
    <mergeCell ref="R24:R30"/>
    <mergeCell ref="S24:S30"/>
    <mergeCell ref="T24:T30"/>
    <mergeCell ref="AB24:AB30"/>
    <mergeCell ref="AC24:AC30"/>
    <mergeCell ref="AB31:AB37"/>
    <mergeCell ref="AC31:AC37"/>
    <mergeCell ref="A3:A9"/>
    <mergeCell ref="AL3:AL9"/>
    <mergeCell ref="R10:R16"/>
    <mergeCell ref="S10:S16"/>
    <mergeCell ref="T10:T16"/>
    <mergeCell ref="AB10:AB16"/>
    <mergeCell ref="AC10:AC16"/>
    <mergeCell ref="AK10:AK16"/>
    <mergeCell ref="AL10:AL16"/>
    <mergeCell ref="G10:G16"/>
    <mergeCell ref="H10:H16"/>
    <mergeCell ref="J10:J16"/>
    <mergeCell ref="L10:L16"/>
    <mergeCell ref="M10:O16"/>
    <mergeCell ref="P10:P16"/>
    <mergeCell ref="Q10:Q16"/>
    <mergeCell ref="AB3:AB9"/>
    <mergeCell ref="AC3:AC9"/>
    <mergeCell ref="AK3:AK9"/>
    <mergeCell ref="F1:H1"/>
    <mergeCell ref="U1:AA1"/>
    <mergeCell ref="AD1:AJ1"/>
    <mergeCell ref="AM1:AS1"/>
    <mergeCell ref="AT1:AU2"/>
    <mergeCell ref="AV1:BQ2"/>
    <mergeCell ref="S66:S72"/>
    <mergeCell ref="T66:T72"/>
    <mergeCell ref="E3:H9"/>
    <mergeCell ref="J3:J9"/>
    <mergeCell ref="L3:L9"/>
    <mergeCell ref="M3:O9"/>
    <mergeCell ref="P3:P9"/>
    <mergeCell ref="Q3:Q9"/>
    <mergeCell ref="R3:R9"/>
    <mergeCell ref="S3:S9"/>
    <mergeCell ref="T3:T9"/>
    <mergeCell ref="E17:E23"/>
    <mergeCell ref="G17:G23"/>
    <mergeCell ref="H17:H23"/>
    <mergeCell ref="J17:J23"/>
    <mergeCell ref="L17:L23"/>
    <mergeCell ref="M17:O23"/>
    <mergeCell ref="H24:H30"/>
    <mergeCell ref="J24:J30"/>
    <mergeCell ref="L24:L30"/>
    <mergeCell ref="M24:O30"/>
    <mergeCell ref="R59:R65"/>
    <mergeCell ref="S59:S65"/>
    <mergeCell ref="T59:T65"/>
    <mergeCell ref="F59:F65"/>
    <mergeCell ref="G59:G65"/>
    <mergeCell ref="J59:J65"/>
    <mergeCell ref="L59:L65"/>
    <mergeCell ref="M59:O65"/>
    <mergeCell ref="P59:P65"/>
    <mergeCell ref="Q59:Q65"/>
    <mergeCell ref="J52:J58"/>
    <mergeCell ref="L52:L58"/>
    <mergeCell ref="M52:O58"/>
    <mergeCell ref="P52:P58"/>
    <mergeCell ref="Q52:Q58"/>
    <mergeCell ref="R52:R58"/>
    <mergeCell ref="S52:S58"/>
    <mergeCell ref="T52:T58"/>
    <mergeCell ref="C52:C58"/>
    <mergeCell ref="T45:T51"/>
    <mergeCell ref="A31:A37"/>
    <mergeCell ref="D31:D37"/>
    <mergeCell ref="E31:E37"/>
    <mergeCell ref="F31:F37"/>
    <mergeCell ref="G31:G37"/>
    <mergeCell ref="H31:H37"/>
    <mergeCell ref="A38:A44"/>
    <mergeCell ref="H38:H44"/>
    <mergeCell ref="D38:D44"/>
    <mergeCell ref="E38:E44"/>
    <mergeCell ref="D45:D51"/>
    <mergeCell ref="E45:E51"/>
    <mergeCell ref="F45:F51"/>
    <mergeCell ref="G45:G51"/>
    <mergeCell ref="H45:H51"/>
    <mergeCell ref="Q31:Q37"/>
    <mergeCell ref="R31:R37"/>
    <mergeCell ref="S31:S37"/>
    <mergeCell ref="T31:T37"/>
    <mergeCell ref="C31:C37"/>
    <mergeCell ref="C38:C44"/>
    <mergeCell ref="A45:A51"/>
    <mergeCell ref="C45:C51"/>
    <mergeCell ref="R38:R44"/>
    <mergeCell ref="S38:S44"/>
    <mergeCell ref="T38:T44"/>
    <mergeCell ref="F38:F44"/>
    <mergeCell ref="G38:G44"/>
    <mergeCell ref="J38:J44"/>
    <mergeCell ref="L38:L44"/>
    <mergeCell ref="M38:O44"/>
    <mergeCell ref="P38:P44"/>
    <mergeCell ref="Q38:Q44"/>
    <mergeCell ref="L45:L51"/>
    <mergeCell ref="M45:O51"/>
    <mergeCell ref="P45:P51"/>
    <mergeCell ref="Q45:Q51"/>
    <mergeCell ref="R45:R51"/>
    <mergeCell ref="S45:S51"/>
    <mergeCell ref="A10:A16"/>
    <mergeCell ref="D10:D16"/>
    <mergeCell ref="E10:E16"/>
    <mergeCell ref="F10:F16"/>
    <mergeCell ref="F17:F23"/>
    <mergeCell ref="J31:J37"/>
    <mergeCell ref="L31:L37"/>
    <mergeCell ref="M31:O37"/>
    <mergeCell ref="P31:P37"/>
    <mergeCell ref="D17:D23"/>
    <mergeCell ref="A17:A23"/>
    <mergeCell ref="A24:A30"/>
    <mergeCell ref="C10:C16"/>
    <mergeCell ref="C17:C23"/>
    <mergeCell ref="C24:C30"/>
    <mergeCell ref="D24:D30"/>
    <mergeCell ref="E24:E30"/>
    <mergeCell ref="F24:F30"/>
    <mergeCell ref="G24:G30"/>
    <mergeCell ref="C3:C9"/>
    <mergeCell ref="D3:D9"/>
    <mergeCell ref="R87:R93"/>
    <mergeCell ref="S87:S93"/>
    <mergeCell ref="T87:T93"/>
    <mergeCell ref="G87:G93"/>
    <mergeCell ref="H87:H93"/>
    <mergeCell ref="J87:J93"/>
    <mergeCell ref="L87:L93"/>
    <mergeCell ref="M87:O93"/>
    <mergeCell ref="P87:P93"/>
    <mergeCell ref="Q87:Q93"/>
    <mergeCell ref="Q80:Q86"/>
    <mergeCell ref="R80:R86"/>
    <mergeCell ref="S80:S86"/>
    <mergeCell ref="T80:T86"/>
    <mergeCell ref="G82:G86"/>
    <mergeCell ref="H82:H86"/>
    <mergeCell ref="A80:A86"/>
    <mergeCell ref="C80:C86"/>
    <mergeCell ref="D80:D86"/>
    <mergeCell ref="J80:J86"/>
    <mergeCell ref="L80:L86"/>
    <mergeCell ref="M80:O86"/>
    <mergeCell ref="P80:P86"/>
    <mergeCell ref="E80:H81"/>
    <mergeCell ref="A52:A58"/>
    <mergeCell ref="D52:D58"/>
    <mergeCell ref="E52:E58"/>
    <mergeCell ref="F52:F58"/>
    <mergeCell ref="G52:G58"/>
    <mergeCell ref="H52:H58"/>
    <mergeCell ref="A59:A65"/>
    <mergeCell ref="H59:H65"/>
    <mergeCell ref="D73:D79"/>
    <mergeCell ref="D66:D72"/>
    <mergeCell ref="C59:C65"/>
    <mergeCell ref="A73:A79"/>
    <mergeCell ref="C73:C79"/>
    <mergeCell ref="A66:A72"/>
    <mergeCell ref="C66:C72"/>
    <mergeCell ref="E66:E72"/>
    <mergeCell ref="F66:F72"/>
    <mergeCell ref="G66:G72"/>
    <mergeCell ref="H66:H72"/>
    <mergeCell ref="D59:D65"/>
    <mergeCell ref="E59:E65"/>
    <mergeCell ref="E73:E79"/>
    <mergeCell ref="F73:F79"/>
    <mergeCell ref="G73:G79"/>
    <mergeCell ref="H73:H79"/>
    <mergeCell ref="R220:R226"/>
    <mergeCell ref="S220:S226"/>
    <mergeCell ref="T220:T226"/>
    <mergeCell ref="F220:F226"/>
    <mergeCell ref="G220:G226"/>
    <mergeCell ref="J220:J226"/>
    <mergeCell ref="L220:L226"/>
    <mergeCell ref="M220:O226"/>
    <mergeCell ref="P220:P226"/>
    <mergeCell ref="Q220:Q226"/>
    <mergeCell ref="C220:C226"/>
    <mergeCell ref="D220:D226"/>
    <mergeCell ref="E220:E226"/>
    <mergeCell ref="A213:A219"/>
    <mergeCell ref="D213:D219"/>
    <mergeCell ref="E213:E219"/>
    <mergeCell ref="F213:F219"/>
    <mergeCell ref="G213:G219"/>
    <mergeCell ref="H213:H219"/>
    <mergeCell ref="A220:A226"/>
    <mergeCell ref="H220:H226"/>
    <mergeCell ref="R178:R184"/>
    <mergeCell ref="S178:S184"/>
    <mergeCell ref="T178:T184"/>
    <mergeCell ref="E178:E184"/>
    <mergeCell ref="F178:F184"/>
    <mergeCell ref="J178:J184"/>
    <mergeCell ref="L178:L184"/>
    <mergeCell ref="M178:O184"/>
    <mergeCell ref="P178:P184"/>
    <mergeCell ref="Q178:Q184"/>
    <mergeCell ref="S171:S177"/>
    <mergeCell ref="T171:T177"/>
    <mergeCell ref="J171:J177"/>
    <mergeCell ref="L171:L177"/>
    <mergeCell ref="M171:M177"/>
    <mergeCell ref="O171:O177"/>
    <mergeCell ref="P171:P177"/>
    <mergeCell ref="Q171:Q177"/>
    <mergeCell ref="R171:R177"/>
    <mergeCell ref="R164:R170"/>
    <mergeCell ref="S164:S170"/>
    <mergeCell ref="T164:T170"/>
    <mergeCell ref="F164:F170"/>
    <mergeCell ref="G164:G170"/>
    <mergeCell ref="J164:J170"/>
    <mergeCell ref="L164:L170"/>
    <mergeCell ref="M164:O170"/>
    <mergeCell ref="P164:P170"/>
    <mergeCell ref="Q164:Q170"/>
    <mergeCell ref="G143:G149"/>
    <mergeCell ref="A150:A156"/>
    <mergeCell ref="L157:L163"/>
    <mergeCell ref="M157:O163"/>
    <mergeCell ref="P157:P163"/>
    <mergeCell ref="Q157:Q163"/>
    <mergeCell ref="R157:R163"/>
    <mergeCell ref="S157:S163"/>
    <mergeCell ref="T157:T163"/>
    <mergeCell ref="C143:C149"/>
    <mergeCell ref="C150:C156"/>
    <mergeCell ref="D150:D156"/>
    <mergeCell ref="E150:E156"/>
    <mergeCell ref="A136:A142"/>
    <mergeCell ref="A143:A149"/>
    <mergeCell ref="D143:D149"/>
    <mergeCell ref="E143:E149"/>
    <mergeCell ref="F143:F149"/>
    <mergeCell ref="R143:R149"/>
    <mergeCell ref="S143:S149"/>
    <mergeCell ref="T143:T149"/>
    <mergeCell ref="S150:S156"/>
    <mergeCell ref="T150:T156"/>
    <mergeCell ref="H143:H149"/>
    <mergeCell ref="J143:J149"/>
    <mergeCell ref="L143:L149"/>
    <mergeCell ref="M143:M149"/>
    <mergeCell ref="O143:O149"/>
    <mergeCell ref="P143:P149"/>
    <mergeCell ref="Q143:Q149"/>
    <mergeCell ref="Q150:Q156"/>
    <mergeCell ref="R150:R156"/>
    <mergeCell ref="F150:F156"/>
    <mergeCell ref="G150:G156"/>
    <mergeCell ref="H150:H156"/>
    <mergeCell ref="J150:J156"/>
    <mergeCell ref="L150:L156"/>
    <mergeCell ref="M150:O156"/>
    <mergeCell ref="P150:P156"/>
    <mergeCell ref="S129:S135"/>
    <mergeCell ref="T129:T135"/>
    <mergeCell ref="C129:C135"/>
    <mergeCell ref="C136:C142"/>
    <mergeCell ref="R136:R142"/>
    <mergeCell ref="S136:S142"/>
    <mergeCell ref="T136:T142"/>
    <mergeCell ref="D136:D142"/>
    <mergeCell ref="E136:E142"/>
    <mergeCell ref="J136:J142"/>
    <mergeCell ref="L136:L142"/>
    <mergeCell ref="M136:O142"/>
    <mergeCell ref="P136:P142"/>
    <mergeCell ref="Q136:Q142"/>
    <mergeCell ref="F136:F142"/>
    <mergeCell ref="G136:G142"/>
    <mergeCell ref="D129:D135"/>
    <mergeCell ref="E129:E135"/>
    <mergeCell ref="F129:F135"/>
    <mergeCell ref="G129:G135"/>
    <mergeCell ref="H129:H135"/>
    <mergeCell ref="H136:H142"/>
    <mergeCell ref="A108:A114"/>
    <mergeCell ref="A115:A121"/>
    <mergeCell ref="D115:D121"/>
    <mergeCell ref="E115:E121"/>
    <mergeCell ref="A122:A128"/>
    <mergeCell ref="J129:J135"/>
    <mergeCell ref="L129:L135"/>
    <mergeCell ref="M129:O135"/>
    <mergeCell ref="P129:P135"/>
    <mergeCell ref="A129:A135"/>
    <mergeCell ref="L108:L114"/>
    <mergeCell ref="M108:M114"/>
    <mergeCell ref="C115:C121"/>
    <mergeCell ref="C122:C128"/>
    <mergeCell ref="M122:O128"/>
    <mergeCell ref="P122:P128"/>
    <mergeCell ref="Q122:Q128"/>
    <mergeCell ref="R122:R128"/>
    <mergeCell ref="S122:S128"/>
    <mergeCell ref="T122:T128"/>
    <mergeCell ref="D122:D128"/>
    <mergeCell ref="E122:E128"/>
    <mergeCell ref="F122:F128"/>
    <mergeCell ref="G122:G128"/>
    <mergeCell ref="H122:H128"/>
    <mergeCell ref="J122:J128"/>
    <mergeCell ref="L122:L128"/>
    <mergeCell ref="A87:A93"/>
    <mergeCell ref="D87:D93"/>
    <mergeCell ref="E87:E93"/>
    <mergeCell ref="F87:F93"/>
    <mergeCell ref="F94:F100"/>
    <mergeCell ref="H101:H107"/>
    <mergeCell ref="J101:J107"/>
    <mergeCell ref="L101:L107"/>
    <mergeCell ref="M101:O107"/>
    <mergeCell ref="C87:C93"/>
    <mergeCell ref="C94:C100"/>
    <mergeCell ref="C101:C107"/>
    <mergeCell ref="D101:D107"/>
    <mergeCell ref="E101:E107"/>
    <mergeCell ref="F101:F107"/>
    <mergeCell ref="G101:G107"/>
    <mergeCell ref="A94:A100"/>
    <mergeCell ref="A101:A107"/>
    <mergeCell ref="D94:D100"/>
    <mergeCell ref="E94:E100"/>
    <mergeCell ref="G94:G100"/>
    <mergeCell ref="H94:H100"/>
    <mergeCell ref="J94:J100"/>
    <mergeCell ref="L94:L100"/>
    <mergeCell ref="M94:O100"/>
    <mergeCell ref="E82:E86"/>
    <mergeCell ref="F82:F86"/>
    <mergeCell ref="P213:P219"/>
    <mergeCell ref="Q213:Q219"/>
    <mergeCell ref="R213:R219"/>
    <mergeCell ref="S213:S219"/>
    <mergeCell ref="T213:T219"/>
    <mergeCell ref="P94:P100"/>
    <mergeCell ref="Q94:Q100"/>
    <mergeCell ref="R94:R100"/>
    <mergeCell ref="S94:S100"/>
    <mergeCell ref="T94:T100"/>
    <mergeCell ref="P101:P107"/>
    <mergeCell ref="Q101:Q107"/>
    <mergeCell ref="R101:R107"/>
    <mergeCell ref="S115:S121"/>
    <mergeCell ref="T115:T121"/>
    <mergeCell ref="S101:S107"/>
    <mergeCell ref="T101:T107"/>
    <mergeCell ref="P108:P114"/>
    <mergeCell ref="Q108:Q114"/>
    <mergeCell ref="R108:R114"/>
    <mergeCell ref="S108:S114"/>
    <mergeCell ref="T108:T114"/>
    <mergeCell ref="Q129:Q135"/>
    <mergeCell ref="R129:R135"/>
    <mergeCell ref="A192:A198"/>
    <mergeCell ref="A199:A205"/>
    <mergeCell ref="D199:D205"/>
    <mergeCell ref="E199:E205"/>
    <mergeCell ref="F199:F205"/>
    <mergeCell ref="A206:A212"/>
    <mergeCell ref="J213:J219"/>
    <mergeCell ref="L213:L219"/>
    <mergeCell ref="M213:O219"/>
    <mergeCell ref="C213:C219"/>
    <mergeCell ref="C199:C205"/>
    <mergeCell ref="C206:C212"/>
    <mergeCell ref="R206:R212"/>
    <mergeCell ref="S206:S212"/>
    <mergeCell ref="T206:T212"/>
    <mergeCell ref="D206:D212"/>
    <mergeCell ref="J206:J212"/>
    <mergeCell ref="L206:L212"/>
    <mergeCell ref="M206:O212"/>
    <mergeCell ref="P206:P212"/>
    <mergeCell ref="Q206:Q212"/>
    <mergeCell ref="E206:E212"/>
    <mergeCell ref="R199:R205"/>
    <mergeCell ref="S199:S205"/>
    <mergeCell ref="T199:T205"/>
    <mergeCell ref="G199:G205"/>
    <mergeCell ref="H199:H205"/>
    <mergeCell ref="J199:J205"/>
    <mergeCell ref="L199:L205"/>
    <mergeCell ref="M199:O205"/>
    <mergeCell ref="P199:P205"/>
    <mergeCell ref="Q199:Q205"/>
    <mergeCell ref="Q192:Q198"/>
    <mergeCell ref="R192:R198"/>
    <mergeCell ref="S192:S198"/>
    <mergeCell ref="T192:T198"/>
    <mergeCell ref="C192:C198"/>
    <mergeCell ref="D192:D198"/>
    <mergeCell ref="E192:E198"/>
    <mergeCell ref="F192:F198"/>
    <mergeCell ref="G192:G198"/>
    <mergeCell ref="H192:H198"/>
    <mergeCell ref="J192:J198"/>
    <mergeCell ref="C185:C191"/>
    <mergeCell ref="E185:E191"/>
    <mergeCell ref="F185:F191"/>
    <mergeCell ref="G185:G191"/>
    <mergeCell ref="H185:H191"/>
    <mergeCell ref="J185:J191"/>
    <mergeCell ref="C157:C163"/>
    <mergeCell ref="C164:C170"/>
    <mergeCell ref="A171:A177"/>
    <mergeCell ref="C171:C177"/>
    <mergeCell ref="A178:A184"/>
    <mergeCell ref="D178:D184"/>
    <mergeCell ref="D185:D191"/>
    <mergeCell ref="A185:A191"/>
    <mergeCell ref="D164:D170"/>
    <mergeCell ref="E164:E170"/>
    <mergeCell ref="D171:D177"/>
    <mergeCell ref="E171:E177"/>
    <mergeCell ref="F171:F177"/>
    <mergeCell ref="G171:G177"/>
    <mergeCell ref="H171:H177"/>
    <mergeCell ref="A157:A163"/>
    <mergeCell ref="D157:D163"/>
    <mergeCell ref="E157:E163"/>
    <mergeCell ref="F157:F163"/>
    <mergeCell ref="G157:G163"/>
    <mergeCell ref="H157:H163"/>
    <mergeCell ref="A164:A170"/>
    <mergeCell ref="H164:H170"/>
    <mergeCell ref="G178:G184"/>
    <mergeCell ref="H178:H184"/>
    <mergeCell ref="C178:C184"/>
    <mergeCell ref="AK213:AK219"/>
    <mergeCell ref="AL213:AL219"/>
    <mergeCell ref="AK220:AK226"/>
    <mergeCell ref="AL220:AL226"/>
    <mergeCell ref="AK143:AK149"/>
    <mergeCell ref="AK150:AK156"/>
    <mergeCell ref="AK157:AK163"/>
    <mergeCell ref="AK164:AK170"/>
    <mergeCell ref="AK171:AK177"/>
    <mergeCell ref="AK178:AK184"/>
    <mergeCell ref="AK185:AK191"/>
    <mergeCell ref="AL199:AL205"/>
    <mergeCell ref="AL206:AL212"/>
    <mergeCell ref="AL150:AL156"/>
    <mergeCell ref="AL157:AL163"/>
    <mergeCell ref="AL164:AL170"/>
    <mergeCell ref="AL171:AL177"/>
    <mergeCell ref="AL178:AL184"/>
    <mergeCell ref="AL185:AL191"/>
    <mergeCell ref="AL192:AL198"/>
    <mergeCell ref="AK136:AK142"/>
    <mergeCell ref="AL136:AL142"/>
    <mergeCell ref="AL143:AL149"/>
    <mergeCell ref="AB171:AB177"/>
    <mergeCell ref="AB178:AB184"/>
    <mergeCell ref="AB185:AB191"/>
    <mergeCell ref="AC178:AC184"/>
    <mergeCell ref="AC185:AC191"/>
    <mergeCell ref="F206:F212"/>
    <mergeCell ref="G206:G212"/>
    <mergeCell ref="H206:H212"/>
    <mergeCell ref="AK192:AK198"/>
    <mergeCell ref="AK199:AK205"/>
    <mergeCell ref="AK206:AK212"/>
    <mergeCell ref="L185:L191"/>
    <mergeCell ref="M185:O191"/>
    <mergeCell ref="P185:P191"/>
    <mergeCell ref="Q185:Q191"/>
    <mergeCell ref="R185:R191"/>
    <mergeCell ref="S185:S191"/>
    <mergeCell ref="T185:T191"/>
    <mergeCell ref="L192:L198"/>
    <mergeCell ref="M192:O198"/>
    <mergeCell ref="P192:P198"/>
    <mergeCell ref="AB115:AB121"/>
    <mergeCell ref="AC115:AC121"/>
    <mergeCell ref="AL115:AL121"/>
    <mergeCell ref="AC122:AC128"/>
    <mergeCell ref="AL122:AL128"/>
    <mergeCell ref="AK115:AK121"/>
    <mergeCell ref="AK122:AK128"/>
    <mergeCell ref="AK129:AK135"/>
    <mergeCell ref="AL129:AL135"/>
    <mergeCell ref="F115:F121"/>
    <mergeCell ref="G115:G121"/>
    <mergeCell ref="H115:H121"/>
    <mergeCell ref="J115:J121"/>
    <mergeCell ref="L115:L121"/>
    <mergeCell ref="M115:M121"/>
    <mergeCell ref="P115:P121"/>
    <mergeCell ref="Q115:Q121"/>
    <mergeCell ref="R115:R121"/>
    <mergeCell ref="AB157:AB163"/>
    <mergeCell ref="AC157:AC163"/>
    <mergeCell ref="AB164:AB170"/>
    <mergeCell ref="AC164:AC170"/>
    <mergeCell ref="AC171:AC177"/>
    <mergeCell ref="AB213:AB219"/>
    <mergeCell ref="AB220:AB226"/>
    <mergeCell ref="AB192:AB198"/>
    <mergeCell ref="AC192:AC198"/>
    <mergeCell ref="AB199:AB205"/>
    <mergeCell ref="AC199:AC205"/>
    <mergeCell ref="AB206:AB212"/>
    <mergeCell ref="AC206:AC212"/>
    <mergeCell ref="AC213:AC219"/>
    <mergeCell ref="AC220:AC226"/>
    <mergeCell ref="AB122:AB128"/>
    <mergeCell ref="AB129:AB135"/>
    <mergeCell ref="AC129:AC135"/>
    <mergeCell ref="AB136:AB142"/>
    <mergeCell ref="AC136:AC142"/>
    <mergeCell ref="AB143:AB149"/>
    <mergeCell ref="AC143:AC149"/>
    <mergeCell ref="AB150:AB156"/>
    <mergeCell ref="AC150:AC156"/>
  </mergeCells>
  <phoneticPr fontId="53" type="noConversion"/>
  <conditionalFormatting sqref="B1:B226 I1:O226">
    <cfRule type="containsText" dxfId="14" priority="1" operator="containsText" text="Common">
      <formula>NOT(ISERROR(SEARCH(("Common"),(B1))))</formula>
    </cfRule>
  </conditionalFormatting>
  <conditionalFormatting sqref="B1:B226 I1:O226">
    <cfRule type="containsText" dxfId="13" priority="2" operator="containsText" text="Unusual">
      <formula>NOT(ISERROR(SEARCH(("Unusual"),(B1))))</formula>
    </cfRule>
  </conditionalFormatting>
  <conditionalFormatting sqref="B1:B226 I1:O226">
    <cfRule type="containsText" dxfId="12" priority="3" operator="containsText" text="Rare">
      <formula>NOT(ISERROR(SEARCH(("Rare"),(B1))))</formula>
    </cfRule>
  </conditionalFormatting>
  <conditionalFormatting sqref="B1:B226 I1:O226">
    <cfRule type="containsText" dxfId="11" priority="4" operator="containsText" text="Epic">
      <formula>NOT(ISERROR(SEARCH(("Epic"),(B1))))</formula>
    </cfRule>
  </conditionalFormatting>
  <conditionalFormatting sqref="B1:B226 I1:O226">
    <cfRule type="containsText" dxfId="10" priority="5" operator="containsText" text="Legendary">
      <formula>NOT(ISERROR(SEARCH(("Legendary"),(B1))))</formula>
    </cfRule>
  </conditionalFormatting>
  <conditionalFormatting sqref="B1:B226 I1:O226">
    <cfRule type="containsText" dxfId="9" priority="6" operator="containsText" text="Mythic">
      <formula>NOT(ISERROR(SEARCH(("Mythic"),(B1))))</formula>
    </cfRule>
  </conditionalFormatting>
  <conditionalFormatting sqref="R2:AS2">
    <cfRule type="containsText" dxfId="8" priority="7" operator="containsText" text="Ul">
      <formula>NOT(ISERROR(SEARCH(("Ul"),(R2))))</formula>
    </cfRule>
  </conditionalFormatting>
  <conditionalFormatting sqref="R2:AS2">
    <cfRule type="containsText" dxfId="7" priority="8" operator="containsText" text="C">
      <formula>NOT(ISERROR(SEARCH(("C"),(R2))))</formula>
    </cfRule>
  </conditionalFormatting>
  <conditionalFormatting sqref="R2:AS2">
    <cfRule type="containsText" dxfId="6" priority="9" operator="containsText" text="U">
      <formula>NOT(ISERROR(SEARCH(("U"),(R2))))</formula>
    </cfRule>
  </conditionalFormatting>
  <conditionalFormatting sqref="R2:AS2">
    <cfRule type="containsText" dxfId="5" priority="10" operator="containsText" text="R">
      <formula>NOT(ISERROR(SEARCH(("R"),(R2))))</formula>
    </cfRule>
  </conditionalFormatting>
  <conditionalFormatting sqref="R2:AS2">
    <cfRule type="containsText" dxfId="4" priority="11" operator="containsText" text="E">
      <formula>NOT(ISERROR(SEARCH(("E"),(R2))))</formula>
    </cfRule>
  </conditionalFormatting>
  <conditionalFormatting sqref="R2:AS2">
    <cfRule type="containsText" dxfId="3" priority="12" operator="containsText" text="L">
      <formula>NOT(ISERROR(SEARCH(("L"),(R2))))</formula>
    </cfRule>
  </conditionalFormatting>
  <conditionalFormatting sqref="R2:AS2">
    <cfRule type="containsText" dxfId="2" priority="13" operator="containsText" text="M">
      <formula>NOT(ISERROR(SEARCH(("M"),(R2))))</formula>
    </cfRule>
  </conditionalFormatting>
  <conditionalFormatting sqref="U3:AA226 AD3:AJ226 AM3:AS226">
    <cfRule type="containsBlanks" dxfId="1" priority="14">
      <formula>LEN(TRIM(U3))=0</formula>
    </cfRule>
  </conditionalFormatting>
  <conditionalFormatting sqref="U3:AA226 AD3:AJ226 AM3:AS226">
    <cfRule type="colorScale" priority="15">
      <colorScale>
        <cfvo type="min"/>
        <cfvo type="max"/>
        <color rgb="FFFFFFFF"/>
        <color rgb="FF38761D"/>
      </colorScale>
    </cfRule>
  </conditionalFormatting>
  <conditionalFormatting sqref="B1:B226">
    <cfRule type="containsText" dxfId="0" priority="16" operator="containsText" text="Ultra">
      <formula>NOT(ISERROR(SEARCH(("Ultra"),(B1))))</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0"/>
  <sheetViews>
    <sheetView topLeftCell="A13" workbookViewId="0">
      <selection sqref="A1:C1"/>
    </sheetView>
  </sheetViews>
  <sheetFormatPr defaultColWidth="12.6328125" defaultRowHeight="15.75" customHeight="1" x14ac:dyDescent="0.25"/>
  <cols>
    <col min="1" max="3" width="50.08984375" customWidth="1"/>
    <col min="4" max="4" width="12.6328125" hidden="1"/>
    <col min="5" max="12" width="12.6328125" hidden="1" customWidth="1"/>
  </cols>
  <sheetData>
    <row r="1" spans="1:12" ht="13.5" x14ac:dyDescent="0.25">
      <c r="A1" s="212" t="s">
        <v>434</v>
      </c>
      <c r="B1" s="180"/>
      <c r="C1" s="180"/>
      <c r="D1" s="155"/>
      <c r="E1" s="213" t="s">
        <v>435</v>
      </c>
      <c r="F1" s="180"/>
      <c r="G1" s="180"/>
      <c r="H1" s="180"/>
      <c r="I1" s="180"/>
      <c r="J1" s="180"/>
      <c r="K1" s="180"/>
      <c r="L1" s="180"/>
    </row>
    <row r="2" spans="1:12" ht="262.5" customHeight="1" x14ac:dyDescent="0.25">
      <c r="A2" s="154"/>
      <c r="B2" s="154"/>
      <c r="C2" s="154"/>
      <c r="D2" s="155"/>
      <c r="E2" s="156" t="s">
        <v>436</v>
      </c>
      <c r="F2" s="213" t="s">
        <v>437</v>
      </c>
      <c r="G2" s="180"/>
      <c r="H2" s="180"/>
      <c r="I2" s="180"/>
      <c r="J2" s="180"/>
      <c r="K2" s="180"/>
      <c r="L2" s="180"/>
    </row>
    <row r="3" spans="1:12" ht="15.75" customHeight="1" x14ac:dyDescent="0.25">
      <c r="A3" s="212" t="s">
        <v>438</v>
      </c>
      <c r="B3" s="180"/>
      <c r="C3" s="180"/>
      <c r="D3" s="180"/>
      <c r="E3" s="180"/>
      <c r="F3" s="180"/>
      <c r="G3" s="180"/>
      <c r="H3" s="180"/>
      <c r="I3" s="180"/>
      <c r="J3" s="180"/>
      <c r="K3" s="180"/>
      <c r="L3" s="180"/>
    </row>
    <row r="4" spans="1:12" ht="324" x14ac:dyDescent="0.25">
      <c r="A4" s="154" t="s">
        <v>439</v>
      </c>
      <c r="B4" s="154" t="s">
        <v>440</v>
      </c>
      <c r="C4" s="154"/>
      <c r="D4" s="154"/>
      <c r="E4" s="154"/>
      <c r="F4" s="154"/>
      <c r="G4" s="154"/>
      <c r="H4" s="154"/>
      <c r="I4" s="154"/>
      <c r="J4" s="154"/>
      <c r="K4" s="154"/>
      <c r="L4" s="154"/>
    </row>
    <row r="5" spans="1:12" ht="13.5" x14ac:dyDescent="0.25">
      <c r="A5" s="212" t="s">
        <v>441</v>
      </c>
      <c r="B5" s="180"/>
      <c r="C5" s="180"/>
      <c r="D5" s="154"/>
      <c r="E5" s="154"/>
      <c r="F5" s="154"/>
      <c r="G5" s="154"/>
      <c r="H5" s="154"/>
      <c r="I5" s="154"/>
      <c r="J5" s="154"/>
      <c r="K5" s="154"/>
      <c r="L5" s="154"/>
    </row>
    <row r="6" spans="1:12" ht="202.5" x14ac:dyDescent="0.25">
      <c r="A6" s="154" t="s">
        <v>442</v>
      </c>
      <c r="B6" s="154" t="s">
        <v>443</v>
      </c>
      <c r="C6" s="154"/>
      <c r="D6" s="154"/>
      <c r="E6" s="154"/>
      <c r="F6" s="154"/>
      <c r="G6" s="154"/>
      <c r="H6" s="154"/>
      <c r="I6" s="154"/>
      <c r="J6" s="154"/>
      <c r="K6" s="154"/>
      <c r="L6" s="154"/>
    </row>
    <row r="7" spans="1:12" ht="13.5" x14ac:dyDescent="0.25">
      <c r="A7" s="212" t="s">
        <v>444</v>
      </c>
      <c r="B7" s="180"/>
      <c r="C7" s="180"/>
      <c r="D7" s="154"/>
      <c r="E7" s="154"/>
      <c r="F7" s="154"/>
      <c r="G7" s="154"/>
      <c r="H7" s="154"/>
      <c r="I7" s="154"/>
      <c r="J7" s="154"/>
      <c r="K7" s="154"/>
      <c r="L7" s="154"/>
    </row>
    <row r="8" spans="1:12" ht="189" x14ac:dyDescent="0.25">
      <c r="A8" s="154" t="s">
        <v>445</v>
      </c>
      <c r="B8" s="154" t="s">
        <v>446</v>
      </c>
      <c r="C8" s="154"/>
      <c r="D8" s="154"/>
      <c r="E8" s="154"/>
      <c r="F8" s="154"/>
      <c r="G8" s="154"/>
      <c r="H8" s="154"/>
      <c r="I8" s="154"/>
      <c r="J8" s="154"/>
      <c r="K8" s="154"/>
      <c r="L8" s="154"/>
    </row>
    <row r="9" spans="1:12" ht="13.5" x14ac:dyDescent="0.25">
      <c r="A9" s="212" t="s">
        <v>447</v>
      </c>
      <c r="B9" s="180"/>
      <c r="C9" s="180"/>
      <c r="D9" s="154"/>
      <c r="E9" s="154"/>
      <c r="F9" s="154"/>
      <c r="G9" s="154"/>
      <c r="H9" s="154"/>
      <c r="I9" s="154"/>
      <c r="J9" s="154"/>
      <c r="K9" s="154"/>
      <c r="L9" s="154"/>
    </row>
    <row r="10" spans="1:12" ht="270" x14ac:dyDescent="0.25">
      <c r="A10" s="154" t="s">
        <v>448</v>
      </c>
      <c r="B10" s="154" t="s">
        <v>449</v>
      </c>
      <c r="C10" s="154"/>
      <c r="D10" s="154"/>
      <c r="E10" s="154"/>
      <c r="F10" s="154"/>
      <c r="G10" s="154"/>
      <c r="H10" s="154"/>
      <c r="I10" s="154"/>
      <c r="J10" s="154"/>
      <c r="K10" s="154"/>
      <c r="L10" s="154"/>
    </row>
  </sheetData>
  <mergeCells count="7">
    <mergeCell ref="A7:C7"/>
    <mergeCell ref="A9:C9"/>
    <mergeCell ref="A1:C1"/>
    <mergeCell ref="E1:L1"/>
    <mergeCell ref="F2:L2"/>
    <mergeCell ref="A3:L3"/>
    <mergeCell ref="A5:C5"/>
  </mergeCells>
  <phoneticPr fontId="5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1"/>
  <sheetViews>
    <sheetView topLeftCell="A10" workbookViewId="0"/>
  </sheetViews>
  <sheetFormatPr defaultColWidth="12.6328125" defaultRowHeight="15.75" customHeight="1" x14ac:dyDescent="0.25"/>
  <cols>
    <col min="1" max="1" width="24.90625" customWidth="1"/>
    <col min="2" max="2" width="100.7265625" customWidth="1"/>
  </cols>
  <sheetData>
    <row r="1" spans="1:2" ht="22" customHeight="1" x14ac:dyDescent="0.45">
      <c r="A1" s="157" t="s">
        <v>450</v>
      </c>
      <c r="B1" s="157" t="s">
        <v>451</v>
      </c>
    </row>
    <row r="2" spans="1:2" ht="31.5" customHeight="1" x14ac:dyDescent="0.3">
      <c r="A2" s="158" t="s">
        <v>452</v>
      </c>
      <c r="B2" s="158" t="s">
        <v>453</v>
      </c>
    </row>
    <row r="3" spans="1:2" ht="69" customHeight="1" x14ac:dyDescent="0.3">
      <c r="A3" s="158" t="s">
        <v>454</v>
      </c>
      <c r="B3" s="158" t="s">
        <v>455</v>
      </c>
    </row>
    <row r="4" spans="1:2" x14ac:dyDescent="0.3">
      <c r="A4" s="158" t="s">
        <v>456</v>
      </c>
      <c r="B4" s="158" t="s">
        <v>16</v>
      </c>
    </row>
    <row r="5" spans="1:2" ht="31.5" customHeight="1" x14ac:dyDescent="0.3">
      <c r="A5" s="158" t="s">
        <v>457</v>
      </c>
      <c r="B5" s="158" t="s">
        <v>458</v>
      </c>
    </row>
    <row r="6" spans="1:2" x14ac:dyDescent="0.3">
      <c r="A6" s="158" t="s">
        <v>459</v>
      </c>
      <c r="B6" s="158" t="s">
        <v>460</v>
      </c>
    </row>
    <row r="7" spans="1:2" x14ac:dyDescent="0.3">
      <c r="A7" s="158" t="s">
        <v>461</v>
      </c>
      <c r="B7" s="158" t="s">
        <v>173</v>
      </c>
    </row>
    <row r="8" spans="1:2" x14ac:dyDescent="0.3">
      <c r="A8" s="158" t="s">
        <v>462</v>
      </c>
      <c r="B8" s="158" t="s">
        <v>237</v>
      </c>
    </row>
    <row r="9" spans="1:2" x14ac:dyDescent="0.3">
      <c r="A9" s="158" t="s">
        <v>463</v>
      </c>
      <c r="B9" s="158" t="s">
        <v>327</v>
      </c>
    </row>
    <row r="10" spans="1:2" x14ac:dyDescent="0.3">
      <c r="A10" s="158" t="s">
        <v>464</v>
      </c>
      <c r="B10" s="158" t="s">
        <v>465</v>
      </c>
    </row>
    <row r="11" spans="1:2" x14ac:dyDescent="0.3">
      <c r="A11" s="158" t="s">
        <v>466</v>
      </c>
      <c r="B11" s="158" t="s">
        <v>329</v>
      </c>
    </row>
    <row r="12" spans="1:2" x14ac:dyDescent="0.3">
      <c r="A12" s="158" t="s">
        <v>467</v>
      </c>
      <c r="B12" s="158" t="s">
        <v>330</v>
      </c>
    </row>
    <row r="13" spans="1:2" x14ac:dyDescent="0.3">
      <c r="A13" s="158" t="s">
        <v>468</v>
      </c>
      <c r="B13" s="158" t="s">
        <v>262</v>
      </c>
    </row>
    <row r="14" spans="1:2" x14ac:dyDescent="0.3">
      <c r="A14" s="158" t="s">
        <v>469</v>
      </c>
      <c r="B14" s="158" t="s">
        <v>470</v>
      </c>
    </row>
    <row r="15" spans="1:2" x14ac:dyDescent="0.3">
      <c r="A15" s="158" t="s">
        <v>471</v>
      </c>
      <c r="B15" s="158" t="s">
        <v>472</v>
      </c>
    </row>
    <row r="16" spans="1:2" x14ac:dyDescent="0.3">
      <c r="A16" s="158" t="s">
        <v>473</v>
      </c>
      <c r="B16" s="158" t="s">
        <v>474</v>
      </c>
    </row>
    <row r="17" spans="1:2" x14ac:dyDescent="0.3">
      <c r="A17" s="158" t="s">
        <v>475</v>
      </c>
      <c r="B17" s="158" t="s">
        <v>476</v>
      </c>
    </row>
    <row r="18" spans="1:2" x14ac:dyDescent="0.3">
      <c r="A18" s="158" t="s">
        <v>477</v>
      </c>
      <c r="B18" s="158" t="s">
        <v>478</v>
      </c>
    </row>
    <row r="19" spans="1:2" x14ac:dyDescent="0.3">
      <c r="A19" s="158" t="s">
        <v>479</v>
      </c>
      <c r="B19" s="158" t="s">
        <v>480</v>
      </c>
    </row>
    <row r="20" spans="1:2" x14ac:dyDescent="0.3">
      <c r="A20" s="158" t="s">
        <v>481</v>
      </c>
      <c r="B20" s="158" t="s">
        <v>305</v>
      </c>
    </row>
    <row r="21" spans="1:2" ht="13.5" x14ac:dyDescent="0.3">
      <c r="A21" s="158" t="s">
        <v>482</v>
      </c>
      <c r="B21" s="158" t="s">
        <v>483</v>
      </c>
    </row>
  </sheetData>
  <phoneticPr fontId="53"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85"/>
  <sheetViews>
    <sheetView workbookViewId="0">
      <selection sqref="A1:C1"/>
    </sheetView>
  </sheetViews>
  <sheetFormatPr defaultColWidth="12.6328125" defaultRowHeight="15.75" customHeight="1" x14ac:dyDescent="0.25"/>
  <cols>
    <col min="1" max="3" width="58" customWidth="1"/>
    <col min="4" max="4" width="3.7265625" hidden="1" customWidth="1"/>
    <col min="5" max="5" width="13.7265625" hidden="1" customWidth="1"/>
    <col min="6" max="11" width="15.7265625" hidden="1" customWidth="1"/>
  </cols>
  <sheetData>
    <row r="1" spans="1:11" ht="13.5" x14ac:dyDescent="0.25">
      <c r="A1" s="214" t="s">
        <v>484</v>
      </c>
      <c r="B1" s="180"/>
      <c r="C1" s="180"/>
      <c r="D1" s="6"/>
      <c r="E1" s="6"/>
      <c r="F1" s="6"/>
      <c r="G1" s="6"/>
      <c r="H1" s="6"/>
      <c r="I1" s="6"/>
      <c r="J1" s="6"/>
      <c r="K1" s="6"/>
    </row>
    <row r="2" spans="1:11" ht="12.5" x14ac:dyDescent="0.25">
      <c r="A2" s="215" t="s">
        <v>485</v>
      </c>
      <c r="B2" s="180"/>
      <c r="C2" s="180"/>
      <c r="D2" s="180"/>
      <c r="E2" s="180"/>
      <c r="F2" s="180"/>
      <c r="G2" s="180"/>
      <c r="H2" s="180"/>
      <c r="I2" s="180"/>
      <c r="J2" s="180"/>
      <c r="K2" s="180"/>
    </row>
    <row r="3" spans="1:11" ht="40.5" x14ac:dyDescent="0.3">
      <c r="A3" s="160" t="s">
        <v>486</v>
      </c>
      <c r="B3" s="161" t="s">
        <v>487</v>
      </c>
      <c r="C3" s="161" t="s">
        <v>488</v>
      </c>
      <c r="D3" s="159"/>
      <c r="E3" s="159"/>
      <c r="F3" s="159"/>
      <c r="G3" s="159"/>
      <c r="H3" s="159"/>
      <c r="I3" s="159"/>
      <c r="J3" s="159"/>
      <c r="K3" s="159"/>
    </row>
    <row r="4" spans="1:11" ht="27" x14ac:dyDescent="0.25">
      <c r="A4" s="161" t="s">
        <v>489</v>
      </c>
      <c r="B4" s="161" t="s">
        <v>490</v>
      </c>
      <c r="C4" s="161" t="s">
        <v>491</v>
      </c>
      <c r="D4" s="159"/>
      <c r="E4" s="159"/>
      <c r="F4" s="159"/>
      <c r="G4" s="159"/>
      <c r="H4" s="159"/>
      <c r="I4" s="159"/>
      <c r="J4" s="159"/>
      <c r="K4" s="159"/>
    </row>
    <row r="5" spans="1:11" ht="12.5" x14ac:dyDescent="0.25">
      <c r="A5" s="215" t="s">
        <v>492</v>
      </c>
      <c r="B5" s="180"/>
      <c r="C5" s="180"/>
      <c r="D5" s="180"/>
      <c r="E5" s="180"/>
      <c r="F5" s="180"/>
      <c r="G5" s="180"/>
      <c r="H5" s="180"/>
      <c r="I5" s="180"/>
      <c r="J5" s="180"/>
      <c r="K5" s="180"/>
    </row>
    <row r="6" spans="1:11" ht="40.5" x14ac:dyDescent="0.25">
      <c r="A6" s="162" t="s">
        <v>493</v>
      </c>
      <c r="B6" s="162" t="s">
        <v>494</v>
      </c>
      <c r="C6" s="162" t="s">
        <v>495</v>
      </c>
      <c r="D6" s="15"/>
      <c r="E6" s="15"/>
      <c r="F6" s="15"/>
      <c r="G6" s="15"/>
      <c r="H6" s="15"/>
      <c r="I6" s="15"/>
      <c r="J6" s="15"/>
      <c r="K6" s="15"/>
    </row>
    <row r="7" spans="1:11" ht="40.5" x14ac:dyDescent="0.25">
      <c r="A7" s="162" t="s">
        <v>496</v>
      </c>
      <c r="B7" s="162" t="s">
        <v>497</v>
      </c>
      <c r="C7" s="162" t="s">
        <v>498</v>
      </c>
      <c r="D7" s="15"/>
      <c r="E7" s="15"/>
      <c r="F7" s="15"/>
      <c r="G7" s="15"/>
      <c r="H7" s="15"/>
      <c r="I7" s="15"/>
      <c r="J7" s="15"/>
      <c r="K7" s="15"/>
    </row>
    <row r="8" spans="1:11" ht="13.5" x14ac:dyDescent="0.25">
      <c r="A8" s="215" t="s">
        <v>499</v>
      </c>
      <c r="B8" s="180"/>
      <c r="C8" s="180"/>
      <c r="D8" s="163"/>
      <c r="E8" s="6"/>
      <c r="F8" s="6"/>
      <c r="G8" s="6"/>
      <c r="H8" s="6"/>
      <c r="I8" s="6"/>
      <c r="J8" s="6"/>
      <c r="K8" s="6"/>
    </row>
    <row r="9" spans="1:11" ht="121.5" x14ac:dyDescent="0.25">
      <c r="A9" s="15" t="s">
        <v>500</v>
      </c>
      <c r="B9" s="15" t="s">
        <v>501</v>
      </c>
      <c r="C9" s="164" t="s">
        <v>502</v>
      </c>
      <c r="D9" s="165"/>
      <c r="E9" s="15"/>
      <c r="F9" s="15"/>
      <c r="G9" s="15"/>
      <c r="H9" s="15"/>
      <c r="I9" s="15"/>
      <c r="J9" s="15"/>
      <c r="K9" s="15"/>
    </row>
    <row r="10" spans="1:11" ht="108" x14ac:dyDescent="0.25">
      <c r="A10" s="15" t="s">
        <v>503</v>
      </c>
      <c r="B10" s="15" t="s">
        <v>504</v>
      </c>
      <c r="C10" s="166" t="s">
        <v>505</v>
      </c>
      <c r="D10" s="165"/>
      <c r="E10" s="15"/>
      <c r="F10" s="15"/>
      <c r="G10" s="15"/>
      <c r="H10" s="15"/>
      <c r="I10" s="15"/>
      <c r="J10" s="15"/>
      <c r="K10" s="15"/>
    </row>
    <row r="11" spans="1:11" ht="94.5" x14ac:dyDescent="0.25">
      <c r="A11" s="15" t="s">
        <v>506</v>
      </c>
      <c r="B11" s="15" t="s">
        <v>507</v>
      </c>
      <c r="C11" s="6" t="s">
        <v>508</v>
      </c>
      <c r="D11" s="165"/>
      <c r="E11" s="15"/>
      <c r="F11" s="15"/>
      <c r="G11" s="15"/>
      <c r="H11" s="15"/>
      <c r="I11" s="15"/>
      <c r="J11" s="15"/>
      <c r="K11" s="15"/>
    </row>
    <row r="12" spans="1:11" ht="94.5" x14ac:dyDescent="0.25">
      <c r="A12" s="15" t="s">
        <v>509</v>
      </c>
      <c r="B12" s="15" t="s">
        <v>510</v>
      </c>
      <c r="C12" s="15" t="s">
        <v>511</v>
      </c>
      <c r="D12" s="165"/>
      <c r="E12" s="15"/>
      <c r="F12" s="15"/>
      <c r="G12" s="15"/>
      <c r="H12" s="15"/>
      <c r="I12" s="15"/>
      <c r="J12" s="15"/>
      <c r="K12" s="15"/>
    </row>
    <row r="13" spans="1:11" ht="81" x14ac:dyDescent="0.25">
      <c r="A13" s="15" t="s">
        <v>512</v>
      </c>
      <c r="B13" s="15" t="s">
        <v>513</v>
      </c>
      <c r="C13" s="15" t="s">
        <v>514</v>
      </c>
      <c r="D13" s="165"/>
      <c r="E13" s="15"/>
      <c r="F13" s="15"/>
      <c r="G13" s="15"/>
      <c r="H13" s="15"/>
      <c r="I13" s="15"/>
      <c r="J13" s="15"/>
      <c r="K13" s="15"/>
    </row>
    <row r="14" spans="1:11" ht="54" x14ac:dyDescent="0.25">
      <c r="A14" s="15" t="s">
        <v>515</v>
      </c>
      <c r="B14" s="15" t="s">
        <v>516</v>
      </c>
      <c r="C14" s="15" t="s">
        <v>517</v>
      </c>
      <c r="D14" s="165"/>
      <c r="E14" s="15"/>
      <c r="F14" s="15"/>
      <c r="G14" s="15"/>
      <c r="H14" s="15"/>
      <c r="I14" s="15"/>
      <c r="J14" s="15"/>
      <c r="K14" s="15"/>
    </row>
    <row r="15" spans="1:11" ht="148.5" x14ac:dyDescent="0.25">
      <c r="A15" s="15" t="s">
        <v>518</v>
      </c>
      <c r="B15" s="15" t="s">
        <v>519</v>
      </c>
      <c r="C15" s="15" t="s">
        <v>520</v>
      </c>
      <c r="D15" s="165"/>
      <c r="E15" s="15"/>
      <c r="F15" s="15"/>
      <c r="G15" s="15"/>
      <c r="H15" s="15"/>
      <c r="I15" s="15"/>
      <c r="J15" s="15"/>
      <c r="K15" s="15"/>
    </row>
    <row r="16" spans="1:11" ht="54" x14ac:dyDescent="0.25">
      <c r="A16" s="15"/>
      <c r="B16" s="15" t="s">
        <v>521</v>
      </c>
      <c r="C16" s="15" t="s">
        <v>522</v>
      </c>
      <c r="D16" s="165"/>
      <c r="E16" s="15"/>
      <c r="F16" s="15"/>
      <c r="G16" s="15"/>
      <c r="H16" s="15"/>
      <c r="I16" s="15"/>
      <c r="J16" s="15"/>
      <c r="K16" s="15"/>
    </row>
    <row r="17" spans="1:11" ht="27" x14ac:dyDescent="0.25">
      <c r="A17" s="15"/>
      <c r="B17" s="15" t="s">
        <v>523</v>
      </c>
      <c r="C17" s="15" t="s">
        <v>524</v>
      </c>
      <c r="D17" s="165"/>
      <c r="E17" s="15"/>
      <c r="F17" s="15"/>
      <c r="G17" s="15"/>
      <c r="H17" s="15"/>
      <c r="I17" s="15"/>
      <c r="J17" s="15"/>
      <c r="K17" s="15"/>
    </row>
    <row r="18" spans="1:11" ht="40.5" x14ac:dyDescent="0.25">
      <c r="A18" s="15"/>
      <c r="B18" s="15" t="s">
        <v>525</v>
      </c>
      <c r="C18" s="15" t="s">
        <v>526</v>
      </c>
      <c r="D18" s="165"/>
      <c r="E18" s="15"/>
      <c r="F18" s="15"/>
      <c r="G18" s="15"/>
      <c r="H18" s="15"/>
      <c r="I18" s="15"/>
      <c r="J18" s="15"/>
      <c r="K18" s="15"/>
    </row>
    <row r="19" spans="1:11" ht="40.5" x14ac:dyDescent="0.25">
      <c r="A19" s="15"/>
      <c r="B19" s="15" t="s">
        <v>527</v>
      </c>
      <c r="C19" s="15" t="s">
        <v>528</v>
      </c>
      <c r="D19" s="165"/>
      <c r="E19" s="15"/>
      <c r="F19" s="15"/>
      <c r="G19" s="15"/>
      <c r="H19" s="15"/>
      <c r="I19" s="15"/>
      <c r="J19" s="15"/>
      <c r="K19" s="15"/>
    </row>
    <row r="20" spans="1:11" ht="27" x14ac:dyDescent="0.25">
      <c r="A20" s="15"/>
      <c r="B20" s="15" t="s">
        <v>529</v>
      </c>
      <c r="C20" s="15" t="s">
        <v>530</v>
      </c>
      <c r="D20" s="165"/>
      <c r="E20" s="15"/>
      <c r="F20" s="15"/>
      <c r="G20" s="15"/>
      <c r="H20" s="15"/>
      <c r="I20" s="15"/>
      <c r="J20" s="15"/>
      <c r="K20" s="15"/>
    </row>
    <row r="21" spans="1:11" ht="27" x14ac:dyDescent="0.25">
      <c r="A21" s="15"/>
      <c r="B21" s="15" t="s">
        <v>531</v>
      </c>
      <c r="C21" s="15" t="s">
        <v>532</v>
      </c>
      <c r="D21" s="165"/>
      <c r="E21" s="15"/>
      <c r="F21" s="15"/>
      <c r="G21" s="15"/>
      <c r="H21" s="15"/>
      <c r="I21" s="15"/>
      <c r="J21" s="15"/>
      <c r="K21" s="15"/>
    </row>
    <row r="22" spans="1:11" ht="40.5" x14ac:dyDescent="0.25">
      <c r="A22" s="15"/>
      <c r="B22" s="15" t="s">
        <v>533</v>
      </c>
      <c r="C22" s="15" t="s">
        <v>534</v>
      </c>
      <c r="D22" s="165"/>
      <c r="E22" s="15"/>
      <c r="F22" s="15"/>
      <c r="G22" s="15"/>
      <c r="H22" s="15"/>
      <c r="I22" s="15"/>
      <c r="J22" s="15"/>
      <c r="K22" s="15"/>
    </row>
    <row r="23" spans="1:11" ht="40.5" x14ac:dyDescent="0.25">
      <c r="A23" s="15"/>
      <c r="B23" s="15" t="s">
        <v>535</v>
      </c>
      <c r="C23" s="15" t="s">
        <v>536</v>
      </c>
      <c r="D23" s="165"/>
      <c r="E23" s="15"/>
      <c r="F23" s="15"/>
      <c r="G23" s="15"/>
      <c r="H23" s="15"/>
      <c r="I23" s="15"/>
      <c r="J23" s="15"/>
      <c r="K23" s="15"/>
    </row>
    <row r="24" spans="1:11" ht="27" x14ac:dyDescent="0.25">
      <c r="A24" s="15"/>
      <c r="B24" s="15" t="s">
        <v>537</v>
      </c>
      <c r="C24" s="15" t="s">
        <v>538</v>
      </c>
      <c r="D24" s="165"/>
      <c r="E24" s="15"/>
      <c r="F24" s="15"/>
      <c r="G24" s="15"/>
      <c r="H24" s="15"/>
      <c r="I24" s="15"/>
      <c r="J24" s="15"/>
      <c r="K24" s="15"/>
    </row>
    <row r="25" spans="1:11" ht="13.5" x14ac:dyDescent="0.25">
      <c r="A25" s="15"/>
      <c r="B25" s="15" t="s">
        <v>539</v>
      </c>
      <c r="C25" s="15" t="s">
        <v>540</v>
      </c>
      <c r="D25" s="165"/>
      <c r="E25" s="15"/>
      <c r="F25" s="15"/>
      <c r="G25" s="15"/>
      <c r="H25" s="15"/>
      <c r="I25" s="15"/>
      <c r="J25" s="15"/>
      <c r="K25" s="15"/>
    </row>
    <row r="26" spans="1:11" ht="40.5" x14ac:dyDescent="0.25">
      <c r="A26" s="15"/>
      <c r="B26" s="15" t="s">
        <v>541</v>
      </c>
      <c r="C26" s="167" t="s">
        <v>542</v>
      </c>
      <c r="D26" s="165"/>
      <c r="E26" s="15"/>
      <c r="F26" s="15"/>
      <c r="G26" s="15"/>
      <c r="H26" s="15"/>
      <c r="I26" s="15"/>
      <c r="J26" s="15"/>
      <c r="K26" s="15"/>
    </row>
    <row r="27" spans="1:11" ht="27" x14ac:dyDescent="0.25">
      <c r="A27" s="15"/>
      <c r="B27" s="15" t="s">
        <v>543</v>
      </c>
      <c r="C27" s="15" t="s">
        <v>544</v>
      </c>
      <c r="D27" s="165"/>
      <c r="E27" s="15"/>
      <c r="F27" s="15"/>
      <c r="G27" s="15"/>
      <c r="H27" s="15"/>
      <c r="I27" s="15"/>
      <c r="J27" s="15"/>
      <c r="K27" s="15"/>
    </row>
    <row r="28" spans="1:11" ht="40.5" x14ac:dyDescent="0.25">
      <c r="A28" s="15"/>
      <c r="B28" s="15" t="s">
        <v>545</v>
      </c>
      <c r="C28" s="15" t="s">
        <v>534</v>
      </c>
      <c r="D28" s="165"/>
      <c r="E28" s="15"/>
      <c r="F28" s="15"/>
      <c r="G28" s="15"/>
      <c r="H28" s="15"/>
      <c r="I28" s="15"/>
      <c r="J28" s="15"/>
      <c r="K28" s="15"/>
    </row>
    <row r="29" spans="1:11" ht="27" x14ac:dyDescent="0.25">
      <c r="A29" s="15"/>
      <c r="B29" s="15" t="s">
        <v>546</v>
      </c>
      <c r="C29" s="15" t="s">
        <v>547</v>
      </c>
      <c r="D29" s="165"/>
      <c r="E29" s="15"/>
      <c r="F29" s="15"/>
      <c r="G29" s="15"/>
      <c r="H29" s="15"/>
      <c r="I29" s="15"/>
      <c r="J29" s="15"/>
      <c r="K29" s="15"/>
    </row>
    <row r="30" spans="1:11" ht="27" x14ac:dyDescent="0.25">
      <c r="A30" s="15"/>
      <c r="B30" s="15"/>
      <c r="C30" s="15" t="s">
        <v>548</v>
      </c>
      <c r="D30" s="165"/>
      <c r="E30" s="15"/>
      <c r="F30" s="15"/>
      <c r="G30" s="15"/>
      <c r="H30" s="15"/>
      <c r="I30" s="15"/>
      <c r="J30" s="15"/>
      <c r="K30" s="15"/>
    </row>
    <row r="31" spans="1:11" ht="13.5" x14ac:dyDescent="0.25">
      <c r="A31" s="165"/>
      <c r="B31" s="15"/>
      <c r="C31" s="15" t="s">
        <v>549</v>
      </c>
      <c r="D31" s="165"/>
      <c r="E31" s="15"/>
      <c r="F31" s="15"/>
      <c r="G31" s="15"/>
      <c r="H31" s="15"/>
      <c r="I31" s="15"/>
      <c r="J31" s="15"/>
      <c r="K31" s="15"/>
    </row>
    <row r="32" spans="1:11" ht="27" x14ac:dyDescent="0.25">
      <c r="A32" s="15"/>
      <c r="B32" s="15"/>
      <c r="C32" s="15" t="s">
        <v>550</v>
      </c>
      <c r="D32" s="165"/>
      <c r="E32" s="15"/>
      <c r="F32" s="15"/>
      <c r="G32" s="15"/>
      <c r="H32" s="15"/>
      <c r="I32" s="15"/>
      <c r="J32" s="15"/>
      <c r="K32" s="15"/>
    </row>
    <row r="33" spans="1:11" ht="13.5" hidden="1" x14ac:dyDescent="0.25">
      <c r="A33" s="15"/>
      <c r="B33" s="15"/>
      <c r="C33" s="15"/>
      <c r="D33" s="165"/>
      <c r="E33" s="165"/>
      <c r="F33" s="165"/>
      <c r="G33" s="165"/>
      <c r="H33" s="165"/>
      <c r="I33" s="165"/>
      <c r="J33" s="165"/>
      <c r="K33" s="165"/>
    </row>
    <row r="34" spans="1:11" ht="13.5" hidden="1" x14ac:dyDescent="0.25">
      <c r="A34" s="15"/>
      <c r="B34" s="15"/>
      <c r="C34" s="15"/>
      <c r="D34" s="165"/>
      <c r="E34" s="179" t="s">
        <v>551</v>
      </c>
      <c r="F34" s="180"/>
      <c r="G34" s="180"/>
      <c r="H34" s="180"/>
      <c r="I34" s="180"/>
      <c r="J34" s="180"/>
      <c r="K34" s="180"/>
    </row>
    <row r="35" spans="1:11" ht="13.5" hidden="1" x14ac:dyDescent="0.25">
      <c r="A35" s="15"/>
      <c r="B35" s="15"/>
      <c r="C35" s="15"/>
      <c r="D35" s="165"/>
      <c r="E35" s="15"/>
      <c r="F35" s="15" t="s">
        <v>23</v>
      </c>
      <c r="G35" s="15" t="s">
        <v>13</v>
      </c>
      <c r="H35" s="15" t="s">
        <v>14</v>
      </c>
      <c r="I35" s="15" t="s">
        <v>15</v>
      </c>
      <c r="J35" s="15" t="s">
        <v>16</v>
      </c>
      <c r="K35" s="15" t="s">
        <v>17</v>
      </c>
    </row>
    <row r="36" spans="1:11" ht="13.5" hidden="1" x14ac:dyDescent="0.3">
      <c r="A36" s="15"/>
      <c r="B36" s="15"/>
      <c r="C36" s="15"/>
      <c r="D36" s="165"/>
      <c r="E36" s="168" t="s">
        <v>126</v>
      </c>
      <c r="F36" s="169">
        <v>0</v>
      </c>
      <c r="G36" s="169">
        <v>1000000</v>
      </c>
      <c r="H36" s="169">
        <v>50000000</v>
      </c>
      <c r="I36" s="169">
        <v>100000000</v>
      </c>
      <c r="J36" s="169">
        <v>2500000000</v>
      </c>
      <c r="K36" s="169">
        <v>1000000000</v>
      </c>
    </row>
    <row r="37" spans="1:11" ht="13.5" hidden="1" x14ac:dyDescent="0.3">
      <c r="A37" s="15"/>
      <c r="B37" s="15"/>
      <c r="C37" s="15"/>
      <c r="D37" s="165"/>
      <c r="E37" s="168" t="s">
        <v>226</v>
      </c>
      <c r="F37" s="169">
        <v>0</v>
      </c>
      <c r="G37" s="169">
        <v>0</v>
      </c>
      <c r="H37" s="169">
        <v>0</v>
      </c>
      <c r="I37" s="169">
        <v>0</v>
      </c>
      <c r="J37" s="169">
        <v>0.3</v>
      </c>
      <c r="K37" s="169">
        <v>5</v>
      </c>
    </row>
    <row r="38" spans="1:11" ht="13.5" hidden="1" x14ac:dyDescent="0.3">
      <c r="A38" s="15"/>
      <c r="B38" s="15"/>
      <c r="C38" s="165"/>
      <c r="D38" s="165"/>
      <c r="E38" s="168" t="s">
        <v>209</v>
      </c>
      <c r="F38" s="169">
        <v>0</v>
      </c>
      <c r="G38" s="169">
        <v>0</v>
      </c>
      <c r="H38" s="169">
        <v>0</v>
      </c>
      <c r="I38" s="169">
        <v>0</v>
      </c>
      <c r="J38" s="169">
        <v>0.2</v>
      </c>
      <c r="K38" s="169">
        <v>1.5</v>
      </c>
    </row>
    <row r="39" spans="1:11" ht="13.5" hidden="1" x14ac:dyDescent="0.3">
      <c r="A39" s="15"/>
      <c r="B39" s="15"/>
      <c r="C39" s="15"/>
      <c r="D39" s="165"/>
      <c r="E39" s="168" t="s">
        <v>271</v>
      </c>
      <c r="F39" s="169">
        <v>0</v>
      </c>
      <c r="G39" s="169">
        <v>0</v>
      </c>
      <c r="H39" s="169">
        <v>0</v>
      </c>
      <c r="I39" s="169">
        <v>0</v>
      </c>
      <c r="J39" s="169">
        <v>0.4</v>
      </c>
      <c r="K39" s="169">
        <v>2.5</v>
      </c>
    </row>
    <row r="40" spans="1:11" ht="13.5" hidden="1" x14ac:dyDescent="0.3">
      <c r="A40" s="15"/>
      <c r="B40" s="15"/>
      <c r="C40" s="15"/>
      <c r="D40" s="165"/>
      <c r="E40" s="168" t="s">
        <v>310</v>
      </c>
      <c r="F40" s="169">
        <v>0</v>
      </c>
      <c r="G40" s="169">
        <v>0</v>
      </c>
      <c r="H40" s="169">
        <v>0</v>
      </c>
      <c r="I40" s="169">
        <v>0</v>
      </c>
      <c r="J40" s="169">
        <v>0</v>
      </c>
      <c r="K40" s="169">
        <v>33.299999999999997</v>
      </c>
    </row>
    <row r="41" spans="1:11" ht="13.5" hidden="1" x14ac:dyDescent="0.3">
      <c r="A41" s="15"/>
      <c r="B41" s="15"/>
      <c r="C41" s="15"/>
      <c r="D41" s="165"/>
      <c r="E41" s="168" t="s">
        <v>215</v>
      </c>
      <c r="F41" s="169">
        <v>2500</v>
      </c>
      <c r="G41" s="169">
        <v>0</v>
      </c>
      <c r="H41" s="169">
        <v>0</v>
      </c>
      <c r="I41" s="169">
        <v>0</v>
      </c>
      <c r="J41" s="169">
        <v>0</v>
      </c>
      <c r="K41" s="169">
        <v>0.5</v>
      </c>
    </row>
    <row r="42" spans="1:11" ht="13.5" hidden="1" x14ac:dyDescent="0.3">
      <c r="A42" s="15"/>
      <c r="B42" s="15"/>
      <c r="C42" s="15"/>
      <c r="D42" s="165"/>
      <c r="E42" s="168" t="s">
        <v>322</v>
      </c>
      <c r="F42" s="169">
        <v>0</v>
      </c>
      <c r="G42" s="169">
        <v>0</v>
      </c>
      <c r="H42" s="169">
        <v>0</v>
      </c>
      <c r="I42" s="169">
        <v>0</v>
      </c>
      <c r="J42" s="169">
        <v>0</v>
      </c>
      <c r="K42" s="169">
        <v>25</v>
      </c>
    </row>
    <row r="43" spans="1:11" ht="13.5" hidden="1" x14ac:dyDescent="0.3">
      <c r="A43" s="15"/>
      <c r="B43" s="15"/>
      <c r="C43" s="15"/>
      <c r="D43" s="165"/>
      <c r="E43" s="168" t="s">
        <v>242</v>
      </c>
      <c r="F43" s="169">
        <v>3000</v>
      </c>
      <c r="G43" s="169">
        <v>0</v>
      </c>
      <c r="H43" s="169">
        <v>0</v>
      </c>
      <c r="I43" s="169">
        <v>0</v>
      </c>
      <c r="J43" s="169">
        <v>0.3</v>
      </c>
      <c r="K43" s="169">
        <v>5</v>
      </c>
    </row>
    <row r="44" spans="1:11" ht="13.5" hidden="1" x14ac:dyDescent="0.3">
      <c r="A44" s="15"/>
      <c r="B44" s="15"/>
      <c r="C44" s="15"/>
      <c r="D44" s="165"/>
      <c r="E44" s="168" t="s">
        <v>251</v>
      </c>
      <c r="F44" s="169">
        <v>0</v>
      </c>
      <c r="G44" s="169">
        <v>0</v>
      </c>
      <c r="H44" s="169">
        <v>0</v>
      </c>
      <c r="I44" s="169">
        <v>0</v>
      </c>
      <c r="J44" s="169">
        <v>0</v>
      </c>
      <c r="K44" s="169">
        <v>2.5</v>
      </c>
    </row>
    <row r="45" spans="1:11" ht="13.5" hidden="1" x14ac:dyDescent="0.3">
      <c r="A45" s="15"/>
      <c r="B45" s="15"/>
      <c r="C45" s="15"/>
      <c r="D45" s="165"/>
      <c r="E45" s="168" t="s">
        <v>141</v>
      </c>
      <c r="F45" s="169">
        <v>0</v>
      </c>
      <c r="G45" s="169">
        <v>0</v>
      </c>
      <c r="H45" s="169">
        <v>0</v>
      </c>
      <c r="I45" s="169">
        <v>0</v>
      </c>
      <c r="J45" s="169">
        <v>0.3</v>
      </c>
      <c r="K45" s="169">
        <v>1.75</v>
      </c>
    </row>
    <row r="46" spans="1:11" ht="13.5" hidden="1" x14ac:dyDescent="0.3">
      <c r="A46" s="15"/>
      <c r="B46" s="15"/>
      <c r="C46" s="15"/>
      <c r="D46" s="165"/>
      <c r="E46" s="168" t="s">
        <v>196</v>
      </c>
      <c r="F46" s="169">
        <v>0</v>
      </c>
      <c r="G46" s="169">
        <v>0</v>
      </c>
      <c r="H46" s="169">
        <v>0</v>
      </c>
      <c r="I46" s="169">
        <v>0</v>
      </c>
      <c r="J46" s="169">
        <v>0</v>
      </c>
      <c r="K46" s="169">
        <v>0.3</v>
      </c>
    </row>
    <row r="47" spans="1:11" ht="13.5" hidden="1" x14ac:dyDescent="0.3">
      <c r="A47" s="15"/>
      <c r="B47" s="15"/>
      <c r="C47" s="15"/>
      <c r="D47" s="165"/>
      <c r="E47" s="168" t="s">
        <v>117</v>
      </c>
      <c r="F47" s="169">
        <v>0</v>
      </c>
      <c r="G47" s="169">
        <v>0</v>
      </c>
      <c r="H47" s="169">
        <v>0</v>
      </c>
      <c r="I47" s="169">
        <v>0</v>
      </c>
      <c r="J47" s="169">
        <v>0</v>
      </c>
      <c r="K47" s="169">
        <v>0.1</v>
      </c>
    </row>
    <row r="48" spans="1:11" ht="13.5" hidden="1" x14ac:dyDescent="0.3">
      <c r="A48" s="15"/>
      <c r="B48" s="15"/>
      <c r="C48" s="15"/>
      <c r="D48" s="165"/>
      <c r="E48" s="168" t="s">
        <v>258</v>
      </c>
      <c r="F48" s="169">
        <v>0</v>
      </c>
      <c r="G48" s="169">
        <v>0</v>
      </c>
      <c r="H48" s="169">
        <v>0</v>
      </c>
      <c r="I48" s="169">
        <v>0.1</v>
      </c>
      <c r="J48" s="169">
        <v>0.5</v>
      </c>
      <c r="K48" s="169">
        <v>25</v>
      </c>
    </row>
    <row r="49" spans="1:11" ht="13.5" hidden="1" x14ac:dyDescent="0.3">
      <c r="A49" s="15"/>
      <c r="B49" s="15"/>
      <c r="C49" s="15"/>
      <c r="D49" s="165"/>
      <c r="E49" s="168" t="s">
        <v>173</v>
      </c>
      <c r="F49" s="169">
        <v>5000</v>
      </c>
      <c r="G49" s="169">
        <v>0</v>
      </c>
      <c r="H49" s="169">
        <v>0</v>
      </c>
      <c r="I49" s="169">
        <v>0</v>
      </c>
      <c r="J49" s="169">
        <v>0</v>
      </c>
      <c r="K49" s="169">
        <v>3.3</v>
      </c>
    </row>
    <row r="50" spans="1:11" ht="13.5" hidden="1" x14ac:dyDescent="0.3">
      <c r="A50" s="15"/>
      <c r="B50" s="15"/>
      <c r="C50" s="15"/>
      <c r="D50" s="165"/>
      <c r="E50" s="168" t="s">
        <v>181</v>
      </c>
      <c r="F50" s="169">
        <v>0</v>
      </c>
      <c r="G50" s="169">
        <v>0</v>
      </c>
      <c r="H50" s="169">
        <v>0</v>
      </c>
      <c r="I50" s="169">
        <v>0</v>
      </c>
      <c r="J50" s="169">
        <v>0</v>
      </c>
      <c r="K50" s="169">
        <v>2</v>
      </c>
    </row>
    <row r="51" spans="1:11" ht="13.5" hidden="1" x14ac:dyDescent="0.3">
      <c r="A51" s="15"/>
      <c r="B51" s="15"/>
      <c r="C51" s="15"/>
      <c r="D51" s="165"/>
      <c r="E51" s="168" t="s">
        <v>120</v>
      </c>
      <c r="F51" s="169">
        <v>5000</v>
      </c>
      <c r="G51" s="169">
        <v>40000</v>
      </c>
      <c r="H51" s="169">
        <v>0</v>
      </c>
      <c r="I51" s="169">
        <v>0</v>
      </c>
      <c r="J51" s="169">
        <v>0</v>
      </c>
      <c r="K51" s="169">
        <v>1.5</v>
      </c>
    </row>
    <row r="52" spans="1:11" ht="13.5" hidden="1" x14ac:dyDescent="0.3">
      <c r="A52" s="15"/>
      <c r="B52" s="15"/>
      <c r="C52" s="15"/>
      <c r="D52" s="165"/>
      <c r="E52" s="168" t="s">
        <v>206</v>
      </c>
      <c r="F52" s="169">
        <v>7500</v>
      </c>
      <c r="G52" s="169">
        <v>100000</v>
      </c>
      <c r="H52" s="169">
        <v>0</v>
      </c>
      <c r="I52" s="169">
        <v>0</v>
      </c>
      <c r="J52" s="169">
        <v>0.4</v>
      </c>
      <c r="K52" s="169">
        <v>3</v>
      </c>
    </row>
    <row r="53" spans="1:11" ht="13.5" hidden="1" x14ac:dyDescent="0.3">
      <c r="A53" s="15"/>
      <c r="B53" s="15"/>
      <c r="C53" s="15"/>
      <c r="D53" s="165"/>
      <c r="E53" s="168" t="s">
        <v>330</v>
      </c>
      <c r="F53" s="169">
        <v>81000</v>
      </c>
      <c r="G53" s="169">
        <v>2430000</v>
      </c>
      <c r="H53" s="169">
        <v>0.1</v>
      </c>
      <c r="I53" s="169">
        <v>3</v>
      </c>
      <c r="J53" s="169">
        <v>90</v>
      </c>
      <c r="K53" s="169">
        <v>2700</v>
      </c>
    </row>
    <row r="54" spans="1:11" ht="13.5" hidden="1" x14ac:dyDescent="0.3">
      <c r="A54" s="15"/>
      <c r="B54" s="15"/>
      <c r="C54" s="15"/>
      <c r="D54" s="165"/>
      <c r="E54" s="168" t="s">
        <v>316</v>
      </c>
      <c r="F54" s="169">
        <v>2000</v>
      </c>
      <c r="G54" s="169">
        <v>0</v>
      </c>
      <c r="H54" s="169">
        <v>0</v>
      </c>
      <c r="I54" s="169">
        <v>0</v>
      </c>
      <c r="J54" s="169">
        <v>0</v>
      </c>
      <c r="K54" s="169">
        <v>2</v>
      </c>
    </row>
    <row r="55" spans="1:11" ht="13.5" hidden="1" x14ac:dyDescent="0.3">
      <c r="A55" s="15"/>
      <c r="B55" s="15"/>
      <c r="C55" s="15"/>
      <c r="D55" s="165"/>
      <c r="E55" s="168" t="s">
        <v>210</v>
      </c>
      <c r="F55" s="169">
        <v>10000</v>
      </c>
      <c r="G55" s="169">
        <v>0</v>
      </c>
      <c r="H55" s="169">
        <v>0</v>
      </c>
      <c r="I55" s="169">
        <v>0</v>
      </c>
      <c r="J55" s="169">
        <v>0.1</v>
      </c>
      <c r="K55" s="169">
        <v>5</v>
      </c>
    </row>
    <row r="56" spans="1:11" ht="13.5" hidden="1" x14ac:dyDescent="0.3">
      <c r="A56" s="15"/>
      <c r="B56" s="15"/>
      <c r="C56" s="15"/>
      <c r="D56" s="165"/>
      <c r="E56" s="168" t="s">
        <v>222</v>
      </c>
      <c r="F56" s="169">
        <v>4000</v>
      </c>
      <c r="G56" s="169">
        <v>0</v>
      </c>
      <c r="H56" s="169">
        <v>0</v>
      </c>
      <c r="I56" s="169">
        <v>0</v>
      </c>
      <c r="J56" s="169">
        <v>0</v>
      </c>
      <c r="K56" s="169">
        <v>1</v>
      </c>
    </row>
    <row r="57" spans="1:11" ht="13.5" hidden="1" x14ac:dyDescent="0.3">
      <c r="A57" s="15"/>
      <c r="B57" s="15"/>
      <c r="C57" s="15"/>
      <c r="D57" s="165"/>
      <c r="E57" s="168" t="s">
        <v>274</v>
      </c>
      <c r="F57" s="169">
        <v>5000</v>
      </c>
      <c r="G57" s="169">
        <v>0</v>
      </c>
      <c r="H57" s="169">
        <v>0</v>
      </c>
      <c r="I57" s="169">
        <v>0</v>
      </c>
      <c r="J57" s="169">
        <v>0.3</v>
      </c>
      <c r="K57" s="169">
        <v>25</v>
      </c>
    </row>
    <row r="58" spans="1:11" ht="13.5" hidden="1" x14ac:dyDescent="0.3">
      <c r="A58" s="15"/>
      <c r="B58" s="15"/>
      <c r="C58" s="15"/>
      <c r="D58" s="165"/>
      <c r="E58" s="168" t="s">
        <v>267</v>
      </c>
      <c r="F58" s="169">
        <v>0</v>
      </c>
      <c r="G58" s="169">
        <v>0</v>
      </c>
      <c r="H58" s="169">
        <v>0</v>
      </c>
      <c r="I58" s="169">
        <v>0</v>
      </c>
      <c r="J58" s="169">
        <v>0</v>
      </c>
      <c r="K58" s="169">
        <v>0.6</v>
      </c>
    </row>
    <row r="59" spans="1:11" ht="13.5" hidden="1" x14ac:dyDescent="0.3">
      <c r="A59" s="15"/>
      <c r="B59" s="15"/>
      <c r="C59" s="15"/>
      <c r="D59" s="165"/>
      <c r="E59" s="168" t="s">
        <v>153</v>
      </c>
      <c r="F59" s="169">
        <v>0</v>
      </c>
      <c r="G59" s="169">
        <v>0</v>
      </c>
      <c r="H59" s="169">
        <v>0</v>
      </c>
      <c r="I59" s="169">
        <v>0</v>
      </c>
      <c r="J59" s="169">
        <v>0</v>
      </c>
      <c r="K59" s="169">
        <v>0.01</v>
      </c>
    </row>
    <row r="60" spans="1:11" ht="13.5" hidden="1" x14ac:dyDescent="0.3">
      <c r="A60" s="15"/>
      <c r="B60" s="15"/>
      <c r="C60" s="15"/>
      <c r="D60" s="165"/>
      <c r="E60" s="168" t="s">
        <v>278</v>
      </c>
      <c r="F60" s="169">
        <v>0</v>
      </c>
      <c r="G60" s="169">
        <v>0</v>
      </c>
      <c r="H60" s="169">
        <v>0</v>
      </c>
      <c r="I60" s="169">
        <v>0</v>
      </c>
      <c r="J60" s="169">
        <v>0.1</v>
      </c>
      <c r="K60" s="169">
        <v>1</v>
      </c>
    </row>
    <row r="61" spans="1:11" ht="13.5" hidden="1" x14ac:dyDescent="0.3">
      <c r="A61" s="15"/>
      <c r="B61" s="15"/>
      <c r="C61" s="15"/>
      <c r="D61" s="165"/>
      <c r="E61" s="168" t="s">
        <v>254</v>
      </c>
      <c r="F61" s="169">
        <v>2000</v>
      </c>
      <c r="G61" s="169">
        <v>0</v>
      </c>
      <c r="H61" s="169">
        <v>0</v>
      </c>
      <c r="I61" s="169">
        <v>0</v>
      </c>
      <c r="J61" s="169">
        <v>0</v>
      </c>
      <c r="K61" s="169">
        <v>1.5</v>
      </c>
    </row>
    <row r="62" spans="1:11" ht="13.5" hidden="1" x14ac:dyDescent="0.3">
      <c r="A62" s="15"/>
      <c r="B62" s="15"/>
      <c r="C62" s="15"/>
      <c r="D62" s="165"/>
      <c r="E62" s="168" t="s">
        <v>333</v>
      </c>
      <c r="F62" s="169">
        <v>2250</v>
      </c>
      <c r="G62" s="169">
        <v>0</v>
      </c>
      <c r="H62" s="169">
        <v>0</v>
      </c>
      <c r="I62" s="169">
        <v>0</v>
      </c>
      <c r="J62" s="169">
        <v>0</v>
      </c>
      <c r="K62" s="169">
        <v>7.5</v>
      </c>
    </row>
    <row r="63" spans="1:11" ht="13.5" hidden="1" x14ac:dyDescent="0.3">
      <c r="A63" s="15"/>
      <c r="B63" s="15"/>
      <c r="C63" s="15"/>
      <c r="D63" s="165"/>
      <c r="E63" s="168" t="s">
        <v>237</v>
      </c>
      <c r="F63" s="169">
        <v>100000</v>
      </c>
      <c r="G63" s="169">
        <v>1000000</v>
      </c>
      <c r="H63" s="169">
        <v>0</v>
      </c>
      <c r="I63" s="169">
        <v>0.2</v>
      </c>
      <c r="J63" s="169">
        <v>0.99</v>
      </c>
      <c r="K63" s="169">
        <v>400</v>
      </c>
    </row>
    <row r="64" spans="1:11" ht="13.5" hidden="1" x14ac:dyDescent="0.3">
      <c r="A64" s="15"/>
      <c r="B64" s="15"/>
      <c r="C64" s="15"/>
      <c r="D64" s="165"/>
      <c r="E64" s="168" t="s">
        <v>327</v>
      </c>
      <c r="F64" s="169">
        <v>250000</v>
      </c>
      <c r="G64" s="169">
        <v>30000000</v>
      </c>
      <c r="H64" s="169">
        <v>500000000</v>
      </c>
      <c r="I64" s="169">
        <v>2500000000</v>
      </c>
      <c r="J64" s="169">
        <v>50</v>
      </c>
      <c r="K64" s="169">
        <v>20000</v>
      </c>
    </row>
    <row r="65" spans="1:11" ht="13.5" hidden="1" x14ac:dyDescent="0.3">
      <c r="A65" s="15"/>
      <c r="B65" s="15"/>
      <c r="C65" s="15"/>
      <c r="D65" s="165"/>
      <c r="E65" s="168" t="s">
        <v>298</v>
      </c>
      <c r="F65" s="169">
        <v>5000</v>
      </c>
      <c r="G65" s="169">
        <v>0</v>
      </c>
      <c r="H65" s="169">
        <v>0</v>
      </c>
      <c r="I65" s="169">
        <v>0</v>
      </c>
      <c r="J65" s="169">
        <v>0</v>
      </c>
      <c r="K65" s="169">
        <v>2.5</v>
      </c>
    </row>
    <row r="66" spans="1:11" ht="13.5" hidden="1" x14ac:dyDescent="0.3">
      <c r="A66" s="15"/>
      <c r="B66" s="15"/>
      <c r="C66" s="15"/>
      <c r="D66" s="165"/>
      <c r="E66" s="168" t="s">
        <v>246</v>
      </c>
      <c r="F66" s="169">
        <v>0</v>
      </c>
      <c r="G66" s="169">
        <v>0</v>
      </c>
      <c r="H66" s="169">
        <v>0</v>
      </c>
      <c r="I66" s="169">
        <v>0</v>
      </c>
      <c r="J66" s="169">
        <v>0</v>
      </c>
      <c r="K66" s="169">
        <v>2</v>
      </c>
    </row>
    <row r="67" spans="1:11" ht="13.5" hidden="1" x14ac:dyDescent="0.3">
      <c r="A67" s="15"/>
      <c r="B67" s="15"/>
      <c r="C67" s="15"/>
      <c r="D67" s="165"/>
      <c r="E67" s="168" t="s">
        <v>234</v>
      </c>
      <c r="F67" s="169">
        <v>4000</v>
      </c>
      <c r="G67" s="169">
        <v>0</v>
      </c>
      <c r="H67" s="169">
        <v>0</v>
      </c>
      <c r="I67" s="169">
        <v>0</v>
      </c>
      <c r="J67" s="169">
        <v>0</v>
      </c>
      <c r="K67" s="169">
        <v>41.5</v>
      </c>
    </row>
    <row r="68" spans="1:11" ht="13.5" hidden="1" x14ac:dyDescent="0.3">
      <c r="A68" s="15"/>
      <c r="B68" s="15"/>
      <c r="C68" s="15"/>
      <c r="D68" s="165"/>
      <c r="E68" s="168" t="s">
        <v>218</v>
      </c>
      <c r="F68" s="169">
        <v>0</v>
      </c>
      <c r="G68" s="169">
        <v>0</v>
      </c>
      <c r="H68" s="169">
        <v>0</v>
      </c>
      <c r="I68" s="169">
        <v>0</v>
      </c>
      <c r="J68" s="169">
        <v>0</v>
      </c>
      <c r="K68" s="169">
        <v>1.5</v>
      </c>
    </row>
    <row r="69" spans="1:11" ht="13.5" hidden="1" x14ac:dyDescent="0.3">
      <c r="A69" s="15"/>
      <c r="B69" s="15"/>
      <c r="C69" s="15"/>
      <c r="D69" s="165"/>
      <c r="E69" s="168" t="s">
        <v>145</v>
      </c>
      <c r="F69" s="169">
        <v>0</v>
      </c>
      <c r="G69" s="169">
        <v>0</v>
      </c>
      <c r="H69" s="169">
        <v>0</v>
      </c>
      <c r="I69" s="169">
        <v>0</v>
      </c>
      <c r="J69" s="169">
        <v>0</v>
      </c>
      <c r="K69" s="169">
        <v>1.5</v>
      </c>
    </row>
    <row r="70" spans="1:11" ht="13.5" hidden="1" x14ac:dyDescent="0.3">
      <c r="A70" s="15"/>
      <c r="B70" s="15"/>
      <c r="C70" s="15"/>
      <c r="D70" s="165"/>
      <c r="E70" s="168" t="s">
        <v>250</v>
      </c>
      <c r="F70" s="169">
        <v>0</v>
      </c>
      <c r="G70" s="169">
        <v>0</v>
      </c>
      <c r="H70" s="169">
        <v>0</v>
      </c>
      <c r="I70" s="169">
        <v>0</v>
      </c>
      <c r="J70" s="169">
        <v>0</v>
      </c>
      <c r="K70" s="169">
        <v>1.5</v>
      </c>
    </row>
    <row r="71" spans="1:11" ht="13.5" hidden="1" x14ac:dyDescent="0.3">
      <c r="A71" s="15"/>
      <c r="B71" s="15"/>
      <c r="C71" s="15"/>
      <c r="D71" s="165"/>
      <c r="E71" s="168" t="s">
        <v>155</v>
      </c>
      <c r="F71" s="169">
        <v>10.1</v>
      </c>
      <c r="G71" s="169">
        <v>2.5</v>
      </c>
      <c r="H71" s="169">
        <v>4</v>
      </c>
      <c r="I71" s="169">
        <v>25</v>
      </c>
      <c r="J71" s="169">
        <v>200</v>
      </c>
      <c r="K71" s="169">
        <v>7500</v>
      </c>
    </row>
    <row r="72" spans="1:11" ht="13.5" hidden="1" x14ac:dyDescent="0.3">
      <c r="A72" s="15"/>
      <c r="C72" s="15"/>
      <c r="D72" s="165"/>
      <c r="E72" s="168" t="s">
        <v>160</v>
      </c>
      <c r="F72" s="169">
        <v>5000</v>
      </c>
      <c r="G72" s="169">
        <v>0</v>
      </c>
      <c r="H72" s="169">
        <v>0</v>
      </c>
      <c r="I72" s="169">
        <v>0</v>
      </c>
      <c r="J72" s="169">
        <v>0.1</v>
      </c>
      <c r="K72" s="169">
        <v>0.8</v>
      </c>
    </row>
    <row r="73" spans="1:11" ht="13.5" hidden="1" x14ac:dyDescent="0.3">
      <c r="A73" s="15"/>
      <c r="C73" s="15"/>
      <c r="D73" s="165"/>
      <c r="E73" s="168" t="s">
        <v>314</v>
      </c>
      <c r="F73" s="169">
        <v>80000000</v>
      </c>
      <c r="G73" s="169">
        <v>380000000</v>
      </c>
      <c r="H73" s="169">
        <v>2380</v>
      </c>
      <c r="I73" s="169">
        <v>50000000</v>
      </c>
      <c r="J73" s="169">
        <v>350000000</v>
      </c>
      <c r="K73" s="169">
        <v>2350000000</v>
      </c>
    </row>
    <row r="74" spans="1:11" ht="17.5" x14ac:dyDescent="0.3">
      <c r="A74" s="15"/>
      <c r="B74" s="170">
        <v>70</v>
      </c>
      <c r="C74" s="167" t="s">
        <v>552</v>
      </c>
      <c r="D74" s="165"/>
      <c r="E74" s="168"/>
      <c r="F74" s="169"/>
      <c r="G74" s="169"/>
      <c r="H74" s="169"/>
      <c r="I74" s="169"/>
      <c r="J74" s="169"/>
      <c r="K74" s="169"/>
    </row>
    <row r="75" spans="1:11" ht="13.5" x14ac:dyDescent="0.3">
      <c r="A75" s="15"/>
      <c r="B75" s="170"/>
      <c r="C75" s="6" t="s">
        <v>553</v>
      </c>
      <c r="D75" s="165"/>
      <c r="E75" s="168"/>
      <c r="F75" s="169"/>
      <c r="G75" s="169"/>
      <c r="H75" s="169"/>
      <c r="I75" s="169"/>
      <c r="J75" s="169"/>
      <c r="K75" s="169"/>
    </row>
    <row r="76" spans="1:11" ht="13.5" x14ac:dyDescent="0.3">
      <c r="A76" s="15"/>
      <c r="C76" s="15" t="s">
        <v>554</v>
      </c>
      <c r="D76" s="165"/>
      <c r="E76" s="168"/>
      <c r="F76" s="169"/>
      <c r="G76" s="169"/>
      <c r="H76" s="169"/>
      <c r="I76" s="169"/>
      <c r="J76" s="169"/>
      <c r="K76" s="169"/>
    </row>
    <row r="77" spans="1:11" ht="13.5" x14ac:dyDescent="0.3">
      <c r="A77" s="15"/>
      <c r="C77" s="15" t="s">
        <v>555</v>
      </c>
      <c r="D77" s="165"/>
      <c r="E77" s="168"/>
      <c r="F77" s="169"/>
      <c r="G77" s="169"/>
      <c r="H77" s="169"/>
      <c r="I77" s="169"/>
      <c r="J77" s="169"/>
      <c r="K77" s="169"/>
    </row>
    <row r="78" spans="1:11" ht="13.5" x14ac:dyDescent="0.3">
      <c r="C78" s="15" t="s">
        <v>556</v>
      </c>
      <c r="D78" s="165"/>
      <c r="E78" s="168"/>
      <c r="F78" s="169"/>
      <c r="G78" s="169"/>
      <c r="H78" s="169"/>
      <c r="I78" s="169"/>
      <c r="J78" s="169"/>
      <c r="K78" s="169"/>
    </row>
    <row r="79" spans="1:11" ht="13.5" x14ac:dyDescent="0.3">
      <c r="C79" s="6" t="s">
        <v>557</v>
      </c>
      <c r="D79" s="165"/>
      <c r="E79" s="168"/>
      <c r="F79" s="169"/>
      <c r="G79" s="169"/>
      <c r="H79" s="169"/>
      <c r="I79" s="169"/>
      <c r="J79" s="169"/>
      <c r="K79" s="169"/>
    </row>
    <row r="80" spans="1:11" ht="27" x14ac:dyDescent="0.3">
      <c r="C80" s="15" t="s">
        <v>558</v>
      </c>
      <c r="D80" s="165"/>
      <c r="E80" s="168"/>
      <c r="F80" s="169"/>
      <c r="G80" s="169"/>
      <c r="H80" s="169"/>
      <c r="I80" s="169"/>
      <c r="J80" s="169"/>
      <c r="K80" s="169"/>
    </row>
    <row r="81" spans="3:11" ht="13.5" x14ac:dyDescent="0.3">
      <c r="C81" s="15" t="s">
        <v>559</v>
      </c>
      <c r="D81" s="165"/>
      <c r="E81" s="168"/>
      <c r="F81" s="169"/>
      <c r="G81" s="169"/>
      <c r="H81" s="169"/>
      <c r="I81" s="169"/>
      <c r="J81" s="169"/>
      <c r="K81" s="169"/>
    </row>
    <row r="82" spans="3:11" ht="13.5" x14ac:dyDescent="0.3">
      <c r="C82" s="15" t="s">
        <v>560</v>
      </c>
      <c r="D82" s="165"/>
      <c r="E82" s="168"/>
      <c r="F82" s="169"/>
      <c r="G82" s="169"/>
      <c r="H82" s="169"/>
      <c r="I82" s="169"/>
      <c r="J82" s="169"/>
      <c r="K82" s="169"/>
    </row>
    <row r="83" spans="3:11" ht="13.5" x14ac:dyDescent="0.3">
      <c r="C83" s="15" t="s">
        <v>561</v>
      </c>
      <c r="D83" s="165"/>
      <c r="E83" s="168"/>
      <c r="F83" s="169"/>
      <c r="G83" s="169"/>
      <c r="H83" s="169"/>
      <c r="I83" s="169"/>
      <c r="J83" s="169"/>
      <c r="K83" s="169"/>
    </row>
    <row r="84" spans="3:11" ht="13.5" x14ac:dyDescent="0.3">
      <c r="C84" s="15" t="s">
        <v>562</v>
      </c>
      <c r="D84" s="165"/>
      <c r="E84" s="168"/>
      <c r="F84" s="169"/>
      <c r="G84" s="169"/>
      <c r="H84" s="169"/>
      <c r="I84" s="169"/>
      <c r="J84" s="169"/>
      <c r="K84" s="169"/>
    </row>
    <row r="85" spans="3:11" ht="13.5" x14ac:dyDescent="0.3">
      <c r="C85" s="15" t="s">
        <v>563</v>
      </c>
      <c r="D85" s="165"/>
      <c r="E85" s="168"/>
      <c r="F85" s="169"/>
      <c r="G85" s="169"/>
      <c r="H85" s="169"/>
      <c r="I85" s="169"/>
      <c r="J85" s="169"/>
      <c r="K85" s="169"/>
    </row>
  </sheetData>
  <mergeCells count="5">
    <mergeCell ref="A1:C1"/>
    <mergeCell ref="A2:K2"/>
    <mergeCell ref="A5:K5"/>
    <mergeCell ref="A8:C8"/>
    <mergeCell ref="E34:K34"/>
  </mergeCells>
  <phoneticPr fontId="53" type="noConversion"/>
  <hyperlinks>
    <hyperlink ref="A1" r:id="rId1" xr:uid="{00000000-0004-0000-0700-000000000000}"/>
    <hyperlink ref="A3" r:id="rId2" xr:uid="{00000000-0004-0000-0700-000001000000}"/>
    <hyperlink ref="B3" r:id="rId3" xr:uid="{00000000-0004-0000-0700-000002000000}"/>
    <hyperlink ref="C3" r:id="rId4" xr:uid="{00000000-0004-0000-0700-000003000000}"/>
    <hyperlink ref="A4" r:id="rId5" xr:uid="{00000000-0004-0000-0700-000004000000}"/>
    <hyperlink ref="B4" r:id="rId6" xr:uid="{00000000-0004-0000-0700-000005000000}"/>
    <hyperlink ref="C4" r:id="rId7" xr:uid="{00000000-0004-0000-0700-000006000000}"/>
    <hyperlink ref="A6" r:id="rId8" xr:uid="{00000000-0004-0000-0700-000007000000}"/>
    <hyperlink ref="B6" r:id="rId9" xr:uid="{00000000-0004-0000-0700-000008000000}"/>
    <hyperlink ref="C6" r:id="rId10" xr:uid="{00000000-0004-0000-0700-000009000000}"/>
    <hyperlink ref="A7" r:id="rId11" xr:uid="{00000000-0004-0000-0700-00000A000000}"/>
    <hyperlink ref="B7" r:id="rId12" xr:uid="{00000000-0004-0000-0700-00000B000000}"/>
    <hyperlink ref="C7" r:id="rId13" xr:uid="{00000000-0004-0000-0700-00000C000000}"/>
  </hyperlinks>
  <pageMargins left="0.7" right="0.7" top="0.75" bottom="0.75" header="0.3" footer="0.3"/>
  <legacyDrawing r:id="rId1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12"/>
  <sheetViews>
    <sheetView workbookViewId="0">
      <selection sqref="A1:C1"/>
    </sheetView>
  </sheetViews>
  <sheetFormatPr defaultColWidth="12.6328125" defaultRowHeight="15.75" customHeight="1" x14ac:dyDescent="0.25"/>
  <cols>
    <col min="1" max="3" width="62.6328125" customWidth="1"/>
  </cols>
  <sheetData>
    <row r="1" spans="1:3" ht="101.5" customHeight="1" x14ac:dyDescent="0.25">
      <c r="A1" s="216" t="s">
        <v>564</v>
      </c>
      <c r="B1" s="180"/>
      <c r="C1" s="180"/>
    </row>
    <row r="2" spans="1:3" ht="117.5" customHeight="1" x14ac:dyDescent="0.25">
      <c r="A2" s="171" t="s">
        <v>565</v>
      </c>
      <c r="B2" s="171" t="s">
        <v>566</v>
      </c>
      <c r="C2" s="171" t="s">
        <v>567</v>
      </c>
    </row>
    <row r="3" spans="1:3" ht="15.75" customHeight="1" x14ac:dyDescent="0.25">
      <c r="A3" s="172"/>
      <c r="B3" s="172"/>
      <c r="C3" s="172"/>
    </row>
    <row r="4" spans="1:3" ht="15.75" customHeight="1" x14ac:dyDescent="0.25">
      <c r="A4" s="173"/>
      <c r="B4" s="173" t="s">
        <v>568</v>
      </c>
      <c r="C4" s="173"/>
    </row>
    <row r="5" spans="1:3" ht="15.75" customHeight="1" x14ac:dyDescent="0.25">
      <c r="A5" s="173"/>
      <c r="B5" s="173" t="s">
        <v>569</v>
      </c>
      <c r="C5" s="173" t="s">
        <v>570</v>
      </c>
    </row>
    <row r="6" spans="1:3" ht="15.75" customHeight="1" x14ac:dyDescent="0.25">
      <c r="A6" s="173" t="s">
        <v>571</v>
      </c>
      <c r="B6" s="173" t="s">
        <v>572</v>
      </c>
      <c r="C6" s="173"/>
    </row>
    <row r="7" spans="1:3" ht="15.75" customHeight="1" x14ac:dyDescent="0.25">
      <c r="A7" s="173"/>
      <c r="B7" s="173" t="s">
        <v>573</v>
      </c>
      <c r="C7" s="173" t="s">
        <v>574</v>
      </c>
    </row>
    <row r="8" spans="1:3" ht="15.75" customHeight="1" x14ac:dyDescent="0.25">
      <c r="A8" s="173"/>
      <c r="B8" s="173" t="s">
        <v>575</v>
      </c>
      <c r="C8" s="173" t="s">
        <v>576</v>
      </c>
    </row>
    <row r="9" spans="1:3" ht="15.75" customHeight="1" x14ac:dyDescent="0.25">
      <c r="A9" s="173" t="s">
        <v>577</v>
      </c>
      <c r="B9" s="173" t="s">
        <v>578</v>
      </c>
      <c r="C9" s="173"/>
    </row>
    <row r="10" spans="1:3" ht="15.75" customHeight="1" x14ac:dyDescent="0.25">
      <c r="A10" s="173" t="s">
        <v>579</v>
      </c>
      <c r="B10" s="173" t="s">
        <v>580</v>
      </c>
      <c r="C10" s="173"/>
    </row>
    <row r="11" spans="1:3" ht="15.75" customHeight="1" x14ac:dyDescent="0.25">
      <c r="A11" s="173"/>
      <c r="B11" s="173" t="s">
        <v>581</v>
      </c>
      <c r="C11" s="173" t="s">
        <v>582</v>
      </c>
    </row>
    <row r="12" spans="1:3" ht="15.75" customHeight="1" x14ac:dyDescent="0.25">
      <c r="A12" s="173" t="s">
        <v>583</v>
      </c>
      <c r="B12" s="173" t="s">
        <v>584</v>
      </c>
      <c r="C12" s="173"/>
    </row>
    <row r="13" spans="1:3" ht="15.75" customHeight="1" x14ac:dyDescent="0.25">
      <c r="A13" s="173"/>
      <c r="B13" s="173" t="s">
        <v>585</v>
      </c>
      <c r="C13" s="173"/>
    </row>
    <row r="14" spans="1:3" ht="15.75" customHeight="1" x14ac:dyDescent="0.25">
      <c r="A14" s="173"/>
      <c r="B14" s="173" t="s">
        <v>586</v>
      </c>
      <c r="C14" s="173"/>
    </row>
    <row r="15" spans="1:3" ht="15.75" customHeight="1" x14ac:dyDescent="0.25">
      <c r="A15" s="173" t="s">
        <v>587</v>
      </c>
      <c r="B15" s="173" t="s">
        <v>588</v>
      </c>
      <c r="C15" s="173" t="s">
        <v>589</v>
      </c>
    </row>
    <row r="16" spans="1:3" ht="15.75" customHeight="1" x14ac:dyDescent="0.25">
      <c r="A16" s="173" t="s">
        <v>590</v>
      </c>
      <c r="B16" s="173"/>
      <c r="C16" s="173" t="s">
        <v>591</v>
      </c>
    </row>
    <row r="17" spans="1:3" ht="15.75" customHeight="1" x14ac:dyDescent="0.25">
      <c r="A17" s="173"/>
      <c r="B17" s="173"/>
      <c r="C17" s="173" t="s">
        <v>592</v>
      </c>
    </row>
    <row r="18" spans="1:3" ht="15.75" customHeight="1" x14ac:dyDescent="0.25">
      <c r="A18" s="173"/>
      <c r="B18" s="173" t="s">
        <v>593</v>
      </c>
      <c r="C18" s="173" t="s">
        <v>594</v>
      </c>
    </row>
    <row r="19" spans="1:3" ht="15.75" customHeight="1" x14ac:dyDescent="0.25">
      <c r="A19" s="173"/>
      <c r="B19" s="173" t="s">
        <v>595</v>
      </c>
      <c r="C19" s="173" t="s">
        <v>596</v>
      </c>
    </row>
    <row r="20" spans="1:3" ht="15.75" customHeight="1" x14ac:dyDescent="0.25">
      <c r="A20" s="173"/>
      <c r="B20" s="173" t="s">
        <v>597</v>
      </c>
      <c r="C20" s="173" t="s">
        <v>598</v>
      </c>
    </row>
    <row r="21" spans="1:3" ht="45" x14ac:dyDescent="0.25">
      <c r="A21" s="173"/>
      <c r="B21" s="173" t="s">
        <v>599</v>
      </c>
      <c r="C21" s="173"/>
    </row>
    <row r="22" spans="1:3" ht="45" x14ac:dyDescent="0.25">
      <c r="A22" s="173"/>
      <c r="B22" s="173" t="s">
        <v>600</v>
      </c>
      <c r="C22" s="173"/>
    </row>
    <row r="23" spans="1:3" ht="60" x14ac:dyDescent="0.25">
      <c r="A23" s="173" t="s">
        <v>601</v>
      </c>
      <c r="B23" s="173" t="s">
        <v>602</v>
      </c>
      <c r="C23" s="173" t="s">
        <v>603</v>
      </c>
    </row>
    <row r="24" spans="1:3" ht="45" x14ac:dyDescent="0.25">
      <c r="A24" s="173"/>
      <c r="B24" s="173" t="s">
        <v>604</v>
      </c>
      <c r="C24" s="173"/>
    </row>
    <row r="25" spans="1:3" ht="135" x14ac:dyDescent="0.25">
      <c r="A25" s="173"/>
      <c r="B25" s="173" t="s">
        <v>605</v>
      </c>
      <c r="C25" s="173"/>
    </row>
    <row r="26" spans="1:3" ht="60" x14ac:dyDescent="0.25">
      <c r="A26" s="173" t="s">
        <v>606</v>
      </c>
      <c r="B26" s="173"/>
      <c r="C26" s="173" t="s">
        <v>607</v>
      </c>
    </row>
    <row r="27" spans="1:3" ht="75" x14ac:dyDescent="0.25">
      <c r="A27" s="173" t="s">
        <v>608</v>
      </c>
      <c r="B27" s="173" t="s">
        <v>609</v>
      </c>
      <c r="C27" s="173"/>
    </row>
    <row r="28" spans="1:3" ht="45" x14ac:dyDescent="0.25">
      <c r="A28" s="173" t="s">
        <v>610</v>
      </c>
      <c r="B28" s="173" t="s">
        <v>611</v>
      </c>
      <c r="C28" s="173"/>
    </row>
    <row r="29" spans="1:3" ht="45" x14ac:dyDescent="0.25">
      <c r="A29" s="173"/>
      <c r="B29" s="173" t="s">
        <v>612</v>
      </c>
      <c r="C29" s="173"/>
    </row>
    <row r="30" spans="1:3" ht="90" x14ac:dyDescent="0.25">
      <c r="A30" s="173"/>
      <c r="B30" s="173" t="s">
        <v>613</v>
      </c>
      <c r="C30" s="173"/>
    </row>
    <row r="31" spans="1:3" ht="60" x14ac:dyDescent="0.25">
      <c r="A31" s="173"/>
      <c r="B31" s="173" t="s">
        <v>614</v>
      </c>
      <c r="C31" s="173"/>
    </row>
    <row r="32" spans="1:3" ht="75" x14ac:dyDescent="0.25">
      <c r="A32" s="173"/>
      <c r="B32" s="173" t="s">
        <v>615</v>
      </c>
      <c r="C32" s="173"/>
    </row>
    <row r="33" spans="1:3" ht="60" x14ac:dyDescent="0.25">
      <c r="A33" s="173" t="s">
        <v>616</v>
      </c>
      <c r="B33" s="173" t="s">
        <v>617</v>
      </c>
      <c r="C33" s="173"/>
    </row>
    <row r="34" spans="1:3" ht="30" x14ac:dyDescent="0.25">
      <c r="A34" s="173"/>
      <c r="B34" s="173"/>
      <c r="C34" s="173" t="s">
        <v>618</v>
      </c>
    </row>
    <row r="35" spans="1:3" ht="30" x14ac:dyDescent="0.25">
      <c r="A35" s="173" t="s">
        <v>619</v>
      </c>
      <c r="B35" s="173"/>
      <c r="C35" s="173"/>
    </row>
    <row r="36" spans="1:3" ht="30" x14ac:dyDescent="0.25">
      <c r="A36" s="173"/>
      <c r="B36" s="173" t="s">
        <v>620</v>
      </c>
      <c r="C36" s="173"/>
    </row>
    <row r="37" spans="1:3" ht="75" x14ac:dyDescent="0.25">
      <c r="A37" s="173" t="s">
        <v>621</v>
      </c>
      <c r="B37" s="173" t="s">
        <v>622</v>
      </c>
      <c r="C37" s="173" t="s">
        <v>623</v>
      </c>
    </row>
    <row r="38" spans="1:3" ht="60" x14ac:dyDescent="0.25">
      <c r="A38" s="173"/>
      <c r="B38" s="173"/>
      <c r="C38" s="173" t="s">
        <v>624</v>
      </c>
    </row>
    <row r="39" spans="1:3" ht="120" x14ac:dyDescent="0.25">
      <c r="A39" s="173" t="s">
        <v>625</v>
      </c>
      <c r="B39" s="173" t="s">
        <v>626</v>
      </c>
      <c r="C39" s="173" t="s">
        <v>627</v>
      </c>
    </row>
    <row r="40" spans="1:3" ht="90" x14ac:dyDescent="0.25">
      <c r="A40" s="173"/>
      <c r="B40" s="173" t="s">
        <v>628</v>
      </c>
      <c r="C40" s="173"/>
    </row>
    <row r="41" spans="1:3" ht="45" x14ac:dyDescent="0.25">
      <c r="A41" s="173" t="s">
        <v>629</v>
      </c>
      <c r="B41" s="173"/>
      <c r="C41" s="173"/>
    </row>
    <row r="42" spans="1:3" ht="45" x14ac:dyDescent="0.25">
      <c r="A42" s="173" t="s">
        <v>630</v>
      </c>
      <c r="B42" s="173"/>
      <c r="C42" s="173"/>
    </row>
    <row r="43" spans="1:3" ht="30" x14ac:dyDescent="0.25">
      <c r="A43" s="173"/>
      <c r="B43" s="173" t="s">
        <v>631</v>
      </c>
      <c r="C43" s="173"/>
    </row>
    <row r="44" spans="1:3" ht="75" x14ac:dyDescent="0.25">
      <c r="A44" s="173" t="s">
        <v>632</v>
      </c>
      <c r="B44" s="173" t="s">
        <v>633</v>
      </c>
      <c r="C44" s="173"/>
    </row>
    <row r="45" spans="1:3" ht="60" x14ac:dyDescent="0.25">
      <c r="A45" s="173" t="s">
        <v>634</v>
      </c>
      <c r="B45" s="173" t="s">
        <v>635</v>
      </c>
      <c r="C45" s="173" t="s">
        <v>636</v>
      </c>
    </row>
    <row r="46" spans="1:3" ht="90" x14ac:dyDescent="0.25">
      <c r="A46" s="173"/>
      <c r="B46" s="173" t="s">
        <v>637</v>
      </c>
      <c r="C46" s="173" t="s">
        <v>638</v>
      </c>
    </row>
    <row r="47" spans="1:3" ht="30" x14ac:dyDescent="0.25">
      <c r="A47" s="173"/>
      <c r="B47" s="173"/>
      <c r="C47" s="173" t="s">
        <v>639</v>
      </c>
    </row>
    <row r="48" spans="1:3" ht="60" x14ac:dyDescent="0.25">
      <c r="A48" s="173" t="s">
        <v>640</v>
      </c>
      <c r="B48" s="173"/>
      <c r="C48" s="173"/>
    </row>
    <row r="49" spans="1:3" ht="30" x14ac:dyDescent="0.25">
      <c r="A49" s="173" t="s">
        <v>641</v>
      </c>
      <c r="B49" s="173"/>
      <c r="C49" s="173"/>
    </row>
    <row r="50" spans="1:3" ht="45" x14ac:dyDescent="0.25">
      <c r="A50" s="173" t="s">
        <v>642</v>
      </c>
      <c r="B50" s="173"/>
      <c r="C50" s="173"/>
    </row>
    <row r="51" spans="1:3" ht="45" x14ac:dyDescent="0.25">
      <c r="A51" s="173" t="s">
        <v>643</v>
      </c>
      <c r="B51" s="173" t="s">
        <v>644</v>
      </c>
      <c r="C51" s="173" t="s">
        <v>645</v>
      </c>
    </row>
    <row r="52" spans="1:3" ht="45" x14ac:dyDescent="0.25">
      <c r="A52" s="173" t="s">
        <v>646</v>
      </c>
      <c r="B52" s="173"/>
      <c r="C52" s="173"/>
    </row>
    <row r="53" spans="1:3" ht="60" x14ac:dyDescent="0.25">
      <c r="A53" s="173" t="s">
        <v>647</v>
      </c>
      <c r="B53" s="173"/>
      <c r="C53" s="173"/>
    </row>
    <row r="54" spans="1:3" ht="30" x14ac:dyDescent="0.25">
      <c r="A54" s="173"/>
      <c r="B54" s="173" t="s">
        <v>648</v>
      </c>
      <c r="C54" s="173"/>
    </row>
    <row r="55" spans="1:3" ht="45" x14ac:dyDescent="0.25">
      <c r="A55" s="173" t="s">
        <v>649</v>
      </c>
      <c r="B55" s="173"/>
      <c r="C55" s="173"/>
    </row>
    <row r="56" spans="1:3" ht="30" x14ac:dyDescent="0.25">
      <c r="A56" s="173" t="s">
        <v>650</v>
      </c>
      <c r="B56" s="173"/>
      <c r="C56" s="173"/>
    </row>
    <row r="57" spans="1:3" ht="45" x14ac:dyDescent="0.25">
      <c r="A57" s="173"/>
      <c r="B57" s="173"/>
      <c r="C57" s="173" t="s">
        <v>651</v>
      </c>
    </row>
    <row r="58" spans="1:3" ht="45" x14ac:dyDescent="0.25">
      <c r="A58" s="173"/>
      <c r="B58" s="173"/>
      <c r="C58" s="173" t="s">
        <v>652</v>
      </c>
    </row>
    <row r="59" spans="1:3" ht="135" x14ac:dyDescent="0.25">
      <c r="A59" s="173" t="s">
        <v>653</v>
      </c>
      <c r="B59" s="173" t="s">
        <v>654</v>
      </c>
      <c r="C59" s="173" t="s">
        <v>655</v>
      </c>
    </row>
    <row r="60" spans="1:3" ht="45" x14ac:dyDescent="0.25">
      <c r="A60" s="173" t="s">
        <v>656</v>
      </c>
      <c r="B60" s="173" t="s">
        <v>657</v>
      </c>
      <c r="C60" s="173"/>
    </row>
    <row r="61" spans="1:3" ht="30" x14ac:dyDescent="0.25">
      <c r="A61" s="173"/>
      <c r="B61" s="173" t="s">
        <v>658</v>
      </c>
      <c r="C61" s="173"/>
    </row>
    <row r="62" spans="1:3" ht="30" x14ac:dyDescent="0.25">
      <c r="A62" s="173"/>
      <c r="B62" s="173"/>
      <c r="C62" s="173" t="s">
        <v>659</v>
      </c>
    </row>
    <row r="63" spans="1:3" ht="60" x14ac:dyDescent="0.25">
      <c r="A63" s="173" t="s">
        <v>660</v>
      </c>
      <c r="B63" s="173"/>
      <c r="C63" s="173" t="s">
        <v>661</v>
      </c>
    </row>
    <row r="64" spans="1:3" ht="30" x14ac:dyDescent="0.25">
      <c r="A64" s="173"/>
      <c r="B64" s="173"/>
      <c r="C64" s="173" t="s">
        <v>662</v>
      </c>
    </row>
    <row r="65" spans="1:3" ht="45" x14ac:dyDescent="0.25">
      <c r="A65" s="173" t="s">
        <v>663</v>
      </c>
      <c r="B65" s="173"/>
      <c r="C65" s="173" t="s">
        <v>664</v>
      </c>
    </row>
    <row r="66" spans="1:3" ht="45" x14ac:dyDescent="0.25">
      <c r="A66" s="173"/>
      <c r="B66" s="173"/>
      <c r="C66" s="173" t="s">
        <v>665</v>
      </c>
    </row>
    <row r="67" spans="1:3" ht="45" x14ac:dyDescent="0.25">
      <c r="A67" s="173"/>
      <c r="B67" s="173"/>
      <c r="C67" s="173" t="s">
        <v>666</v>
      </c>
    </row>
    <row r="68" spans="1:3" ht="30" x14ac:dyDescent="0.25">
      <c r="A68" s="173" t="s">
        <v>667</v>
      </c>
      <c r="B68" s="173"/>
      <c r="C68" s="173" t="s">
        <v>668</v>
      </c>
    </row>
    <row r="69" spans="1:3" ht="30" x14ac:dyDescent="0.25">
      <c r="A69" s="173"/>
      <c r="B69" s="173"/>
      <c r="C69" s="173" t="s">
        <v>669</v>
      </c>
    </row>
    <row r="70" spans="1:3" ht="45" x14ac:dyDescent="0.25">
      <c r="A70" s="173"/>
      <c r="B70" s="173"/>
      <c r="C70" s="173" t="s">
        <v>670</v>
      </c>
    </row>
    <row r="71" spans="1:3" ht="75" x14ac:dyDescent="0.25">
      <c r="A71" s="173" t="s">
        <v>671</v>
      </c>
      <c r="B71" s="173" t="s">
        <v>672</v>
      </c>
      <c r="C71" s="173"/>
    </row>
    <row r="72" spans="1:3" ht="45" x14ac:dyDescent="0.25">
      <c r="A72" s="173" t="s">
        <v>673</v>
      </c>
      <c r="B72" s="173"/>
      <c r="C72" s="173" t="s">
        <v>674</v>
      </c>
    </row>
    <row r="73" spans="1:3" ht="45" x14ac:dyDescent="0.25">
      <c r="A73" s="173" t="s">
        <v>675</v>
      </c>
      <c r="B73" s="173"/>
      <c r="C73" s="173" t="s">
        <v>676</v>
      </c>
    </row>
    <row r="74" spans="1:3" ht="30" x14ac:dyDescent="0.25">
      <c r="A74" s="173"/>
      <c r="B74" s="173"/>
      <c r="C74" s="173" t="s">
        <v>677</v>
      </c>
    </row>
    <row r="75" spans="1:3" ht="75" x14ac:dyDescent="0.25">
      <c r="A75" s="173"/>
      <c r="B75" s="173" t="s">
        <v>678</v>
      </c>
      <c r="C75" s="173" t="s">
        <v>679</v>
      </c>
    </row>
    <row r="76" spans="1:3" ht="45" x14ac:dyDescent="0.25">
      <c r="A76" s="173" t="s">
        <v>680</v>
      </c>
      <c r="B76" s="173"/>
      <c r="C76" s="173" t="s">
        <v>681</v>
      </c>
    </row>
    <row r="77" spans="1:3" ht="90" x14ac:dyDescent="0.25">
      <c r="A77" s="173" t="s">
        <v>682</v>
      </c>
      <c r="B77" s="173"/>
      <c r="C77" s="173" t="s">
        <v>683</v>
      </c>
    </row>
    <row r="78" spans="1:3" ht="45" x14ac:dyDescent="0.25">
      <c r="A78" s="173"/>
      <c r="B78" s="173" t="s">
        <v>684</v>
      </c>
      <c r="C78" s="173"/>
    </row>
    <row r="79" spans="1:3" ht="60" x14ac:dyDescent="0.25">
      <c r="A79" s="173"/>
      <c r="B79" s="173" t="s">
        <v>685</v>
      </c>
      <c r="C79" s="173"/>
    </row>
    <row r="80" spans="1:3" ht="45" x14ac:dyDescent="0.25">
      <c r="A80" s="173"/>
      <c r="B80" s="173" t="s">
        <v>686</v>
      </c>
      <c r="C80" s="173" t="s">
        <v>687</v>
      </c>
    </row>
    <row r="81" spans="1:3" ht="45" x14ac:dyDescent="0.25">
      <c r="A81" s="173" t="s">
        <v>688</v>
      </c>
      <c r="B81" s="173"/>
      <c r="C81" s="173"/>
    </row>
    <row r="82" spans="1:3" ht="30" x14ac:dyDescent="0.25">
      <c r="A82" s="173"/>
      <c r="B82" s="173"/>
      <c r="C82" s="173" t="s">
        <v>689</v>
      </c>
    </row>
    <row r="83" spans="1:3" ht="30" x14ac:dyDescent="0.25">
      <c r="A83" s="173" t="s">
        <v>690</v>
      </c>
      <c r="B83" s="173"/>
      <c r="C83" s="173"/>
    </row>
    <row r="84" spans="1:3" ht="30" x14ac:dyDescent="0.25">
      <c r="A84" s="173"/>
      <c r="B84" s="173" t="s">
        <v>691</v>
      </c>
      <c r="C84" s="173" t="s">
        <v>692</v>
      </c>
    </row>
    <row r="85" spans="1:3" ht="75" x14ac:dyDescent="0.25">
      <c r="A85" s="173" t="s">
        <v>693</v>
      </c>
      <c r="B85" s="173" t="s">
        <v>694</v>
      </c>
      <c r="C85" s="173"/>
    </row>
    <row r="86" spans="1:3" ht="30" x14ac:dyDescent="0.25">
      <c r="A86" s="173" t="s">
        <v>695</v>
      </c>
      <c r="B86" s="173"/>
      <c r="C86" s="173" t="s">
        <v>696</v>
      </c>
    </row>
    <row r="87" spans="1:3" ht="30" x14ac:dyDescent="0.25">
      <c r="A87" s="173"/>
      <c r="B87" s="173" t="s">
        <v>697</v>
      </c>
      <c r="C87" s="173" t="s">
        <v>698</v>
      </c>
    </row>
    <row r="88" spans="1:3" ht="60" x14ac:dyDescent="0.25">
      <c r="A88" s="173"/>
      <c r="B88" s="173" t="s">
        <v>699</v>
      </c>
      <c r="C88" s="173"/>
    </row>
    <row r="89" spans="1:3" ht="45" x14ac:dyDescent="0.25">
      <c r="A89" s="173"/>
      <c r="B89" s="173" t="s">
        <v>700</v>
      </c>
      <c r="C89" s="173"/>
    </row>
    <row r="90" spans="1:3" ht="45" x14ac:dyDescent="0.25">
      <c r="A90" s="173" t="s">
        <v>701</v>
      </c>
      <c r="B90" s="173" t="s">
        <v>702</v>
      </c>
      <c r="C90" s="173" t="s">
        <v>703</v>
      </c>
    </row>
    <row r="91" spans="1:3" ht="45" x14ac:dyDescent="0.25">
      <c r="A91" s="173" t="s">
        <v>704</v>
      </c>
      <c r="B91" s="173" t="s">
        <v>705</v>
      </c>
      <c r="C91" s="173"/>
    </row>
    <row r="92" spans="1:3" ht="45" x14ac:dyDescent="0.25">
      <c r="A92" s="173"/>
      <c r="B92" s="173" t="s">
        <v>706</v>
      </c>
      <c r="C92" s="173" t="s">
        <v>707</v>
      </c>
    </row>
    <row r="93" spans="1:3" ht="75" x14ac:dyDescent="0.25">
      <c r="A93" s="173" t="s">
        <v>708</v>
      </c>
      <c r="B93" s="173" t="s">
        <v>709</v>
      </c>
      <c r="C93" s="173" t="s">
        <v>710</v>
      </c>
    </row>
    <row r="94" spans="1:3" ht="30" x14ac:dyDescent="0.25">
      <c r="A94" s="173"/>
      <c r="B94" s="173" t="s">
        <v>711</v>
      </c>
      <c r="C94" s="173" t="s">
        <v>712</v>
      </c>
    </row>
    <row r="95" spans="1:3" ht="30" x14ac:dyDescent="0.25">
      <c r="A95" s="173"/>
      <c r="B95" s="173" t="s">
        <v>713</v>
      </c>
      <c r="C95" s="173"/>
    </row>
    <row r="96" spans="1:3" ht="45" x14ac:dyDescent="0.25">
      <c r="A96" s="173" t="s">
        <v>714</v>
      </c>
      <c r="B96" s="173" t="s">
        <v>715</v>
      </c>
      <c r="C96" s="173"/>
    </row>
    <row r="97" spans="1:3" ht="75" x14ac:dyDescent="0.25">
      <c r="A97" s="173" t="s">
        <v>716</v>
      </c>
      <c r="B97" s="173" t="s">
        <v>717</v>
      </c>
      <c r="C97" s="173"/>
    </row>
    <row r="98" spans="1:3" ht="30" x14ac:dyDescent="0.25">
      <c r="A98" s="173" t="s">
        <v>718</v>
      </c>
      <c r="B98" s="173"/>
      <c r="C98" s="173"/>
    </row>
    <row r="99" spans="1:3" ht="90" x14ac:dyDescent="0.25">
      <c r="A99" s="173" t="s">
        <v>719</v>
      </c>
      <c r="B99" s="173" t="s">
        <v>720</v>
      </c>
      <c r="C99" s="173" t="s">
        <v>721</v>
      </c>
    </row>
    <row r="100" spans="1:3" ht="30" x14ac:dyDescent="0.25">
      <c r="A100" s="173" t="s">
        <v>722</v>
      </c>
      <c r="B100" s="173" t="s">
        <v>723</v>
      </c>
      <c r="C100" s="173"/>
    </row>
    <row r="101" spans="1:3" ht="30" x14ac:dyDescent="0.25">
      <c r="A101" s="173" t="s">
        <v>724</v>
      </c>
      <c r="B101" s="173"/>
      <c r="C101" s="173"/>
    </row>
    <row r="102" spans="1:3" ht="75" x14ac:dyDescent="0.25">
      <c r="A102" s="173"/>
      <c r="B102" s="173" t="s">
        <v>725</v>
      </c>
      <c r="C102" s="173" t="s">
        <v>726</v>
      </c>
    </row>
    <row r="103" spans="1:3" ht="90" x14ac:dyDescent="0.25">
      <c r="A103" s="173"/>
      <c r="B103" s="173" t="s">
        <v>727</v>
      </c>
      <c r="C103" s="173"/>
    </row>
    <row r="104" spans="1:3" ht="135" x14ac:dyDescent="0.25">
      <c r="A104" s="173" t="s">
        <v>728</v>
      </c>
      <c r="B104" s="173" t="s">
        <v>729</v>
      </c>
      <c r="C104" s="173" t="s">
        <v>730</v>
      </c>
    </row>
    <row r="105" spans="1:3" ht="165" x14ac:dyDescent="0.25">
      <c r="A105" s="173" t="s">
        <v>731</v>
      </c>
      <c r="B105" s="173" t="s">
        <v>732</v>
      </c>
      <c r="C105" s="173" t="s">
        <v>733</v>
      </c>
    </row>
    <row r="106" spans="1:3" ht="30" x14ac:dyDescent="0.25">
      <c r="A106" s="173" t="s">
        <v>734</v>
      </c>
      <c r="B106" s="173"/>
      <c r="C106" s="173"/>
    </row>
    <row r="107" spans="1:3" ht="135" x14ac:dyDescent="0.25">
      <c r="A107" s="173" t="s">
        <v>735</v>
      </c>
      <c r="B107" s="173"/>
      <c r="C107" s="173"/>
    </row>
    <row r="108" spans="1:3" ht="75" x14ac:dyDescent="0.25">
      <c r="A108" s="173" t="s">
        <v>736</v>
      </c>
      <c r="B108" s="173"/>
      <c r="C108" s="173"/>
    </row>
    <row r="109" spans="1:3" ht="105" x14ac:dyDescent="0.25">
      <c r="A109" s="173" t="s">
        <v>737</v>
      </c>
      <c r="B109" s="173"/>
      <c r="C109" s="173"/>
    </row>
    <row r="110" spans="1:3" ht="165" x14ac:dyDescent="0.25">
      <c r="A110" s="173" t="s">
        <v>738</v>
      </c>
      <c r="B110" s="173"/>
      <c r="C110" s="173"/>
    </row>
    <row r="111" spans="1:3" ht="135" x14ac:dyDescent="0.25">
      <c r="A111" s="173" t="s">
        <v>739</v>
      </c>
      <c r="B111" s="173"/>
      <c r="C111" s="173"/>
    </row>
    <row r="112" spans="1:3" ht="12.5" x14ac:dyDescent="0.25">
      <c r="A112" s="216" t="s">
        <v>740</v>
      </c>
      <c r="B112" s="180"/>
      <c r="C112" s="180"/>
    </row>
  </sheetData>
  <mergeCells count="2">
    <mergeCell ref="A1:C1"/>
    <mergeCell ref="A112:C112"/>
  </mergeCells>
  <phoneticPr fontId="5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Title</vt:lpstr>
      <vt:lpstr>Crafting</vt:lpstr>
      <vt:lpstr>Leveling</vt:lpstr>
      <vt:lpstr>Petals</vt:lpstr>
      <vt:lpstr>Mobs</vt:lpstr>
      <vt:lpstr>Biomes</vt:lpstr>
      <vt:lpstr>Terms</vt:lpstr>
      <vt:lpstr>Misc</vt:lpstr>
      <vt:lpstr>Changelog</vt:lpstr>
      <vt:lpstr>Credit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徐晨轩</cp:lastModifiedBy>
  <dcterms:modified xsi:type="dcterms:W3CDTF">2023-01-08T04:51:32Z</dcterms:modified>
</cp:coreProperties>
</file>