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Alex\Documents\Electronics Projects\Modular Audio\BatteryCharger\"/>
    </mc:Choice>
  </mc:AlternateContent>
  <xr:revisionPtr revIDLastSave="0" documentId="8_{868328D5-2C88-48C4-86BD-F5CB887EDDC0}" xr6:coauthVersionLast="47" xr6:coauthVersionMax="47" xr10:uidLastSave="{00000000-0000-0000-0000-000000000000}"/>
  <bookViews>
    <workbookView xWindow="-120" yWindow="-120" windowWidth="29040" windowHeight="15840" xr2:uid="{D5E26BAF-D30B-40C6-8E06-89A685E4AB49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J11" i="1"/>
  <c r="K11" i="1"/>
  <c r="L11" i="1"/>
  <c r="M11" i="1"/>
  <c r="I11" i="1"/>
  <c r="C18" i="1"/>
  <c r="D18" i="1"/>
  <c r="E18" i="1"/>
  <c r="F18" i="1"/>
  <c r="F20" i="1" s="1"/>
  <c r="F23" i="1" s="1"/>
  <c r="C19" i="1"/>
  <c r="D19" i="1"/>
  <c r="E19" i="1"/>
  <c r="F19" i="1"/>
  <c r="F21" i="1"/>
  <c r="B19" i="1"/>
  <c r="B21" i="1" s="1"/>
  <c r="B18" i="1"/>
  <c r="B20" i="1" s="1"/>
  <c r="C20" i="1"/>
  <c r="D14" i="1"/>
  <c r="D20" i="1" s="1"/>
  <c r="E14" i="1"/>
  <c r="F14" i="1"/>
  <c r="B14" i="1"/>
  <c r="I3" i="1"/>
  <c r="J10" i="1" s="1"/>
  <c r="J12" i="1" s="1"/>
  <c r="E21" i="1" l="1"/>
  <c r="E20" i="1"/>
  <c r="E23" i="1" s="1"/>
  <c r="I12" i="1"/>
  <c r="B23" i="1"/>
  <c r="D21" i="1"/>
  <c r="D23" i="1" s="1"/>
  <c r="C21" i="1"/>
  <c r="C23" i="1" s="1"/>
  <c r="K10" i="1"/>
  <c r="K12" i="1" s="1"/>
  <c r="M10" i="1"/>
  <c r="M12" i="1" s="1"/>
  <c r="L10" i="1"/>
  <c r="L12" i="1" s="1"/>
</calcChain>
</file>

<file path=xl/sharedStrings.xml><?xml version="1.0" encoding="utf-8"?>
<sst xmlns="http://schemas.openxmlformats.org/spreadsheetml/2006/main" count="36" uniqueCount="32">
  <si>
    <t>D(worst)</t>
  </si>
  <si>
    <t>Ichg</t>
  </si>
  <si>
    <t>Vin(max)</t>
  </si>
  <si>
    <t>Vregn</t>
  </si>
  <si>
    <t>Rdson</t>
  </si>
  <si>
    <t>Qgd</t>
  </si>
  <si>
    <t>Qgs</t>
  </si>
  <si>
    <t>Qsw</t>
  </si>
  <si>
    <t>Vplt</t>
  </si>
  <si>
    <t>Rgate</t>
  </si>
  <si>
    <t>toff</t>
  </si>
  <si>
    <t>fs</t>
  </si>
  <si>
    <t>TOP FET</t>
  </si>
  <si>
    <t>Ron(worst)</t>
  </si>
  <si>
    <t>Roff(worst)</t>
  </si>
  <si>
    <t>BOTTOM FET</t>
  </si>
  <si>
    <t>Inonsync</t>
  </si>
  <si>
    <t>Vf</t>
  </si>
  <si>
    <t>Ptop(worst)</t>
  </si>
  <si>
    <t>Pbot(sync)</t>
  </si>
  <si>
    <t>Pbot(nsync)</t>
  </si>
  <si>
    <t>Pbot(worst)</t>
  </si>
  <si>
    <t>ton</t>
  </si>
  <si>
    <t>Ion</t>
  </si>
  <si>
    <t>Ioff</t>
  </si>
  <si>
    <t>SiR836DP</t>
  </si>
  <si>
    <t>BSC059N04LS6</t>
  </si>
  <si>
    <t>Cost</t>
  </si>
  <si>
    <t>SiR426DP</t>
  </si>
  <si>
    <t>SISS4410DN</t>
  </si>
  <si>
    <t>SiR418DP</t>
  </si>
  <si>
    <t>SQJ868EP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</si>
</sst>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174F2-32F8-43E9-9137-E4819B76A555}">
  <dimension ref="A1:M25"/>
  <sheetViews>
    <sheetView tabSelected="1" workbookViewId="0">
      <selection activeCell="J17" sqref="J17"/>
    </sheetView>
  </sheetViews>
  <sheetFormatPr baseColWidth="10" defaultRowHeight="15" x14ac:dyDescent="0.25"/>
  <cols>
    <col min="3" max="3" width="14.140625" customWidth="1"/>
  </cols>
  <sheetData>
    <row r="1" spans="1:13" x14ac:dyDescent="0.25">
      <c r="A1" t="s">
        <v>12</v>
      </c>
      <c r="H1" t="s">
        <v>15</v>
      </c>
    </row>
    <row r="2" spans="1:13" x14ac:dyDescent="0.25">
      <c r="A2" t="s">
        <v>0</v>
      </c>
      <c r="B2">
        <v>1</v>
      </c>
      <c r="H2" t="s">
        <v>0</v>
      </c>
      <c r="I2">
        <v>0.2</v>
      </c>
    </row>
    <row r="3" spans="1:13" x14ac:dyDescent="0.25">
      <c r="A3" t="s">
        <v>1</v>
      </c>
      <c r="B3">
        <v>8</v>
      </c>
      <c r="H3" t="s">
        <v>1</v>
      </c>
      <c r="I3">
        <f>B3</f>
        <v>8</v>
      </c>
    </row>
    <row r="4" spans="1:13" x14ac:dyDescent="0.25">
      <c r="A4" t="s">
        <v>2</v>
      </c>
      <c r="B4">
        <v>24</v>
      </c>
      <c r="H4" t="s">
        <v>16</v>
      </c>
      <c r="I4">
        <v>0.25</v>
      </c>
    </row>
    <row r="5" spans="1:13" x14ac:dyDescent="0.25">
      <c r="A5" t="s">
        <v>3</v>
      </c>
      <c r="B5">
        <v>6</v>
      </c>
    </row>
    <row r="6" spans="1:13" x14ac:dyDescent="0.25">
      <c r="A6" t="s">
        <v>13</v>
      </c>
      <c r="B6">
        <v>10</v>
      </c>
      <c r="I6" t="s">
        <v>30</v>
      </c>
      <c r="J6" s="2" t="s">
        <v>31</v>
      </c>
    </row>
    <row r="7" spans="1:13" x14ac:dyDescent="0.25">
      <c r="A7" t="s">
        <v>14</v>
      </c>
      <c r="B7">
        <v>1.3</v>
      </c>
      <c r="H7" t="s">
        <v>4</v>
      </c>
      <c r="I7">
        <v>6.0000000000000001E-3</v>
      </c>
      <c r="J7">
        <v>8.0000000000000002E-3</v>
      </c>
    </row>
    <row r="8" spans="1:13" x14ac:dyDescent="0.25">
      <c r="A8" t="s">
        <v>11</v>
      </c>
      <c r="B8">
        <v>750000</v>
      </c>
      <c r="H8" t="s">
        <v>17</v>
      </c>
      <c r="I8">
        <v>1.1000000000000001</v>
      </c>
      <c r="J8">
        <v>1.1000000000000001</v>
      </c>
    </row>
    <row r="10" spans="1:13" x14ac:dyDescent="0.25">
      <c r="B10" t="s">
        <v>25</v>
      </c>
      <c r="C10" s="2" t="s">
        <v>26</v>
      </c>
      <c r="D10" t="s">
        <v>28</v>
      </c>
      <c r="E10" t="s">
        <v>29</v>
      </c>
      <c r="H10" t="s">
        <v>19</v>
      </c>
      <c r="I10">
        <f>(1-$I$2)*$I$3^2*I7</f>
        <v>0.30720000000000003</v>
      </c>
      <c r="J10">
        <f>(1-$I$2)*$I$3^2*J7</f>
        <v>0.40960000000000002</v>
      </c>
      <c r="K10">
        <f>(1-$I$2)*$I$3^2*K7</f>
        <v>0</v>
      </c>
      <c r="L10">
        <f>(1-$I$2)*$I$3^2*L7</f>
        <v>0</v>
      </c>
      <c r="M10">
        <f>(1-$I$2)*$I$3^2*M7</f>
        <v>0</v>
      </c>
    </row>
    <row r="11" spans="1:13" x14ac:dyDescent="0.25">
      <c r="A11" t="s">
        <v>4</v>
      </c>
      <c r="B11">
        <v>1.7999999999999999E-2</v>
      </c>
      <c r="C11">
        <v>0.01</v>
      </c>
      <c r="D11">
        <v>1.2E-2</v>
      </c>
      <c r="E11">
        <v>1.0999999999999999E-2</v>
      </c>
      <c r="H11" t="s">
        <v>20</v>
      </c>
      <c r="I11">
        <f>(1-$I$2)*I8*$I$4</f>
        <v>0.22000000000000003</v>
      </c>
      <c r="J11">
        <f>(1-$I$2)*J8*$I$4</f>
        <v>0.22000000000000003</v>
      </c>
      <c r="K11">
        <f>(1-$I$2)*K8*$I$4</f>
        <v>0</v>
      </c>
      <c r="L11">
        <f>(1-$I$2)*L8*$I$4</f>
        <v>0</v>
      </c>
      <c r="M11">
        <f>(1-$I$2)*M8*$I$4</f>
        <v>0</v>
      </c>
    </row>
    <row r="12" spans="1:13" x14ac:dyDescent="0.25">
      <c r="A12" t="s">
        <v>5</v>
      </c>
      <c r="B12" s="1">
        <v>2.5000000000000001E-9</v>
      </c>
      <c r="D12" s="1">
        <v>2.5000000000000001E-9</v>
      </c>
      <c r="E12" s="1">
        <v>8.9999999999999999E-10</v>
      </c>
      <c r="H12" t="s">
        <v>21</v>
      </c>
      <c r="I12">
        <f>MAX(I10:I11)</f>
        <v>0.30720000000000003</v>
      </c>
      <c r="J12">
        <f t="shared" ref="J12:M12" si="0">MAX(J10:J11)</f>
        <v>0.40960000000000002</v>
      </c>
      <c r="K12">
        <f t="shared" si="0"/>
        <v>0</v>
      </c>
      <c r="L12">
        <f t="shared" si="0"/>
        <v>0</v>
      </c>
      <c r="M12">
        <f t="shared" si="0"/>
        <v>0</v>
      </c>
    </row>
    <row r="13" spans="1:13" x14ac:dyDescent="0.25">
      <c r="A13" t="s">
        <v>6</v>
      </c>
      <c r="B13" s="1">
        <v>1.5E-9</v>
      </c>
      <c r="D13" s="1">
        <v>3.1E-9</v>
      </c>
      <c r="E13" s="1">
        <v>2.8999999999999999E-9</v>
      </c>
    </row>
    <row r="14" spans="1:13" x14ac:dyDescent="0.25">
      <c r="A14" t="s">
        <v>7</v>
      </c>
      <c r="B14">
        <f>B12+B13/2</f>
        <v>3.2500000000000002E-9</v>
      </c>
      <c r="C14" s="1">
        <v>2.4E-9</v>
      </c>
      <c r="D14">
        <f t="shared" ref="C14:F14" si="1">D12+D13/2</f>
        <v>4.0499999999999999E-9</v>
      </c>
      <c r="E14">
        <f t="shared" si="1"/>
        <v>2.3499999999999999E-9</v>
      </c>
      <c r="F14">
        <f t="shared" si="1"/>
        <v>0</v>
      </c>
      <c r="H14" t="s">
        <v>27</v>
      </c>
      <c r="I14">
        <v>1.3</v>
      </c>
      <c r="J14">
        <v>0.4</v>
      </c>
    </row>
    <row r="15" spans="1:13" x14ac:dyDescent="0.25">
      <c r="A15" t="s">
        <v>8</v>
      </c>
      <c r="B15">
        <v>2.6</v>
      </c>
      <c r="C15">
        <v>3.2</v>
      </c>
      <c r="D15">
        <v>2.8</v>
      </c>
      <c r="E15">
        <v>3.2</v>
      </c>
      <c r="F15">
        <v>1</v>
      </c>
    </row>
    <row r="16" spans="1:13" x14ac:dyDescent="0.25">
      <c r="A16" t="s">
        <v>9</v>
      </c>
      <c r="B16">
        <v>2.4</v>
      </c>
      <c r="C16">
        <v>2.2000000000000002</v>
      </c>
      <c r="D16">
        <v>0.8</v>
      </c>
      <c r="E16">
        <v>3.2</v>
      </c>
    </row>
    <row r="18" spans="1:6" x14ac:dyDescent="0.25">
      <c r="A18" t="s">
        <v>23</v>
      </c>
      <c r="B18">
        <f>($B$5-B15)/($B$6+B16)</f>
        <v>0.27419354838709675</v>
      </c>
      <c r="C18">
        <f t="shared" ref="C18:F18" si="2">($B$5-C15)/($B$6+C16)</f>
        <v>0.22950819672131148</v>
      </c>
      <c r="D18">
        <f t="shared" si="2"/>
        <v>0.29629629629629628</v>
      </c>
      <c r="E18">
        <f t="shared" si="2"/>
        <v>0.21212121212121213</v>
      </c>
      <c r="F18">
        <f t="shared" si="2"/>
        <v>0.5</v>
      </c>
    </row>
    <row r="19" spans="1:6" x14ac:dyDescent="0.25">
      <c r="A19" t="s">
        <v>24</v>
      </c>
      <c r="B19">
        <f>B15/($B$7+B16)</f>
        <v>0.70270270270270274</v>
      </c>
      <c r="C19">
        <f t="shared" ref="C19:F19" si="3">C15/($B$7+C16)</f>
        <v>0.91428571428571437</v>
      </c>
      <c r="D19">
        <f t="shared" si="3"/>
        <v>1.3333333333333333</v>
      </c>
      <c r="E19">
        <f t="shared" si="3"/>
        <v>0.71111111111111114</v>
      </c>
      <c r="F19">
        <f t="shared" si="3"/>
        <v>0.76923076923076916</v>
      </c>
    </row>
    <row r="20" spans="1:6" x14ac:dyDescent="0.25">
      <c r="A20" t="s">
        <v>22</v>
      </c>
      <c r="B20">
        <f>B14/B18</f>
        <v>1.1852941176470589E-8</v>
      </c>
      <c r="C20">
        <f t="shared" ref="C20:F20" si="4">C14/C18</f>
        <v>1.0457142857142857E-8</v>
      </c>
      <c r="D20">
        <f t="shared" si="4"/>
        <v>1.366875E-8</v>
      </c>
      <c r="E20">
        <f t="shared" si="4"/>
        <v>1.1078571428571427E-8</v>
      </c>
      <c r="F20">
        <f t="shared" si="4"/>
        <v>0</v>
      </c>
    </row>
    <row r="21" spans="1:6" x14ac:dyDescent="0.25">
      <c r="A21" t="s">
        <v>10</v>
      </c>
      <c r="B21">
        <f>B14/B19</f>
        <v>4.6250000000000001E-9</v>
      </c>
      <c r="C21">
        <f t="shared" ref="C21:F21" si="5">C14/C19</f>
        <v>2.6249999999999999E-9</v>
      </c>
      <c r="D21">
        <f t="shared" si="5"/>
        <v>3.0374999999999999E-9</v>
      </c>
      <c r="E21">
        <f t="shared" si="5"/>
        <v>3.3046874999999997E-9</v>
      </c>
      <c r="F21">
        <f t="shared" si="5"/>
        <v>0</v>
      </c>
    </row>
    <row r="23" spans="1:6" x14ac:dyDescent="0.25">
      <c r="A23" t="s">
        <v>18</v>
      </c>
      <c r="B23">
        <f>$B$2*$B$3^2*B11+0.5*$B$4*$B$3*(B20+B21)*$B$8</f>
        <v>2.3384117647058824</v>
      </c>
      <c r="C23">
        <f t="shared" ref="C23:F23" si="6">$B$2*$B$3^2*C11+0.5*$B$4*$B$3*(C20+C21)*$B$8</f>
        <v>1.5819142857142858</v>
      </c>
      <c r="D23">
        <f t="shared" si="6"/>
        <v>1.9708499999999998</v>
      </c>
      <c r="E23">
        <f t="shared" si="6"/>
        <v>1.7395946428571427</v>
      </c>
      <c r="F23">
        <f t="shared" si="6"/>
        <v>0</v>
      </c>
    </row>
    <row r="25" spans="1:6" x14ac:dyDescent="0.25">
      <c r="A25" t="s">
        <v>27</v>
      </c>
      <c r="B25">
        <v>0.5</v>
      </c>
      <c r="C25">
        <v>1</v>
      </c>
      <c r="D25">
        <v>1</v>
      </c>
      <c r="E25">
        <v>0.8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Kharitonov</dc:creator>
  <cp:lastModifiedBy>Alex Kharitonov</cp:lastModifiedBy>
  <dcterms:created xsi:type="dcterms:W3CDTF">2024-09-29T10:27:38Z</dcterms:created>
  <dcterms:modified xsi:type="dcterms:W3CDTF">2024-09-29T19:38:29Z</dcterms:modified>
</cp:coreProperties>
</file>