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<sst xmlns="http://schemas.openxmlformats.org/spreadsheetml/2006/main" count="15" uniqueCount="12">
  <si>
    <t>Call</t>
  </si>
  <si>
    <t>Putt</t>
  </si>
  <si>
    <t>Stock Price (S)</t>
  </si>
  <si>
    <t>d1</t>
  </si>
  <si>
    <t>d2</t>
  </si>
  <si>
    <t>Delta</t>
  </si>
  <si>
    <t>Gamma</t>
  </si>
  <si>
    <t>Theta</t>
  </si>
  <si>
    <t>Strike Price (K)</t>
  </si>
  <si>
    <t>Risk-Free Rate (r)</t>
  </si>
  <si>
    <t>Time to Expiration</t>
  </si>
  <si>
    <t>Imp. Vol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</si>
</sst>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 style="thin">
        <color rgb="FF000000"/>
      </right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0" fillId="0" fontId="1" numFmtId="0" xfId="0" applyAlignment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0" fontId="1" numFmtId="4" xfId="0" applyAlignment="1" applyBorder="1" applyFont="1" applyNumberFormat="1">
      <alignment horizontal="center" readingOrder="0"/>
    </xf>
    <xf borderId="0" fillId="0" fontId="1" numFmtId="0" xfId="0" applyFont="1"/>
    <xf borderId="0" fillId="2" fontId="2" numFmtId="0" xfId="0" applyFill="1" applyFont="1"/>
    <xf borderId="1" fillId="0" fontId="1" numFmtId="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B1" s="1"/>
      <c r="C1" s="2"/>
      <c r="D1" s="3"/>
      <c r="E1" s="2" t="s">
        <v>0</v>
      </c>
      <c r="H1" s="2" t="s">
        <v>1</v>
      </c>
    </row>
    <row r="2">
      <c r="A2" s="4" t="s">
        <v>2</v>
      </c>
      <c r="B2" s="5">
        <v>100.0</v>
      </c>
      <c r="C2" s="2" t="s">
        <v>3</v>
      </c>
      <c r="D2" s="2" t="s">
        <v>4</v>
      </c>
      <c r="E2" s="4" t="s">
        <v>5</v>
      </c>
      <c r="F2" s="4" t="s">
        <v>6</v>
      </c>
      <c r="G2" s="4" t="s">
        <v>7</v>
      </c>
      <c r="H2" s="4" t="s">
        <v>5</v>
      </c>
      <c r="I2" s="4" t="s">
        <v>6</v>
      </c>
      <c r="J2" s="4" t="s">
        <v>7</v>
      </c>
    </row>
    <row r="3">
      <c r="A3" s="4" t="s">
        <v>8</v>
      </c>
      <c r="B3" s="5">
        <v>105.0</v>
      </c>
      <c r="C3" s="6">
        <f>( ln(B2/B3) + (B4 + B6^2 / 2) * B5) / (B6 * sqrt(B5))</f>
        <v>-0.4952946141</v>
      </c>
      <c r="D3" s="1">
        <f>C3 - B6 * sqrt(B5)</f>
        <v>-0.5841688518</v>
      </c>
      <c r="E3" s="6">
        <f>normdist(C3, 0, 1, TRUE)</f>
        <v>0.3101960861</v>
      </c>
      <c r="F3" s="6">
        <f>B3 * exp(-B4 * B5) * (normdist(D3, 0, 1, FALSE) / (B2^2 * B6 * sqrt(B5)))</f>
        <v>0.03970674807</v>
      </c>
      <c r="G3" s="6">
        <f>((-B2 * B6 * normdist(C3, 0, 1, FALSE) / (2 * sqrt(B5))) - B4 * B3 * exp(-B4* B5) * normdist(D3, 0, 1, True)) * 100 / 365</f>
        <v>-5.307502004</v>
      </c>
      <c r="H3" s="6">
        <f>normdist(-C3, 0, 1, TRUE)</f>
        <v>0.6898039139</v>
      </c>
      <c r="I3" s="6">
        <f>B3 * exp(-B4 * B5) * (normdist(D3, 0, 1, FALSE) / (B2^2 * B6 * sqrt(B5)))</f>
        <v>0.03970674807</v>
      </c>
      <c r="J3" s="7">
        <f>((-B2 * B6 * normdist(-C3, 0, 1, FALSE) / (2 * sqrt(B5))) - B4 * B3 * exp(-B4* B5) * normdist(-D3, 0, 1, True)) * 100 / 365</f>
        <v>-5.434230116</v>
      </c>
    </row>
    <row r="4">
      <c r="A4" s="4" t="s">
        <v>9</v>
      </c>
      <c r="B4" s="5">
        <v>0.01</v>
      </c>
      <c r="D4" s="1"/>
    </row>
    <row r="5">
      <c r="A5" s="4" t="s">
        <v>10</v>
      </c>
      <c r="B5" s="8">
        <f>30/365</f>
        <v>0.08219178082</v>
      </c>
      <c r="D5" s="1"/>
    </row>
    <row r="6">
      <c r="A6" s="4" t="s">
        <v>11</v>
      </c>
      <c r="B6" s="5">
        <v>0.31</v>
      </c>
      <c r="D6" s="1"/>
    </row>
    <row r="7">
      <c r="B7" s="1"/>
      <c r="D7" s="1"/>
    </row>
    <row r="8">
      <c r="B8" s="1"/>
      <c r="D8" s="1"/>
    </row>
  </sheetData>
  <mergeCells count="2">
    <mergeCell ref="E1:G1"/>
    <mergeCell ref="H1:J1"/>
  </mergeCells>
  <drawing r:id="rId1"/>
</worksheet>
</file>