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1WdYhioDngcrLBwizKpB7Wl+dPA=="/>
    </ext>
  </extLst>
</workbook>
</file>

<file path=xl/sharedStrings.xml><?xml version="1.0" encoding="utf-8"?>
<sst xmlns="http://schemas.openxmlformats.org/spreadsheetml/2006/main" count="40" uniqueCount="32">
  <si>
    <t>X</t>
  </si>
  <si>
    <t>Y</t>
  </si>
  <si>
    <t>Z</t>
  </si>
  <si>
    <t>OK</t>
  </si>
  <si>
    <t>Поворот</t>
  </si>
  <si>
    <t>A</t>
  </si>
  <si>
    <t>A'</t>
  </si>
  <si>
    <t>B</t>
  </si>
  <si>
    <t>B'</t>
  </si>
  <si>
    <t>C</t>
  </si>
  <si>
    <t>C'</t>
  </si>
  <si>
    <t>D</t>
  </si>
  <si>
    <t>D'</t>
  </si>
  <si>
    <t>E</t>
  </si>
  <si>
    <t>E'</t>
  </si>
  <si>
    <t>F</t>
  </si>
  <si>
    <t>Коэффициенты искажения</t>
  </si>
  <si>
    <t>F'</t>
  </si>
  <si>
    <t>G</t>
  </si>
  <si>
    <t>f(x)</t>
  </si>
  <si>
    <t>G'</t>
  </si>
  <si>
    <t>H</t>
  </si>
  <si>
    <t>f(y)</t>
  </si>
  <si>
    <t>H'</t>
  </si>
  <si>
    <t>I</t>
  </si>
  <si>
    <t>f(z)</t>
  </si>
  <si>
    <t>I'</t>
  </si>
  <si>
    <t>J</t>
  </si>
  <si>
    <t>J'</t>
  </si>
  <si>
    <t>φ</t>
  </si>
  <si>
    <t>θ</t>
  </si>
  <si>
    <t>ζ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</si>
</sst>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1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readingOrder="0"/>
    </xf>
    <xf borderId="2" fillId="0" fontId="1" numFmtId="0" xfId="0" applyBorder="1" applyFont="1"/>
    <xf borderId="3" fillId="0" fontId="3" numFmtId="0" xfId="0" applyBorder="1" applyFont="1"/>
    <xf borderId="4" fillId="0" fontId="3" numFmtId="0" xfId="0" applyBorder="1" applyFont="1"/>
    <xf borderId="1" fillId="0" fontId="1" numFmtId="0" xfId="0" applyAlignment="1" applyBorder="1" applyFont="1">
      <alignment readingOrder="0"/>
    </xf>
    <xf borderId="0" fillId="0" fontId="2" numFmtId="0" xfId="0" applyFont="1"/>
    <xf borderId="1" fillId="0" fontId="1" numFmtId="0" xfId="0" applyAlignment="1" applyBorder="1" applyFont="1">
      <alignment horizontal="right" readingOrder="0"/>
    </xf>
    <xf borderId="1" fillId="0" fontId="1" numFmtId="0" xfId="0" applyAlignment="1" applyBorder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38100</xdr:colOff>
      <xdr:row>15</xdr:row>
      <xdr:rowOff>114300</xdr:rowOff>
    </xdr:from>
    <xdr:ext cx="5715000" cy="3533775"/>
    <xdr:pic>
      <xdr:nvPicPr>
        <xdr:cNvPr id="1468196178" name="Chart1" title="Диаграмма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G1" s="2" t="s">
        <v>4</v>
      </c>
      <c r="M1" s="1" t="s">
        <v>0</v>
      </c>
      <c r="N1" s="1" t="s">
        <v>1</v>
      </c>
      <c r="O1" s="1" t="s">
        <v>2</v>
      </c>
      <c r="P1" s="1" t="s">
        <v>3</v>
      </c>
    </row>
    <row r="2">
      <c r="A2" s="3" t="s">
        <v>5</v>
      </c>
      <c r="B2" s="4">
        <v>0.0</v>
      </c>
      <c r="C2" s="4">
        <v>0.0</v>
      </c>
      <c r="D2" s="4">
        <v>6.0</v>
      </c>
      <c r="E2" s="4">
        <v>1.0</v>
      </c>
      <c r="G2" s="4">
        <f>ROUND((COS($B$13)),2)</f>
        <v>0.53</v>
      </c>
      <c r="H2" s="4">
        <f>ROUND((SIN($B$13)*SIN($B$14)),2)</f>
        <v>-0.84</v>
      </c>
      <c r="I2" s="4">
        <v>0.0</v>
      </c>
      <c r="J2" s="4">
        <f>ROUND((SIN($B$13)*COS($B$14)/$B$15),2)</f>
        <v>0.01</v>
      </c>
      <c r="L2" s="4" t="s">
        <v>6</v>
      </c>
      <c r="M2" s="4">
        <f t="array" ref="M2:P11">MMULT(B2:E11,G2:J5)</f>
        <v>5.1</v>
      </c>
      <c r="N2" s="4">
        <v>3.12</v>
      </c>
      <c r="O2" s="4">
        <v>0.0</v>
      </c>
      <c r="P2" s="4">
        <v>0.94</v>
      </c>
    </row>
    <row r="3">
      <c r="A3" s="3" t="s">
        <v>7</v>
      </c>
      <c r="B3" s="5">
        <v>0.0</v>
      </c>
      <c r="C3" s="4">
        <v>0.0</v>
      </c>
      <c r="D3" s="5">
        <v>0.0</v>
      </c>
      <c r="E3" s="4">
        <v>1.0</v>
      </c>
      <c r="G3" s="4">
        <v>0.0</v>
      </c>
      <c r="H3" s="4">
        <f>ROUND(COS($B$14),2)</f>
        <v>0.15</v>
      </c>
      <c r="I3" s="5">
        <v>0.0</v>
      </c>
      <c r="J3" s="4">
        <f>ROUND((-SIN($B$14)/$B$15),2)</f>
        <v>0.1</v>
      </c>
      <c r="L3" s="4" t="s">
        <v>8</v>
      </c>
      <c r="M3" s="4">
        <v>0.0</v>
      </c>
      <c r="N3" s="4">
        <v>0.0</v>
      </c>
      <c r="O3" s="4">
        <v>0.0</v>
      </c>
      <c r="P3" s="4">
        <v>1.0</v>
      </c>
    </row>
    <row r="4">
      <c r="A4" s="3" t="s">
        <v>9</v>
      </c>
      <c r="B4" s="4">
        <v>6.0</v>
      </c>
      <c r="C4" s="4">
        <v>0.0</v>
      </c>
      <c r="D4" s="4">
        <v>0.0</v>
      </c>
      <c r="E4" s="4">
        <v>1.0</v>
      </c>
      <c r="G4" s="4">
        <f>ROUND((SIN($B$13)),2)</f>
        <v>0.85</v>
      </c>
      <c r="H4" s="4">
        <f>ROUND(-(COS($B$13)*SIN($B$14)),2)</f>
        <v>0.52</v>
      </c>
      <c r="I4" s="5">
        <v>0.0</v>
      </c>
      <c r="J4" s="4">
        <f>ROUND((-(COS($B$14)*COS($B$13))/$B$15),2)</f>
        <v>-0.01</v>
      </c>
      <c r="L4" s="4" t="s">
        <v>10</v>
      </c>
      <c r="M4" s="4">
        <v>3.18</v>
      </c>
      <c r="N4" s="4">
        <v>-5.04</v>
      </c>
      <c r="O4" s="4">
        <v>0.0</v>
      </c>
      <c r="P4" s="4">
        <v>1.06</v>
      </c>
    </row>
    <row r="5">
      <c r="A5" s="3" t="s">
        <v>11</v>
      </c>
      <c r="B5" s="5">
        <v>6.0</v>
      </c>
      <c r="C5" s="4">
        <v>0.0</v>
      </c>
      <c r="D5" s="5">
        <v>6.0</v>
      </c>
      <c r="E5" s="4">
        <v>1.0</v>
      </c>
      <c r="G5" s="4">
        <v>0.0</v>
      </c>
      <c r="H5" s="4">
        <v>0.0</v>
      </c>
      <c r="I5" s="4">
        <v>0.0</v>
      </c>
      <c r="J5" s="4">
        <v>1.0</v>
      </c>
      <c r="L5" s="4" t="s">
        <v>12</v>
      </c>
      <c r="M5" s="4">
        <v>8.28</v>
      </c>
      <c r="N5" s="4">
        <v>-1.92</v>
      </c>
      <c r="O5" s="4">
        <v>0.0</v>
      </c>
      <c r="P5" s="4">
        <v>1.0</v>
      </c>
    </row>
    <row r="6">
      <c r="A6" s="3" t="s">
        <v>13</v>
      </c>
      <c r="B6" s="4">
        <v>0.0</v>
      </c>
      <c r="C6" s="4">
        <v>6.0</v>
      </c>
      <c r="D6" s="4">
        <v>6.0</v>
      </c>
      <c r="E6" s="4">
        <v>1.0</v>
      </c>
      <c r="L6" s="4" t="s">
        <v>14</v>
      </c>
      <c r="M6" s="4">
        <v>5.1</v>
      </c>
      <c r="N6" s="4">
        <v>4.02</v>
      </c>
      <c r="O6" s="4">
        <v>0.0</v>
      </c>
      <c r="P6" s="4">
        <v>1.54</v>
      </c>
    </row>
    <row r="7">
      <c r="A7" s="3" t="s">
        <v>15</v>
      </c>
      <c r="B7" s="5">
        <v>0.0</v>
      </c>
      <c r="C7" s="4">
        <v>6.0</v>
      </c>
      <c r="D7" s="5">
        <v>0.0</v>
      </c>
      <c r="E7" s="4">
        <v>1.0</v>
      </c>
      <c r="G7" s="6" t="s">
        <v>16</v>
      </c>
      <c r="H7" s="7"/>
      <c r="I7" s="8"/>
      <c r="L7" s="4" t="s">
        <v>17</v>
      </c>
      <c r="M7" s="4">
        <v>0.0</v>
      </c>
      <c r="N7" s="4">
        <v>0.8999999999999999</v>
      </c>
      <c r="O7" s="4">
        <v>0.0</v>
      </c>
      <c r="P7" s="4">
        <v>1.6</v>
      </c>
    </row>
    <row r="8">
      <c r="A8" s="3" t="s">
        <v>18</v>
      </c>
      <c r="B8" s="4">
        <v>6.0</v>
      </c>
      <c r="C8" s="4">
        <v>6.0</v>
      </c>
      <c r="D8" s="4">
        <v>0.0</v>
      </c>
      <c r="E8" s="4">
        <v>1.0</v>
      </c>
      <c r="G8" s="9" t="s">
        <v>19</v>
      </c>
      <c r="H8" s="4">
        <f>ROUND((COS(B14)^2+SIN(B13)^2*SIN(B14)^2)^(0.5),3)</f>
        <v>0.855</v>
      </c>
      <c r="I8" s="10"/>
      <c r="J8" s="10"/>
      <c r="L8" s="4" t="s">
        <v>20</v>
      </c>
      <c r="M8" s="4">
        <v>3.18</v>
      </c>
      <c r="N8" s="4">
        <v>-4.140000000000001</v>
      </c>
      <c r="O8" s="4">
        <v>0.0</v>
      </c>
      <c r="P8" s="4">
        <v>1.6600000000000001</v>
      </c>
    </row>
    <row r="9">
      <c r="A9" s="3" t="s">
        <v>21</v>
      </c>
      <c r="B9" s="5">
        <v>6.0</v>
      </c>
      <c r="C9" s="4">
        <v>6.0</v>
      </c>
      <c r="D9" s="5">
        <v>6.0</v>
      </c>
      <c r="E9" s="4">
        <v>1.0</v>
      </c>
      <c r="G9" s="9" t="s">
        <v>22</v>
      </c>
      <c r="H9" s="4">
        <f>ROUND((COS(B13)^2)^(0.5),3)</f>
        <v>0.525</v>
      </c>
      <c r="I9" s="10"/>
      <c r="J9" s="10"/>
      <c r="L9" s="4" t="s">
        <v>23</v>
      </c>
      <c r="M9" s="4">
        <v>8.28</v>
      </c>
      <c r="N9" s="4">
        <v>-1.0200000000000005</v>
      </c>
      <c r="O9" s="4">
        <v>0.0</v>
      </c>
      <c r="P9" s="4">
        <v>1.6</v>
      </c>
    </row>
    <row r="10">
      <c r="A10" s="3" t="s">
        <v>24</v>
      </c>
      <c r="B10" s="4">
        <v>3.0</v>
      </c>
      <c r="C10" s="4">
        <v>8.0</v>
      </c>
      <c r="D10" s="5">
        <v>0.0</v>
      </c>
      <c r="E10" s="4">
        <v>1.0</v>
      </c>
      <c r="G10" s="9" t="s">
        <v>25</v>
      </c>
      <c r="H10" s="4">
        <f>ROUND((SIN(B14)^2 - COS(B14)^2 * SIN(B13)^2)^(0.5),3)</f>
        <v>0.979</v>
      </c>
      <c r="I10" s="10"/>
      <c r="J10" s="10"/>
      <c r="L10" s="4" t="s">
        <v>26</v>
      </c>
      <c r="M10" s="4">
        <v>1.59</v>
      </c>
      <c r="N10" s="4">
        <v>-1.32</v>
      </c>
      <c r="O10" s="4">
        <v>0.0</v>
      </c>
      <c r="P10" s="4">
        <v>1.83</v>
      </c>
    </row>
    <row r="11">
      <c r="A11" s="3" t="s">
        <v>27</v>
      </c>
      <c r="B11" s="4">
        <v>3.0</v>
      </c>
      <c r="C11" s="4">
        <v>8.0</v>
      </c>
      <c r="D11" s="5">
        <v>6.0</v>
      </c>
      <c r="E11" s="4">
        <v>1.0</v>
      </c>
      <c r="G11" s="10"/>
      <c r="H11" s="10"/>
      <c r="I11" s="10"/>
      <c r="J11" s="10"/>
      <c r="L11" s="4" t="s">
        <v>28</v>
      </c>
      <c r="M11" s="4">
        <v>6.6899999999999995</v>
      </c>
      <c r="N11" s="4">
        <v>1.8</v>
      </c>
      <c r="O11" s="4">
        <v>0.0</v>
      </c>
      <c r="P11" s="4">
        <v>1.77</v>
      </c>
    </row>
    <row r="13">
      <c r="A13" s="11" t="s">
        <v>29</v>
      </c>
      <c r="B13" s="12">
        <v>45.0</v>
      </c>
      <c r="M13" s="1" t="s">
        <v>0</v>
      </c>
      <c r="N13" s="1" t="s">
        <v>1</v>
      </c>
      <c r="O13" s="1" t="s">
        <v>2</v>
      </c>
      <c r="P13" s="1" t="s">
        <v>3</v>
      </c>
    </row>
    <row r="14">
      <c r="A14" s="11" t="s">
        <v>30</v>
      </c>
      <c r="B14" s="12">
        <v>30.0</v>
      </c>
      <c r="G14" s="10"/>
      <c r="H14" s="10"/>
      <c r="I14" s="10"/>
      <c r="J14" s="10"/>
      <c r="M14" s="4">
        <f t="shared" ref="M14:P14" si="1">M2 * (1/$P2)</f>
        <v>5.425531915</v>
      </c>
      <c r="N14" s="4">
        <f t="shared" si="1"/>
        <v>3.319148936</v>
      </c>
      <c r="O14" s="4">
        <f t="shared" si="1"/>
        <v>0</v>
      </c>
      <c r="P14" s="4">
        <f t="shared" si="1"/>
        <v>1</v>
      </c>
    </row>
    <row r="15">
      <c r="A15" s="11" t="s">
        <v>31</v>
      </c>
      <c r="B15" s="12">
        <v>10.0</v>
      </c>
      <c r="G15" s="10"/>
      <c r="H15" s="10"/>
      <c r="I15" s="10"/>
      <c r="J15" s="10"/>
      <c r="M15" s="4">
        <f t="shared" ref="M15:P15" si="2">M3 * (1/$P3)</f>
        <v>0</v>
      </c>
      <c r="N15" s="4">
        <f t="shared" si="2"/>
        <v>0</v>
      </c>
      <c r="O15" s="4">
        <f t="shared" si="2"/>
        <v>0</v>
      </c>
      <c r="P15" s="4">
        <f t="shared" si="2"/>
        <v>1</v>
      </c>
    </row>
    <row r="16">
      <c r="A16" s="10"/>
      <c r="G16" s="10"/>
      <c r="H16" s="10"/>
      <c r="I16" s="10"/>
      <c r="J16" s="10"/>
      <c r="M16" s="4">
        <f t="shared" ref="M16:P16" si="3">M4 * (1/$P4)</f>
        <v>3</v>
      </c>
      <c r="N16" s="4">
        <f t="shared" si="3"/>
        <v>-4.754716981</v>
      </c>
      <c r="O16" s="4">
        <f t="shared" si="3"/>
        <v>0</v>
      </c>
      <c r="P16" s="4">
        <f t="shared" si="3"/>
        <v>1</v>
      </c>
    </row>
    <row r="17">
      <c r="A17" s="13"/>
      <c r="G17" s="10"/>
      <c r="H17" s="10"/>
      <c r="I17" s="10"/>
      <c r="J17" s="10"/>
      <c r="M17" s="4">
        <f t="shared" ref="M17:P17" si="4">M5 * (1/$P5)</f>
        <v>8.28</v>
      </c>
      <c r="N17" s="4">
        <f t="shared" si="4"/>
        <v>-1.92</v>
      </c>
      <c r="O17" s="4">
        <f t="shared" si="4"/>
        <v>0</v>
      </c>
      <c r="P17" s="4">
        <f t="shared" si="4"/>
        <v>1</v>
      </c>
    </row>
    <row r="18">
      <c r="G18" s="10"/>
      <c r="H18" s="10"/>
      <c r="I18" s="13"/>
      <c r="J18" s="10"/>
      <c r="M18" s="4">
        <f t="shared" ref="M18:P18" si="5">M6 * (1/$P6)</f>
        <v>3.311688312</v>
      </c>
      <c r="N18" s="4">
        <f t="shared" si="5"/>
        <v>2.61038961</v>
      </c>
      <c r="O18" s="4">
        <f t="shared" si="5"/>
        <v>0</v>
      </c>
      <c r="P18" s="4">
        <f t="shared" si="5"/>
        <v>1</v>
      </c>
    </row>
    <row r="19">
      <c r="G19" s="10"/>
      <c r="H19" s="10"/>
      <c r="I19" s="13"/>
      <c r="J19" s="10"/>
      <c r="M19" s="4">
        <f t="shared" ref="M19:P19" si="6">M7 * (1/$P7)</f>
        <v>0</v>
      </c>
      <c r="N19" s="4">
        <f t="shared" si="6"/>
        <v>0.5625</v>
      </c>
      <c r="O19" s="4">
        <f t="shared" si="6"/>
        <v>0</v>
      </c>
      <c r="P19" s="4">
        <f t="shared" si="6"/>
        <v>1</v>
      </c>
    </row>
    <row r="20">
      <c r="M20" s="4">
        <f t="shared" ref="M20:P20" si="7">M8 * (1/$P8)</f>
        <v>1.915662651</v>
      </c>
      <c r="N20" s="4">
        <f t="shared" si="7"/>
        <v>-2.493975904</v>
      </c>
      <c r="O20" s="4">
        <f t="shared" si="7"/>
        <v>0</v>
      </c>
      <c r="P20" s="4">
        <f t="shared" si="7"/>
        <v>1</v>
      </c>
    </row>
    <row r="21" ht="15.75" customHeight="1">
      <c r="M21" s="4">
        <f t="shared" ref="M21:P21" si="8">M9 * (1/$P9)</f>
        <v>5.175</v>
      </c>
      <c r="N21" s="4">
        <f t="shared" si="8"/>
        <v>-0.6375</v>
      </c>
      <c r="O21" s="4">
        <f t="shared" si="8"/>
        <v>0</v>
      </c>
      <c r="P21" s="4">
        <f t="shared" si="8"/>
        <v>1</v>
      </c>
    </row>
    <row r="22" ht="15.75" customHeight="1">
      <c r="M22" s="4">
        <f t="shared" ref="M22:P22" si="9">M10 * (1/$P10)</f>
        <v>0.868852459</v>
      </c>
      <c r="N22" s="4">
        <f t="shared" si="9"/>
        <v>-0.7213114754</v>
      </c>
      <c r="O22" s="4">
        <f t="shared" si="9"/>
        <v>0</v>
      </c>
      <c r="P22" s="4">
        <f t="shared" si="9"/>
        <v>1</v>
      </c>
    </row>
    <row r="23" ht="15.75" customHeight="1">
      <c r="M23" s="4">
        <f t="shared" ref="M23:P23" si="10">M11 * (1/$P11)</f>
        <v>3.779661017</v>
      </c>
      <c r="N23" s="4">
        <f t="shared" si="10"/>
        <v>1.016949153</v>
      </c>
      <c r="O23" s="4">
        <f t="shared" si="10"/>
        <v>0</v>
      </c>
      <c r="P23" s="4">
        <f t="shared" si="10"/>
        <v>1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G7:I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2020-12-20T00:23:11Z</dcterms:created>
  <dc:creator>Дроздов Андрей</dc:creator>
</cp:coreProperties>
</file>