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Комп. практикум\КППП\"/>
    </mc:Choice>
  </mc:AlternateContent>
  <bookViews>
    <workbookView xWindow="0" yWindow="0" windowWidth="26880" windowHeight="10020" activeTab="3"/>
  </bookViews>
  <sheets>
    <sheet name="Лист1" sheetId="1" r:id="rId1"/>
    <sheet name="Лист2" sheetId="2" r:id="rId2"/>
    <sheet name="Лист3" sheetId="3" r:id="rId3"/>
    <sheet name="Лист4" sheetId="4" r:id="rId4"/>
    <sheet name="Структура сценария" sheetId="5" r:id="rId5"/>
  </sheets>
  <definedNames>
    <definedName name="Безалкогольные_Продажи">Лист4!$B$13</definedName>
    <definedName name="Безалкогольные_Расходы">Лист4!$C$13</definedName>
    <definedName name="Вино_Продажи">Лист4!$B$14</definedName>
    <definedName name="Вино_Расходы">Лист4!$C$14</definedName>
    <definedName name="Количество_материала">Лист3!$B$2</definedName>
    <definedName name="Количество_часов">Лист3!$B$4</definedName>
    <definedName name="Кондитерские_Продажи">Лист4!$B$8</definedName>
    <definedName name="Кондитерские_Расходы">Лист4!$C$8</definedName>
    <definedName name="Молочно_Продажи">Лист4!$B$7</definedName>
    <definedName name="Молочно_Расходы">Лист4!$C$7</definedName>
    <definedName name="Мясные_Продажи">Лист4!$B$9</definedName>
    <definedName name="Мясные_Расходы">Лист4!$C$9</definedName>
    <definedName name="Оплата_часа">Лист3!$B$5</definedName>
    <definedName name="Отпускная_цена">Лист3!$B$8</definedName>
    <definedName name="Пищевые_Продажи">Лист4!$B$12</definedName>
    <definedName name="Пищевые_Расходы">Лист4!$C$12</definedName>
    <definedName name="Плоды_Продажи">Лист4!$B$6</definedName>
    <definedName name="Плоды_Расходы">Лист4!$C$6</definedName>
    <definedName name="Предложение">Лист1!$D$2</definedName>
    <definedName name="Прибыль">Лист3!$B$9</definedName>
    <definedName name="Рыба_Продажи">Лист4!$B$10</definedName>
    <definedName name="Рыба_Расходы">Лист4!$C$10</definedName>
    <definedName name="Себестоимость">Лист3!$B$7</definedName>
    <definedName name="Спрос">Лист1!$C$2</definedName>
    <definedName name="Стоимость_материала">Лист3!$B$3</definedName>
    <definedName name="Табачные_Продажи">Лист4!$B$15</definedName>
    <definedName name="Табачные_Расходы">Лист4!$C$15</definedName>
    <definedName name="Хлебобулочные_Продажи">Лист4!$B$5</definedName>
    <definedName name="Хлебобулочные_Расходы">Лист4!$C$5</definedName>
    <definedName name="Цена">Лист1!$B$1</definedName>
    <definedName name="Яичные_Продажи">Лист4!$B$11</definedName>
    <definedName name="Яичные_Расходы">Лист4!$C$11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  <c r="C16" i="4"/>
  <c r="D5" i="4"/>
  <c r="E5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6" i="4"/>
  <c r="E6" i="4" s="1"/>
  <c r="B7" i="3"/>
  <c r="B9" i="3" s="1"/>
  <c r="D2" i="2"/>
  <c r="C2" i="2"/>
  <c r="E4" i="2"/>
  <c r="E5" i="2"/>
  <c r="E6" i="2"/>
  <c r="E7" i="2"/>
  <c r="E8" i="2"/>
  <c r="E9" i="2"/>
  <c r="E10" i="2"/>
  <c r="E11" i="2"/>
  <c r="E12" i="2"/>
  <c r="E13" i="2"/>
  <c r="E14" i="2"/>
  <c r="E3" i="2"/>
  <c r="D2" i="1"/>
  <c r="C2" i="1"/>
  <c r="D16" i="4" l="1"/>
  <c r="F10" i="4" s="1"/>
  <c r="F15" i="4" l="1"/>
  <c r="F8" i="4"/>
  <c r="F6" i="4"/>
  <c r="F5" i="4"/>
  <c r="F9" i="4"/>
  <c r="F12" i="4"/>
  <c r="F14" i="4"/>
  <c r="E16" i="4"/>
  <c r="F7" i="4"/>
  <c r="F11" i="4"/>
  <c r="F13" i="4"/>
  <c r="F16" i="4" l="1"/>
</calcChain>
</file>

<file path=xl/sharedStrings.xml><?xml version="1.0" encoding="utf-8"?>
<sst xmlns="http://schemas.openxmlformats.org/spreadsheetml/2006/main" count="89" uniqueCount="63">
  <si>
    <t>Цена=</t>
  </si>
  <si>
    <t>Спрос</t>
  </si>
  <si>
    <t>Предложение</t>
  </si>
  <si>
    <t>Цена</t>
  </si>
  <si>
    <t>Исходные данные</t>
  </si>
  <si>
    <t>Количество материала</t>
  </si>
  <si>
    <t>Стоимость матриала</t>
  </si>
  <si>
    <t>Количество часов</t>
  </si>
  <si>
    <t>Оплата одного часа</t>
  </si>
  <si>
    <t>Расчет прибыли</t>
  </si>
  <si>
    <t>Себестоимость</t>
  </si>
  <si>
    <t>Отпускная цена</t>
  </si>
  <si>
    <t>Прибыль</t>
  </si>
  <si>
    <t>Сводка</t>
  </si>
  <si>
    <t>Продажи, расходы, прибыль, рентабельность и доля по категориям продукта</t>
  </si>
  <si>
    <t>Категория</t>
  </si>
  <si>
    <t>Продажи</t>
  </si>
  <si>
    <t>Расходы</t>
  </si>
  <si>
    <t>Рентабельность</t>
  </si>
  <si>
    <t>Доля</t>
  </si>
  <si>
    <t>Хлебобулочные изделия</t>
  </si>
  <si>
    <t>Плоды и овощи</t>
  </si>
  <si>
    <t>Молочно-масляная продукция</t>
  </si>
  <si>
    <t>Кондитерские изделия</t>
  </si>
  <si>
    <t>Мясные и колбасные изделия</t>
  </si>
  <si>
    <t>Рыба и рыбные изделия</t>
  </si>
  <si>
    <t>Яичные изделия</t>
  </si>
  <si>
    <t>Безалкогольные напитки</t>
  </si>
  <si>
    <t>Вино-водочная продукция</t>
  </si>
  <si>
    <t>Табачные изделия</t>
  </si>
  <si>
    <t>Пищевые жиры</t>
  </si>
  <si>
    <t>Хлебобулочные_Продажи</t>
  </si>
  <si>
    <t>Плоды_Продажи</t>
  </si>
  <si>
    <t>Молочно_Продажи</t>
  </si>
  <si>
    <t>Кондитерские_Продажи</t>
  </si>
  <si>
    <t>Мясные_Продажи</t>
  </si>
  <si>
    <t>Рыба_Продажи</t>
  </si>
  <si>
    <t>Яичные_Продажи</t>
  </si>
  <si>
    <t>Пищевые_Продажи</t>
  </si>
  <si>
    <t>Безалкогольные_Продажи</t>
  </si>
  <si>
    <t>Вино_Продажи</t>
  </si>
  <si>
    <t>Табачные_Продажи</t>
  </si>
  <si>
    <t>Хлебобулочные_Расходы</t>
  </si>
  <si>
    <t>Плоды_Расходы</t>
  </si>
  <si>
    <t>Молочно_Расходы</t>
  </si>
  <si>
    <t>Кондитерские_Расходы</t>
  </si>
  <si>
    <t>Мясные_Расходы</t>
  </si>
  <si>
    <t>Рыба_Расходы</t>
  </si>
  <si>
    <t>Яичные_Расходы</t>
  </si>
  <si>
    <t>Пищевые_Расходы</t>
  </si>
  <si>
    <t>Безалкогольные_Расходы</t>
  </si>
  <si>
    <t>Вино_Расходы</t>
  </si>
  <si>
    <t>Табачные_Расходы</t>
  </si>
  <si>
    <t>Стартовый сценарий</t>
  </si>
  <si>
    <t>Автор: Bloodies , 10.03.2019</t>
  </si>
  <si>
    <t>Сценарий №1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</si>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</sst>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₽&quot;_-;\-* #,##0.00\ &quot;₽&quot;_-;_-* &quot;-&quot;??\ &quot;₽&quot;_-;_-@_-"/>
    <numFmt numFmtId="171" formatCode="##&quot;м.&quot;"/>
    <numFmt numFmtId="172" formatCode="#,##0.00&quot;₽&quot;;[Red]\-#,##0.00&quot;₽&quot;;[Blue]#,##0.00&quot;₽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3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4" fontId="0" fillId="0" borderId="0" xfId="0" applyNumberFormat="1"/>
    <xf numFmtId="171" fontId="0" fillId="0" borderId="0" xfId="0" applyNumberFormat="1"/>
    <xf numFmtId="172" fontId="0" fillId="0" borderId="0" xfId="0" applyNumberFormat="1"/>
    <xf numFmtId="9" fontId="0" fillId="0" borderId="0" xfId="0" applyNumberFormat="1"/>
    <xf numFmtId="9" fontId="0" fillId="0" borderId="0" xfId="1" applyNumberFormat="1" applyFon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2" xfId="0" applyNumberFormat="1" applyFill="1" applyBorder="1" applyAlignment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44" fontId="0" fillId="4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4" max="4" width="13.85546875" customWidth="1"/>
  </cols>
  <sheetData>
    <row r="1" spans="1:4" ht="17.25" x14ac:dyDescent="0.25">
      <c r="A1" s="2" t="s">
        <v>0</v>
      </c>
      <c r="B1" s="3">
        <v>10</v>
      </c>
      <c r="C1" s="1" t="s">
        <v>1</v>
      </c>
      <c r="D1" s="1" t="s">
        <v>2</v>
      </c>
    </row>
    <row r="2" spans="1:4" x14ac:dyDescent="0.25">
      <c r="C2" s="1">
        <f>2000-75*Цена</f>
        <v>1250</v>
      </c>
      <c r="D2" s="1">
        <f>740+65*Цена</f>
        <v>1390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D3" sqref="D3"/>
    </sheetView>
  </sheetViews>
  <sheetFormatPr defaultRowHeight="15" x14ac:dyDescent="0.25"/>
  <cols>
    <col min="4" max="4" width="13.85546875" customWidth="1"/>
  </cols>
  <sheetData>
    <row r="1" spans="2:5" ht="17.25" x14ac:dyDescent="0.25">
      <c r="B1" s="2" t="s">
        <v>3</v>
      </c>
      <c r="C1" s="1" t="s">
        <v>1</v>
      </c>
      <c r="D1" s="1" t="s">
        <v>2</v>
      </c>
    </row>
    <row r="2" spans="2:5" x14ac:dyDescent="0.25">
      <c r="C2" s="1">
        <f>2000-75*B2</f>
        <v>2000</v>
      </c>
      <c r="D2" s="1">
        <f>740+65*B2</f>
        <v>740</v>
      </c>
    </row>
    <row r="3" spans="2:5" x14ac:dyDescent="0.25">
      <c r="B3">
        <v>1</v>
      </c>
      <c r="C3">
        <f t="dataTable" ref="C3:D14" dt2D="0" dtr="0" r1="B2"/>
        <v>1925</v>
      </c>
      <c r="D3">
        <v>805</v>
      </c>
      <c r="E3" t="str">
        <f>IF(C3=D3,"равновесные спрос и предложение", " ")</f>
        <v xml:space="preserve"> </v>
      </c>
    </row>
    <row r="4" spans="2:5" x14ac:dyDescent="0.25">
      <c r="B4">
        <v>2</v>
      </c>
      <c r="C4">
        <v>1850</v>
      </c>
      <c r="D4">
        <v>870</v>
      </c>
      <c r="E4" t="str">
        <f t="shared" ref="E4:E14" si="0">IF(C4=D4,"равновесные спрос и предложение", " ")</f>
        <v xml:space="preserve"> </v>
      </c>
    </row>
    <row r="5" spans="2:5" x14ac:dyDescent="0.25">
      <c r="B5">
        <v>3</v>
      </c>
      <c r="C5">
        <v>1775</v>
      </c>
      <c r="D5">
        <v>935</v>
      </c>
      <c r="E5" t="str">
        <f t="shared" si="0"/>
        <v xml:space="preserve"> </v>
      </c>
    </row>
    <row r="6" spans="2:5" x14ac:dyDescent="0.25">
      <c r="B6">
        <v>4</v>
      </c>
      <c r="C6">
        <v>1700</v>
      </c>
      <c r="D6">
        <v>1000</v>
      </c>
      <c r="E6" t="str">
        <f t="shared" si="0"/>
        <v xml:space="preserve"> </v>
      </c>
    </row>
    <row r="7" spans="2:5" x14ac:dyDescent="0.25">
      <c r="B7">
        <v>5</v>
      </c>
      <c r="C7">
        <v>1625</v>
      </c>
      <c r="D7">
        <v>1065</v>
      </c>
      <c r="E7" t="str">
        <f t="shared" si="0"/>
        <v xml:space="preserve"> </v>
      </c>
    </row>
    <row r="8" spans="2:5" x14ac:dyDescent="0.25">
      <c r="B8">
        <v>6</v>
      </c>
      <c r="C8">
        <v>1550</v>
      </c>
      <c r="D8">
        <v>1130</v>
      </c>
      <c r="E8" t="str">
        <f t="shared" si="0"/>
        <v xml:space="preserve"> </v>
      </c>
    </row>
    <row r="9" spans="2:5" x14ac:dyDescent="0.25">
      <c r="B9">
        <v>7</v>
      </c>
      <c r="C9">
        <v>1475</v>
      </c>
      <c r="D9">
        <v>1195</v>
      </c>
      <c r="E9" t="str">
        <f t="shared" si="0"/>
        <v xml:space="preserve"> </v>
      </c>
    </row>
    <row r="10" spans="2:5" x14ac:dyDescent="0.25">
      <c r="B10">
        <v>8</v>
      </c>
      <c r="C10">
        <v>1400</v>
      </c>
      <c r="D10">
        <v>1260</v>
      </c>
      <c r="E10" t="str">
        <f t="shared" si="0"/>
        <v xml:space="preserve"> </v>
      </c>
    </row>
    <row r="11" spans="2:5" x14ac:dyDescent="0.25">
      <c r="B11">
        <v>9</v>
      </c>
      <c r="C11">
        <v>1325</v>
      </c>
      <c r="D11">
        <v>1325</v>
      </c>
      <c r="E11" t="str">
        <f t="shared" si="0"/>
        <v>равновесные спрос и предложение</v>
      </c>
    </row>
    <row r="12" spans="2:5" x14ac:dyDescent="0.25">
      <c r="B12">
        <v>10</v>
      </c>
      <c r="C12">
        <v>1250</v>
      </c>
      <c r="D12">
        <v>1390</v>
      </c>
      <c r="E12" t="str">
        <f t="shared" si="0"/>
        <v xml:space="preserve"> </v>
      </c>
    </row>
    <row r="13" spans="2:5" x14ac:dyDescent="0.25">
      <c r="B13">
        <v>11</v>
      </c>
      <c r="C13">
        <v>1175</v>
      </c>
      <c r="D13">
        <v>1455</v>
      </c>
      <c r="E13" t="str">
        <f t="shared" si="0"/>
        <v xml:space="preserve"> </v>
      </c>
    </row>
    <row r="14" spans="2:5" x14ac:dyDescent="0.25">
      <c r="B14">
        <v>12</v>
      </c>
      <c r="C14">
        <v>1100</v>
      </c>
      <c r="D14">
        <v>1520</v>
      </c>
      <c r="E14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7" sqref="B7"/>
    </sheetView>
  </sheetViews>
  <sheetFormatPr defaultRowHeight="15" x14ac:dyDescent="0.25"/>
  <cols>
    <col min="1" max="1" width="21.85546875" customWidth="1"/>
    <col min="2" max="2" width="9.5703125" bestFit="1" customWidth="1"/>
  </cols>
  <sheetData>
    <row r="1" spans="1:8" x14ac:dyDescent="0.25">
      <c r="A1" t="s">
        <v>4</v>
      </c>
    </row>
    <row r="2" spans="1:8" x14ac:dyDescent="0.25">
      <c r="A2" t="s">
        <v>5</v>
      </c>
      <c r="B2" s="5">
        <v>10</v>
      </c>
    </row>
    <row r="3" spans="1:8" x14ac:dyDescent="0.25">
      <c r="A3" t="s">
        <v>6</v>
      </c>
      <c r="B3" s="4">
        <v>6</v>
      </c>
    </row>
    <row r="4" spans="1:8" x14ac:dyDescent="0.25">
      <c r="A4" t="s">
        <v>7</v>
      </c>
      <c r="B4">
        <v>5</v>
      </c>
    </row>
    <row r="5" spans="1:8" x14ac:dyDescent="0.25">
      <c r="A5" t="s">
        <v>8</v>
      </c>
      <c r="B5" s="4">
        <v>26</v>
      </c>
    </row>
    <row r="6" spans="1:8" x14ac:dyDescent="0.25">
      <c r="A6" t="s">
        <v>9</v>
      </c>
    </row>
    <row r="7" spans="1:8" x14ac:dyDescent="0.25">
      <c r="A7" t="s">
        <v>10</v>
      </c>
      <c r="B7" s="4">
        <f>(Стоимость_материала*Количество_материала)+(Количество_часов*Оплата_часа)</f>
        <v>190</v>
      </c>
    </row>
    <row r="8" spans="1:8" x14ac:dyDescent="0.25">
      <c r="A8" t="s">
        <v>11</v>
      </c>
      <c r="B8" s="4">
        <v>220</v>
      </c>
    </row>
    <row r="9" spans="1:8" x14ac:dyDescent="0.25">
      <c r="A9" t="s">
        <v>12</v>
      </c>
      <c r="B9" s="4">
        <f>Отпускная_цена-Себестоимость</f>
        <v>30</v>
      </c>
      <c r="C9" s="4">
        <v>6</v>
      </c>
      <c r="D9" s="4">
        <v>7</v>
      </c>
      <c r="E9" s="4">
        <v>8</v>
      </c>
      <c r="F9" s="4">
        <v>9</v>
      </c>
      <c r="G9" s="4">
        <v>10</v>
      </c>
      <c r="H9" s="4">
        <v>11</v>
      </c>
    </row>
    <row r="10" spans="1:8" x14ac:dyDescent="0.25">
      <c r="B10" s="4">
        <v>25</v>
      </c>
      <c r="C10" s="6">
        <f t="dataTable" ref="C10:H20" dt2D="1" dtr="1" r1="B3" r2="B5"/>
        <v>35</v>
      </c>
      <c r="D10" s="6">
        <v>25</v>
      </c>
      <c r="E10" s="6">
        <v>15</v>
      </c>
      <c r="F10" s="6">
        <v>5</v>
      </c>
      <c r="G10" s="6">
        <v>-5</v>
      </c>
      <c r="H10" s="6">
        <v>-15</v>
      </c>
    </row>
    <row r="11" spans="1:8" x14ac:dyDescent="0.25">
      <c r="B11" s="4">
        <v>26</v>
      </c>
      <c r="C11" s="6">
        <v>30</v>
      </c>
      <c r="D11" s="6">
        <v>20</v>
      </c>
      <c r="E11" s="6">
        <v>10</v>
      </c>
      <c r="F11" s="6">
        <v>0</v>
      </c>
      <c r="G11" s="6">
        <v>-10</v>
      </c>
      <c r="H11" s="6">
        <v>-20</v>
      </c>
    </row>
    <row r="12" spans="1:8" x14ac:dyDescent="0.25">
      <c r="B12" s="4">
        <v>27</v>
      </c>
      <c r="C12" s="6">
        <v>25</v>
      </c>
      <c r="D12" s="6">
        <v>15</v>
      </c>
      <c r="E12" s="6">
        <v>5</v>
      </c>
      <c r="F12" s="6">
        <v>-5</v>
      </c>
      <c r="G12" s="6">
        <v>-15</v>
      </c>
      <c r="H12" s="6">
        <v>-25</v>
      </c>
    </row>
    <row r="13" spans="1:8" x14ac:dyDescent="0.25">
      <c r="B13" s="4">
        <v>28</v>
      </c>
      <c r="C13" s="6">
        <v>20</v>
      </c>
      <c r="D13" s="6">
        <v>10</v>
      </c>
      <c r="E13" s="6">
        <v>0</v>
      </c>
      <c r="F13" s="6">
        <v>-10</v>
      </c>
      <c r="G13" s="6">
        <v>-20</v>
      </c>
      <c r="H13" s="6">
        <v>-30</v>
      </c>
    </row>
    <row r="14" spans="1:8" x14ac:dyDescent="0.25">
      <c r="B14" s="4">
        <v>29</v>
      </c>
      <c r="C14" s="6">
        <v>15</v>
      </c>
      <c r="D14" s="6">
        <v>5</v>
      </c>
      <c r="E14" s="6">
        <v>-5</v>
      </c>
      <c r="F14" s="6">
        <v>-15</v>
      </c>
      <c r="G14" s="6">
        <v>-25</v>
      </c>
      <c r="H14" s="6">
        <v>-35</v>
      </c>
    </row>
    <row r="15" spans="1:8" x14ac:dyDescent="0.25">
      <c r="B15" s="4">
        <v>30</v>
      </c>
      <c r="C15" s="6">
        <v>10</v>
      </c>
      <c r="D15" s="6">
        <v>0</v>
      </c>
      <c r="E15" s="6">
        <v>-10</v>
      </c>
      <c r="F15" s="6">
        <v>-20</v>
      </c>
      <c r="G15" s="6">
        <v>-30</v>
      </c>
      <c r="H15" s="6">
        <v>-40</v>
      </c>
    </row>
    <row r="16" spans="1:8" x14ac:dyDescent="0.25">
      <c r="B16" s="4">
        <v>31</v>
      </c>
      <c r="C16" s="6">
        <v>5</v>
      </c>
      <c r="D16" s="6">
        <v>-5</v>
      </c>
      <c r="E16" s="6">
        <v>-15</v>
      </c>
      <c r="F16" s="6">
        <v>-25</v>
      </c>
      <c r="G16" s="6">
        <v>-35</v>
      </c>
      <c r="H16" s="6">
        <v>-45</v>
      </c>
    </row>
    <row r="17" spans="2:8" x14ac:dyDescent="0.25">
      <c r="B17" s="4">
        <v>32</v>
      </c>
      <c r="C17" s="6">
        <v>0</v>
      </c>
      <c r="D17" s="6">
        <v>-10</v>
      </c>
      <c r="E17" s="6">
        <v>-20</v>
      </c>
      <c r="F17" s="6">
        <v>-30</v>
      </c>
      <c r="G17" s="6">
        <v>-40</v>
      </c>
      <c r="H17" s="6">
        <v>-50</v>
      </c>
    </row>
    <row r="18" spans="2:8" x14ac:dyDescent="0.25">
      <c r="B18" s="4">
        <v>33</v>
      </c>
      <c r="C18" s="6">
        <v>-5</v>
      </c>
      <c r="D18" s="6">
        <v>-15</v>
      </c>
      <c r="E18" s="6">
        <v>-25</v>
      </c>
      <c r="F18" s="6">
        <v>-35</v>
      </c>
      <c r="G18" s="6">
        <v>-45</v>
      </c>
      <c r="H18" s="6">
        <v>-55</v>
      </c>
    </row>
    <row r="19" spans="2:8" x14ac:dyDescent="0.25">
      <c r="B19" s="4">
        <v>34</v>
      </c>
      <c r="C19" s="6">
        <v>-10</v>
      </c>
      <c r="D19" s="6">
        <v>-20</v>
      </c>
      <c r="E19" s="6">
        <v>-30</v>
      </c>
      <c r="F19" s="6">
        <v>-40</v>
      </c>
      <c r="G19" s="6">
        <v>-50</v>
      </c>
      <c r="H19" s="6">
        <v>-60</v>
      </c>
    </row>
    <row r="20" spans="2:8" x14ac:dyDescent="0.25">
      <c r="B20" s="4">
        <v>35</v>
      </c>
      <c r="C20" s="6">
        <v>-15</v>
      </c>
      <c r="D20" s="6">
        <v>-25</v>
      </c>
      <c r="E20" s="6">
        <v>-35</v>
      </c>
      <c r="F20" s="6">
        <v>-45</v>
      </c>
      <c r="G20" s="6">
        <v>-55</v>
      </c>
      <c r="H20" s="6">
        <v>-65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4" sqref="C14"/>
    </sheetView>
  </sheetViews>
  <sheetFormatPr defaultRowHeight="15" x14ac:dyDescent="0.25"/>
  <cols>
    <col min="1" max="1" width="28.85546875" customWidth="1"/>
    <col min="2" max="3" width="14.5703125" bestFit="1" customWidth="1"/>
    <col min="4" max="4" width="14.140625" customWidth="1"/>
    <col min="5" max="5" width="15.7109375" customWidth="1"/>
  </cols>
  <sheetData>
    <row r="1" spans="1:6" x14ac:dyDescent="0.25">
      <c r="A1" t="s">
        <v>13</v>
      </c>
    </row>
    <row r="2" spans="1:6" x14ac:dyDescent="0.25">
      <c r="A2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12</v>
      </c>
      <c r="E4" t="s">
        <v>18</v>
      </c>
      <c r="F4" t="s">
        <v>19</v>
      </c>
    </row>
    <row r="5" spans="1:6" x14ac:dyDescent="0.25">
      <c r="A5" t="s">
        <v>20</v>
      </c>
      <c r="B5" s="4">
        <v>98105</v>
      </c>
      <c r="C5" s="4">
        <v>72033</v>
      </c>
      <c r="D5" s="4">
        <f>B5-C5</f>
        <v>26072</v>
      </c>
      <c r="E5" s="7">
        <f>D5/B5</f>
        <v>0.26575607767188214</v>
      </c>
      <c r="F5" s="8">
        <f>D5/$D$16</f>
        <v>4.2506293122562641E-2</v>
      </c>
    </row>
    <row r="6" spans="1:6" x14ac:dyDescent="0.25">
      <c r="A6" t="s">
        <v>21</v>
      </c>
      <c r="B6" s="4">
        <v>35082</v>
      </c>
      <c r="C6" s="4">
        <v>18032</v>
      </c>
      <c r="D6" s="4">
        <f>B6-C6</f>
        <v>17050</v>
      </c>
      <c r="E6" s="7">
        <f t="shared" ref="E6:E16" si="0">D6/B6</f>
        <v>0.48600421868764609</v>
      </c>
      <c r="F6" s="8">
        <f t="shared" ref="F6:F15" si="1">D6/$D$16</f>
        <v>2.7797341889371472E-2</v>
      </c>
    </row>
    <row r="7" spans="1:6" x14ac:dyDescent="0.25">
      <c r="A7" t="s">
        <v>22</v>
      </c>
      <c r="B7" s="4">
        <v>369963</v>
      </c>
      <c r="C7" s="4">
        <v>250238</v>
      </c>
      <c r="D7" s="4">
        <f t="shared" ref="D7:D15" si="2">B7-C7</f>
        <v>119725</v>
      </c>
      <c r="E7" s="7">
        <f t="shared" si="0"/>
        <v>0.32361344242532364</v>
      </c>
      <c r="F7" s="8">
        <f t="shared" si="1"/>
        <v>0.1951927717129032</v>
      </c>
    </row>
    <row r="8" spans="1:6" x14ac:dyDescent="0.25">
      <c r="A8" t="s">
        <v>23</v>
      </c>
      <c r="B8" s="4">
        <v>244893</v>
      </c>
      <c r="C8" s="4">
        <v>210238</v>
      </c>
      <c r="D8" s="4">
        <f t="shared" si="2"/>
        <v>34655</v>
      </c>
      <c r="E8" s="7">
        <f t="shared" si="0"/>
        <v>0.14151078226000743</v>
      </c>
      <c r="F8" s="8">
        <f t="shared" si="1"/>
        <v>5.6499523939951217E-2</v>
      </c>
    </row>
    <row r="9" spans="1:6" x14ac:dyDescent="0.25">
      <c r="A9" t="s">
        <v>24</v>
      </c>
      <c r="B9" s="4">
        <v>405829</v>
      </c>
      <c r="C9" s="4">
        <v>301253</v>
      </c>
      <c r="D9" s="4">
        <f t="shared" si="2"/>
        <v>104576</v>
      </c>
      <c r="E9" s="7">
        <f t="shared" si="0"/>
        <v>0.25768488698441955</v>
      </c>
      <c r="F9" s="8">
        <f t="shared" si="1"/>
        <v>0.17049471116849918</v>
      </c>
    </row>
    <row r="10" spans="1:6" x14ac:dyDescent="0.25">
      <c r="A10" t="s">
        <v>25</v>
      </c>
      <c r="B10" s="4">
        <v>381737</v>
      </c>
      <c r="C10" s="4">
        <v>240839</v>
      </c>
      <c r="D10" s="4">
        <f t="shared" si="2"/>
        <v>140898</v>
      </c>
      <c r="E10" s="7">
        <f t="shared" si="0"/>
        <v>0.36909704849150071</v>
      </c>
      <c r="F10" s="8">
        <f t="shared" si="1"/>
        <v>0.22971201627734084</v>
      </c>
    </row>
    <row r="11" spans="1:6" x14ac:dyDescent="0.25">
      <c r="A11" t="s">
        <v>26</v>
      </c>
      <c r="B11" s="4">
        <v>58365</v>
      </c>
      <c r="C11" s="4">
        <v>27983</v>
      </c>
      <c r="D11" s="4">
        <f t="shared" si="2"/>
        <v>30382</v>
      </c>
      <c r="E11" s="7">
        <f t="shared" si="0"/>
        <v>0.52055170050543986</v>
      </c>
      <c r="F11" s="8">
        <f t="shared" si="1"/>
        <v>4.9533069869963871E-2</v>
      </c>
    </row>
    <row r="12" spans="1:6" x14ac:dyDescent="0.25">
      <c r="A12" t="s">
        <v>30</v>
      </c>
      <c r="B12" s="4">
        <v>20763</v>
      </c>
      <c r="C12" s="4">
        <v>10587</v>
      </c>
      <c r="D12" s="4">
        <f t="shared" si="2"/>
        <v>10176</v>
      </c>
      <c r="E12" s="7">
        <f t="shared" si="0"/>
        <v>0.49010258633145498</v>
      </c>
      <c r="F12" s="8">
        <f t="shared" si="1"/>
        <v>1.6590366631451265E-2</v>
      </c>
    </row>
    <row r="13" spans="1:6" x14ac:dyDescent="0.25">
      <c r="A13" t="s">
        <v>27</v>
      </c>
      <c r="B13" s="4">
        <v>50225</v>
      </c>
      <c r="C13" s="4">
        <v>37862</v>
      </c>
      <c r="D13" s="4">
        <f t="shared" si="2"/>
        <v>12363</v>
      </c>
      <c r="E13" s="7">
        <f t="shared" si="0"/>
        <v>0.24615231458437034</v>
      </c>
      <c r="F13" s="8">
        <f t="shared" si="1"/>
        <v>2.0155925969401731E-2</v>
      </c>
    </row>
    <row r="14" spans="1:6" x14ac:dyDescent="0.25">
      <c r="A14" t="s">
        <v>28</v>
      </c>
      <c r="B14" s="4">
        <v>357812</v>
      </c>
      <c r="C14" s="4">
        <v>250784</v>
      </c>
      <c r="D14" s="4">
        <f t="shared" si="2"/>
        <v>107028</v>
      </c>
      <c r="E14" s="7">
        <f t="shared" si="0"/>
        <v>0.29911797256659922</v>
      </c>
      <c r="F14" s="8">
        <f t="shared" si="1"/>
        <v>0.17449231130414367</v>
      </c>
    </row>
    <row r="15" spans="1:6" x14ac:dyDescent="0.25">
      <c r="A15" t="s">
        <v>29</v>
      </c>
      <c r="B15" s="4">
        <v>50726</v>
      </c>
      <c r="C15" s="4">
        <v>40283</v>
      </c>
      <c r="D15" s="4">
        <f t="shared" si="2"/>
        <v>10443</v>
      </c>
      <c r="E15" s="7">
        <f t="shared" si="0"/>
        <v>0.20587075661396523</v>
      </c>
      <c r="F15" s="8">
        <f t="shared" si="1"/>
        <v>1.7025668114410926E-2</v>
      </c>
    </row>
    <row r="16" spans="1:6" x14ac:dyDescent="0.25">
      <c r="B16" s="4">
        <f t="shared" ref="B16:C16" si="3">SUM(B5:B15)</f>
        <v>2073500</v>
      </c>
      <c r="C16" s="4">
        <f t="shared" si="3"/>
        <v>1460132</v>
      </c>
      <c r="D16" s="4">
        <f>SUM(D5:D15)</f>
        <v>613368</v>
      </c>
      <c r="E16" s="7">
        <f t="shared" si="0"/>
        <v>0.29581287677839402</v>
      </c>
      <c r="F16" s="7">
        <f>SUM(F5:F15)</f>
        <v>1</v>
      </c>
    </row>
  </sheetData>
  <scenarios current="1" sqref="B5:C15">
    <scenario name="Стартовый сценарий" locked="1" count="11" user="Bloodies" comment="Автор: Bloodies , 10.03.2019">
      <inputCells r="B5" val="98105" numFmtId="44"/>
      <inputCells r="B6" val="35082" numFmtId="44"/>
      <inputCells r="B7" val="369963" numFmtId="44"/>
      <inputCells r="B8" val="244893" numFmtId="44"/>
      <inputCells r="B9" val="405829" numFmtId="44"/>
      <inputCells r="B10" val="381737" numFmtId="44"/>
      <inputCells r="B11" val="58365" numFmtId="44"/>
      <inputCells r="B12" val="20763" numFmtId="44"/>
      <inputCells r="B13" val="50225" numFmtId="44"/>
      <inputCells r="B14" val="357812" numFmtId="44"/>
      <inputCells r="B15" val="50726" numFmtId="44"/>
    </scenario>
    <scenario name="Сценарий №1" locked="1" count="11" user="Bloodies" comment="Автор: Bloodies , 10.03.2019">
      <inputCells r="C5" val="72033" numFmtId="44"/>
      <inputCells r="C6" val="18032" numFmtId="44"/>
      <inputCells r="C7" val="250238" numFmtId="44"/>
      <inputCells r="C8" val="210238" numFmtId="44"/>
      <inputCells r="C9" val="301253" numFmtId="44"/>
      <inputCells r="C10" val="240839" numFmtId="44"/>
      <inputCells r="C11" val="27983" numFmtId="44"/>
      <inputCells r="C12" val="10587" numFmtId="44"/>
      <inputCells r="C13" val="37862" numFmtId="44"/>
      <inputCells r="C14" val="250784" numFmtId="44"/>
      <inputCells r="C15" val="40283" numFmtId="44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53"/>
  <sheetViews>
    <sheetView showGridLines="0" topLeftCell="A5" workbookViewId="0"/>
  </sheetViews>
  <sheetFormatPr defaultRowHeight="15" outlineLevelRow="1" outlineLevelCol="1" x14ac:dyDescent="0.25"/>
  <cols>
    <col min="3" max="3" width="26.42578125" bestFit="1" customWidth="1"/>
    <col min="4" max="6" width="18" bestFit="1" customWidth="1" outlineLevel="1"/>
  </cols>
  <sheetData>
    <row r="1" spans="2:6" ht="15.75" thickBot="1" x14ac:dyDescent="0.3"/>
    <row r="2" spans="2:6" ht="15.75" x14ac:dyDescent="0.25">
      <c r="B2" s="13" t="s">
        <v>56</v>
      </c>
      <c r="C2" s="13"/>
      <c r="D2" s="18"/>
      <c r="E2" s="18"/>
      <c r="F2" s="18"/>
    </row>
    <row r="3" spans="2:6" ht="15.75" collapsed="1" x14ac:dyDescent="0.25">
      <c r="B3" s="12"/>
      <c r="C3" s="12"/>
      <c r="D3" s="19" t="s">
        <v>58</v>
      </c>
      <c r="E3" s="19" t="s">
        <v>53</v>
      </c>
      <c r="F3" s="19" t="s">
        <v>55</v>
      </c>
    </row>
    <row r="4" spans="2:6" ht="22.5" hidden="1" outlineLevel="1" x14ac:dyDescent="0.25">
      <c r="B4" s="15"/>
      <c r="C4" s="15"/>
      <c r="D4" s="9"/>
      <c r="E4" s="21" t="s">
        <v>54</v>
      </c>
      <c r="F4" s="21" t="s">
        <v>54</v>
      </c>
    </row>
    <row r="5" spans="2:6" x14ac:dyDescent="0.25">
      <c r="B5" s="16" t="s">
        <v>57</v>
      </c>
      <c r="C5" s="16"/>
      <c r="D5" s="14"/>
      <c r="E5" s="14"/>
      <c r="F5" s="14"/>
    </row>
    <row r="6" spans="2:6" outlineLevel="1" x14ac:dyDescent="0.25">
      <c r="B6" s="15"/>
      <c r="C6" s="15" t="s">
        <v>31</v>
      </c>
      <c r="D6" s="10">
        <v>98105</v>
      </c>
      <c r="E6" s="20">
        <v>98105</v>
      </c>
      <c r="F6" s="10">
        <v>98105</v>
      </c>
    </row>
    <row r="7" spans="2:6" outlineLevel="1" x14ac:dyDescent="0.25">
      <c r="B7" s="15"/>
      <c r="C7" s="15" t="s">
        <v>32</v>
      </c>
      <c r="D7" s="10">
        <v>35082</v>
      </c>
      <c r="E7" s="20">
        <v>35082</v>
      </c>
      <c r="F7" s="10">
        <v>35082</v>
      </c>
    </row>
    <row r="8" spans="2:6" outlineLevel="1" x14ac:dyDescent="0.25">
      <c r="B8" s="15"/>
      <c r="C8" s="15" t="s">
        <v>33</v>
      </c>
      <c r="D8" s="10">
        <v>369963</v>
      </c>
      <c r="E8" s="20">
        <v>369963</v>
      </c>
      <c r="F8" s="10">
        <v>369963</v>
      </c>
    </row>
    <row r="9" spans="2:6" outlineLevel="1" x14ac:dyDescent="0.25">
      <c r="B9" s="15"/>
      <c r="C9" s="15" t="s">
        <v>34</v>
      </c>
      <c r="D9" s="10">
        <v>244893</v>
      </c>
      <c r="E9" s="20">
        <v>244893</v>
      </c>
      <c r="F9" s="10">
        <v>244893</v>
      </c>
    </row>
    <row r="10" spans="2:6" outlineLevel="1" x14ac:dyDescent="0.25">
      <c r="B10" s="15"/>
      <c r="C10" s="15" t="s">
        <v>35</v>
      </c>
      <c r="D10" s="10">
        <v>405829</v>
      </c>
      <c r="E10" s="20">
        <v>405829</v>
      </c>
      <c r="F10" s="10">
        <v>405829</v>
      </c>
    </row>
    <row r="11" spans="2:6" outlineLevel="1" x14ac:dyDescent="0.25">
      <c r="B11" s="15"/>
      <c r="C11" s="15" t="s">
        <v>36</v>
      </c>
      <c r="D11" s="10">
        <v>381737</v>
      </c>
      <c r="E11" s="20">
        <v>381737</v>
      </c>
      <c r="F11" s="10">
        <v>381737</v>
      </c>
    </row>
    <row r="12" spans="2:6" outlineLevel="1" x14ac:dyDescent="0.25">
      <c r="B12" s="15"/>
      <c r="C12" s="15" t="s">
        <v>37</v>
      </c>
      <c r="D12" s="10">
        <v>58365</v>
      </c>
      <c r="E12" s="20">
        <v>58365</v>
      </c>
      <c r="F12" s="10">
        <v>58365</v>
      </c>
    </row>
    <row r="13" spans="2:6" outlineLevel="1" x14ac:dyDescent="0.25">
      <c r="B13" s="15"/>
      <c r="C13" s="15" t="s">
        <v>38</v>
      </c>
      <c r="D13" s="10">
        <v>20763</v>
      </c>
      <c r="E13" s="20">
        <v>20763</v>
      </c>
      <c r="F13" s="10">
        <v>20763</v>
      </c>
    </row>
    <row r="14" spans="2:6" outlineLevel="1" x14ac:dyDescent="0.25">
      <c r="B14" s="15"/>
      <c r="C14" s="15" t="s">
        <v>39</v>
      </c>
      <c r="D14" s="10">
        <v>50225</v>
      </c>
      <c r="E14" s="20">
        <v>50225</v>
      </c>
      <c r="F14" s="10">
        <v>50225</v>
      </c>
    </row>
    <row r="15" spans="2:6" outlineLevel="1" x14ac:dyDescent="0.25">
      <c r="B15" s="15"/>
      <c r="C15" s="15" t="s">
        <v>40</v>
      </c>
      <c r="D15" s="10">
        <v>357812</v>
      </c>
      <c r="E15" s="20">
        <v>357812</v>
      </c>
      <c r="F15" s="10">
        <v>357812</v>
      </c>
    </row>
    <row r="16" spans="2:6" outlineLevel="1" x14ac:dyDescent="0.25">
      <c r="B16" s="15"/>
      <c r="C16" s="15" t="s">
        <v>41</v>
      </c>
      <c r="D16" s="10">
        <v>50726</v>
      </c>
      <c r="E16" s="20">
        <v>50726</v>
      </c>
      <c r="F16" s="10">
        <v>50726</v>
      </c>
    </row>
    <row r="17" spans="2:6" outlineLevel="1" x14ac:dyDescent="0.25">
      <c r="B17" s="15"/>
      <c r="C17" s="15" t="s">
        <v>42</v>
      </c>
      <c r="D17" s="10">
        <v>72033</v>
      </c>
      <c r="E17" s="10">
        <v>72033</v>
      </c>
      <c r="F17" s="20">
        <v>72033</v>
      </c>
    </row>
    <row r="18" spans="2:6" outlineLevel="1" x14ac:dyDescent="0.25">
      <c r="B18" s="15"/>
      <c r="C18" s="15" t="s">
        <v>43</v>
      </c>
      <c r="D18" s="10">
        <v>18032</v>
      </c>
      <c r="E18" s="10">
        <v>18032</v>
      </c>
      <c r="F18" s="20">
        <v>18032</v>
      </c>
    </row>
    <row r="19" spans="2:6" outlineLevel="1" x14ac:dyDescent="0.25">
      <c r="B19" s="15"/>
      <c r="C19" s="15" t="s">
        <v>44</v>
      </c>
      <c r="D19" s="10">
        <v>250238</v>
      </c>
      <c r="E19" s="10">
        <v>250238</v>
      </c>
      <c r="F19" s="20">
        <v>250238</v>
      </c>
    </row>
    <row r="20" spans="2:6" outlineLevel="1" x14ac:dyDescent="0.25">
      <c r="B20" s="15"/>
      <c r="C20" s="15" t="s">
        <v>45</v>
      </c>
      <c r="D20" s="10">
        <v>210238</v>
      </c>
      <c r="E20" s="10">
        <v>210238</v>
      </c>
      <c r="F20" s="20">
        <v>210238</v>
      </c>
    </row>
    <row r="21" spans="2:6" outlineLevel="1" x14ac:dyDescent="0.25">
      <c r="B21" s="15"/>
      <c r="C21" s="15" t="s">
        <v>46</v>
      </c>
      <c r="D21" s="10">
        <v>301253</v>
      </c>
      <c r="E21" s="10">
        <v>301253</v>
      </c>
      <c r="F21" s="20">
        <v>301253</v>
      </c>
    </row>
    <row r="22" spans="2:6" outlineLevel="1" x14ac:dyDescent="0.25">
      <c r="B22" s="15"/>
      <c r="C22" s="15" t="s">
        <v>47</v>
      </c>
      <c r="D22" s="10">
        <v>240839</v>
      </c>
      <c r="E22" s="10">
        <v>240839</v>
      </c>
      <c r="F22" s="20">
        <v>240839</v>
      </c>
    </row>
    <row r="23" spans="2:6" outlineLevel="1" x14ac:dyDescent="0.25">
      <c r="B23" s="15"/>
      <c r="C23" s="15" t="s">
        <v>48</v>
      </c>
      <c r="D23" s="10">
        <v>27983</v>
      </c>
      <c r="E23" s="10">
        <v>27983</v>
      </c>
      <c r="F23" s="20">
        <v>27983</v>
      </c>
    </row>
    <row r="24" spans="2:6" outlineLevel="1" x14ac:dyDescent="0.25">
      <c r="B24" s="15"/>
      <c r="C24" s="15" t="s">
        <v>49</v>
      </c>
      <c r="D24" s="10">
        <v>10587</v>
      </c>
      <c r="E24" s="10">
        <v>10587</v>
      </c>
      <c r="F24" s="20">
        <v>10587</v>
      </c>
    </row>
    <row r="25" spans="2:6" outlineLevel="1" x14ac:dyDescent="0.25">
      <c r="B25" s="15"/>
      <c r="C25" s="15" t="s">
        <v>50</v>
      </c>
      <c r="D25" s="10">
        <v>37862</v>
      </c>
      <c r="E25" s="10">
        <v>37862</v>
      </c>
      <c r="F25" s="20">
        <v>37862</v>
      </c>
    </row>
    <row r="26" spans="2:6" outlineLevel="1" x14ac:dyDescent="0.25">
      <c r="B26" s="15"/>
      <c r="C26" s="15" t="s">
        <v>51</v>
      </c>
      <c r="D26" s="10">
        <v>250784</v>
      </c>
      <c r="E26" s="10">
        <v>250784</v>
      </c>
      <c r="F26" s="20">
        <v>250784</v>
      </c>
    </row>
    <row r="27" spans="2:6" outlineLevel="1" x14ac:dyDescent="0.25">
      <c r="B27" s="15"/>
      <c r="C27" s="15" t="s">
        <v>52</v>
      </c>
      <c r="D27" s="10">
        <v>40283</v>
      </c>
      <c r="E27" s="10">
        <v>40283</v>
      </c>
      <c r="F27" s="20">
        <v>40283</v>
      </c>
    </row>
    <row r="28" spans="2:6" x14ac:dyDescent="0.25">
      <c r="B28" s="16" t="s">
        <v>59</v>
      </c>
      <c r="C28" s="16"/>
      <c r="D28" s="14"/>
      <c r="E28" s="14"/>
      <c r="F28" s="14"/>
    </row>
    <row r="29" spans="2:6" outlineLevel="1" x14ac:dyDescent="0.25">
      <c r="B29" s="15"/>
      <c r="C29" s="15" t="s">
        <v>31</v>
      </c>
      <c r="D29" s="10">
        <v>98105</v>
      </c>
      <c r="E29" s="10">
        <v>98105</v>
      </c>
      <c r="F29" s="10">
        <v>98105</v>
      </c>
    </row>
    <row r="30" spans="2:6" outlineLevel="1" x14ac:dyDescent="0.25">
      <c r="B30" s="15"/>
      <c r="C30" s="15" t="s">
        <v>42</v>
      </c>
      <c r="D30" s="10">
        <v>72033</v>
      </c>
      <c r="E30" s="10">
        <v>72033</v>
      </c>
      <c r="F30" s="10">
        <v>72033</v>
      </c>
    </row>
    <row r="31" spans="2:6" outlineLevel="1" x14ac:dyDescent="0.25">
      <c r="B31" s="15"/>
      <c r="C31" s="15" t="s">
        <v>32</v>
      </c>
      <c r="D31" s="10">
        <v>35082</v>
      </c>
      <c r="E31" s="10">
        <v>35082</v>
      </c>
      <c r="F31" s="10">
        <v>35082</v>
      </c>
    </row>
    <row r="32" spans="2:6" outlineLevel="1" x14ac:dyDescent="0.25">
      <c r="B32" s="15"/>
      <c r="C32" s="15" t="s">
        <v>43</v>
      </c>
      <c r="D32" s="10">
        <v>18032</v>
      </c>
      <c r="E32" s="10">
        <v>18032</v>
      </c>
      <c r="F32" s="10">
        <v>18032</v>
      </c>
    </row>
    <row r="33" spans="2:6" outlineLevel="1" x14ac:dyDescent="0.25">
      <c r="B33" s="15"/>
      <c r="C33" s="15" t="s">
        <v>33</v>
      </c>
      <c r="D33" s="10">
        <v>369963</v>
      </c>
      <c r="E33" s="10">
        <v>369963</v>
      </c>
      <c r="F33" s="10">
        <v>369963</v>
      </c>
    </row>
    <row r="34" spans="2:6" outlineLevel="1" x14ac:dyDescent="0.25">
      <c r="B34" s="15"/>
      <c r="C34" s="15" t="s">
        <v>44</v>
      </c>
      <c r="D34" s="10">
        <v>250238</v>
      </c>
      <c r="E34" s="10">
        <v>250238</v>
      </c>
      <c r="F34" s="10">
        <v>250238</v>
      </c>
    </row>
    <row r="35" spans="2:6" outlineLevel="1" x14ac:dyDescent="0.25">
      <c r="B35" s="15"/>
      <c r="C35" s="15" t="s">
        <v>34</v>
      </c>
      <c r="D35" s="10">
        <v>244893</v>
      </c>
      <c r="E35" s="10">
        <v>244893</v>
      </c>
      <c r="F35" s="10">
        <v>244893</v>
      </c>
    </row>
    <row r="36" spans="2:6" outlineLevel="1" x14ac:dyDescent="0.25">
      <c r="B36" s="15"/>
      <c r="C36" s="15" t="s">
        <v>45</v>
      </c>
      <c r="D36" s="10">
        <v>210238</v>
      </c>
      <c r="E36" s="10">
        <v>210238</v>
      </c>
      <c r="F36" s="10">
        <v>210238</v>
      </c>
    </row>
    <row r="37" spans="2:6" outlineLevel="1" x14ac:dyDescent="0.25">
      <c r="B37" s="15"/>
      <c r="C37" s="15" t="s">
        <v>35</v>
      </c>
      <c r="D37" s="10">
        <v>405829</v>
      </c>
      <c r="E37" s="10">
        <v>405829</v>
      </c>
      <c r="F37" s="10">
        <v>405829</v>
      </c>
    </row>
    <row r="38" spans="2:6" outlineLevel="1" x14ac:dyDescent="0.25">
      <c r="B38" s="15"/>
      <c r="C38" s="15" t="s">
        <v>46</v>
      </c>
      <c r="D38" s="10">
        <v>301253</v>
      </c>
      <c r="E38" s="10">
        <v>301253</v>
      </c>
      <c r="F38" s="10">
        <v>301253</v>
      </c>
    </row>
    <row r="39" spans="2:6" outlineLevel="1" x14ac:dyDescent="0.25">
      <c r="B39" s="15"/>
      <c r="C39" s="15" t="s">
        <v>36</v>
      </c>
      <c r="D39" s="10">
        <v>381737</v>
      </c>
      <c r="E39" s="10">
        <v>381737</v>
      </c>
      <c r="F39" s="10">
        <v>381737</v>
      </c>
    </row>
    <row r="40" spans="2:6" outlineLevel="1" x14ac:dyDescent="0.25">
      <c r="B40" s="15"/>
      <c r="C40" s="15" t="s">
        <v>47</v>
      </c>
      <c r="D40" s="10">
        <v>240839</v>
      </c>
      <c r="E40" s="10">
        <v>240839</v>
      </c>
      <c r="F40" s="10">
        <v>240839</v>
      </c>
    </row>
    <row r="41" spans="2:6" outlineLevel="1" x14ac:dyDescent="0.25">
      <c r="B41" s="15"/>
      <c r="C41" s="15" t="s">
        <v>37</v>
      </c>
      <c r="D41" s="10">
        <v>58365</v>
      </c>
      <c r="E41" s="10">
        <v>58365</v>
      </c>
      <c r="F41" s="10">
        <v>58365</v>
      </c>
    </row>
    <row r="42" spans="2:6" outlineLevel="1" x14ac:dyDescent="0.25">
      <c r="B42" s="15"/>
      <c r="C42" s="15" t="s">
        <v>48</v>
      </c>
      <c r="D42" s="10">
        <v>27983</v>
      </c>
      <c r="E42" s="10">
        <v>27983</v>
      </c>
      <c r="F42" s="10">
        <v>27983</v>
      </c>
    </row>
    <row r="43" spans="2:6" outlineLevel="1" x14ac:dyDescent="0.25">
      <c r="B43" s="15"/>
      <c r="C43" s="15" t="s">
        <v>38</v>
      </c>
      <c r="D43" s="10">
        <v>20763</v>
      </c>
      <c r="E43" s="10">
        <v>20763</v>
      </c>
      <c r="F43" s="10">
        <v>20763</v>
      </c>
    </row>
    <row r="44" spans="2:6" outlineLevel="1" x14ac:dyDescent="0.25">
      <c r="B44" s="15"/>
      <c r="C44" s="15" t="s">
        <v>49</v>
      </c>
      <c r="D44" s="10">
        <v>10587</v>
      </c>
      <c r="E44" s="10">
        <v>10587</v>
      </c>
      <c r="F44" s="10">
        <v>10587</v>
      </c>
    </row>
    <row r="45" spans="2:6" outlineLevel="1" x14ac:dyDescent="0.25">
      <c r="B45" s="15"/>
      <c r="C45" s="15" t="s">
        <v>39</v>
      </c>
      <c r="D45" s="10">
        <v>50225</v>
      </c>
      <c r="E45" s="10">
        <v>50225</v>
      </c>
      <c r="F45" s="10">
        <v>50225</v>
      </c>
    </row>
    <row r="46" spans="2:6" outlineLevel="1" x14ac:dyDescent="0.25">
      <c r="B46" s="15"/>
      <c r="C46" s="15" t="s">
        <v>50</v>
      </c>
      <c r="D46" s="10">
        <v>37862</v>
      </c>
      <c r="E46" s="10">
        <v>37862</v>
      </c>
      <c r="F46" s="10">
        <v>37862</v>
      </c>
    </row>
    <row r="47" spans="2:6" outlineLevel="1" x14ac:dyDescent="0.25">
      <c r="B47" s="15"/>
      <c r="C47" s="15" t="s">
        <v>40</v>
      </c>
      <c r="D47" s="10">
        <v>357812</v>
      </c>
      <c r="E47" s="10">
        <v>357812</v>
      </c>
      <c r="F47" s="10">
        <v>357812</v>
      </c>
    </row>
    <row r="48" spans="2:6" outlineLevel="1" x14ac:dyDescent="0.25">
      <c r="B48" s="15"/>
      <c r="C48" s="15" t="s">
        <v>51</v>
      </c>
      <c r="D48" s="10">
        <v>250784</v>
      </c>
      <c r="E48" s="10">
        <v>250784</v>
      </c>
      <c r="F48" s="10">
        <v>250784</v>
      </c>
    </row>
    <row r="49" spans="2:6" outlineLevel="1" x14ac:dyDescent="0.25">
      <c r="B49" s="15"/>
      <c r="C49" s="15" t="s">
        <v>41</v>
      </c>
      <c r="D49" s="10">
        <v>50726</v>
      </c>
      <c r="E49" s="10">
        <v>50726</v>
      </c>
      <c r="F49" s="10">
        <v>50726</v>
      </c>
    </row>
    <row r="50" spans="2:6" ht="15.75" outlineLevel="1" thickBot="1" x14ac:dyDescent="0.3">
      <c r="B50" s="17"/>
      <c r="C50" s="17" t="s">
        <v>52</v>
      </c>
      <c r="D50" s="11">
        <v>40283</v>
      </c>
      <c r="E50" s="11">
        <v>40283</v>
      </c>
      <c r="F50" s="11">
        <v>40283</v>
      </c>
    </row>
    <row r="51" spans="2:6" x14ac:dyDescent="0.25">
      <c r="B51" t="s">
        <v>60</v>
      </c>
    </row>
    <row r="52" spans="2:6" x14ac:dyDescent="0.25">
      <c r="B52" t="s">
        <v>61</v>
      </c>
    </row>
    <row r="53" spans="2:6" x14ac:dyDescent="0.25">
      <c r="B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32</vt:i4>
      </vt:variant>
    </vt:vector>
  </HeadingPairs>
  <TitlesOfParts>
    <vt:vector size="37" baseType="lpstr">
      <vt:lpstr>Лист1</vt:lpstr>
      <vt:lpstr>Лист2</vt:lpstr>
      <vt:lpstr>Лист3</vt:lpstr>
      <vt:lpstr>Лист4</vt:lpstr>
      <vt:lpstr>Структура сценария</vt:lpstr>
      <vt:lpstr>Безалкогольные_Продажи</vt:lpstr>
      <vt:lpstr>Безалкогольные_Расходы</vt:lpstr>
      <vt:lpstr>Вино_Продажи</vt:lpstr>
      <vt:lpstr>Вино_Расходы</vt:lpstr>
      <vt:lpstr>Количество_материала</vt:lpstr>
      <vt:lpstr>Количество_часов</vt:lpstr>
      <vt:lpstr>Кондитерские_Продажи</vt:lpstr>
      <vt:lpstr>Кондитерские_Расходы</vt:lpstr>
      <vt:lpstr>Молочно_Продажи</vt:lpstr>
      <vt:lpstr>Молочно_Расходы</vt:lpstr>
      <vt:lpstr>Мясные_Продажи</vt:lpstr>
      <vt:lpstr>Мясные_Расходы</vt:lpstr>
      <vt:lpstr>Оплата_часа</vt:lpstr>
      <vt:lpstr>Отпускная_цена</vt:lpstr>
      <vt:lpstr>Пищевые_Продажи</vt:lpstr>
      <vt:lpstr>Пищевые_Расходы</vt:lpstr>
      <vt:lpstr>Плоды_Продажи</vt:lpstr>
      <vt:lpstr>Плоды_Расходы</vt:lpstr>
      <vt:lpstr>Предложение</vt:lpstr>
      <vt:lpstr>Прибыль</vt:lpstr>
      <vt:lpstr>Рыба_Продажи</vt:lpstr>
      <vt:lpstr>Рыба_Расходы</vt:lpstr>
      <vt:lpstr>Себестоимость</vt:lpstr>
      <vt:lpstr>Спрос</vt:lpstr>
      <vt:lpstr>Стоимость_материала</vt:lpstr>
      <vt:lpstr>Табачные_Продажи</vt:lpstr>
      <vt:lpstr>Табачные_Расходы</vt:lpstr>
      <vt:lpstr>Хлебобулочные_Продажи</vt:lpstr>
      <vt:lpstr>Хлебобулочные_Расходы</vt:lpstr>
      <vt:lpstr>Цена</vt:lpstr>
      <vt:lpstr>Яичные_Продажи</vt:lpstr>
      <vt:lpstr>Яичные_Расходы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2019-03-10T12:52:47Z</dcterms:created>
  <dcterms:modified xsi:type="dcterms:W3CDTF">2019-03-10T17:53:34Z</dcterms:modified>
</cp:coreProperties>
</file>