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ne\python\coronary_ffr\"/>
    </mc:Choice>
  </mc:AlternateContent>
  <xr:revisionPtr revIDLastSave="0" documentId="13_ncr:1_{1F41C5C9-76DF-42F5-A2E6-0E4B46F51A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3 (2)" sheetId="7" r:id="rId1"/>
    <sheet name="Sheet1" sheetId="4" r:id="rId2"/>
    <sheet name="Sheet3" sheetId="3" r:id="rId3"/>
    <sheet name="Sheet2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7" l="1"/>
  <c r="M4" i="7"/>
  <c r="N4" i="7"/>
  <c r="M5" i="7"/>
  <c r="N5" i="7"/>
  <c r="M6" i="7"/>
  <c r="N6" i="7"/>
  <c r="N7" i="7"/>
  <c r="M8" i="7"/>
  <c r="N8" i="7"/>
  <c r="M9" i="7"/>
  <c r="N9" i="7"/>
  <c r="M10" i="7"/>
  <c r="N10" i="7"/>
  <c r="M11" i="7"/>
  <c r="N11" i="7"/>
  <c r="M12" i="7"/>
  <c r="N12" i="7"/>
  <c r="N3" i="7"/>
  <c r="K4" i="7"/>
  <c r="K5" i="7"/>
  <c r="K6" i="7"/>
  <c r="K7" i="7"/>
  <c r="K8" i="7"/>
  <c r="K9" i="7"/>
  <c r="K10" i="7"/>
  <c r="K11" i="7"/>
  <c r="K12" i="7"/>
  <c r="K3" i="7"/>
  <c r="D13" i="7"/>
  <c r="E13" i="7"/>
  <c r="F13" i="7"/>
  <c r="C13" i="7"/>
  <c r="L12" i="7"/>
  <c r="J12" i="7"/>
  <c r="I12" i="7"/>
  <c r="H12" i="7"/>
  <c r="G12" i="7"/>
  <c r="L11" i="7"/>
  <c r="J11" i="7"/>
  <c r="I11" i="7"/>
  <c r="H11" i="7"/>
  <c r="G11" i="7"/>
  <c r="L10" i="7"/>
  <c r="J10" i="7"/>
  <c r="I10" i="7"/>
  <c r="H10" i="7"/>
  <c r="G10" i="7"/>
  <c r="L9" i="7"/>
  <c r="J9" i="7"/>
  <c r="I9" i="7"/>
  <c r="H9" i="7"/>
  <c r="G9" i="7"/>
  <c r="L8" i="7"/>
  <c r="J8" i="7"/>
  <c r="I8" i="7"/>
  <c r="H8" i="7"/>
  <c r="G8" i="7"/>
  <c r="L7" i="7"/>
  <c r="J7" i="7"/>
  <c r="H7" i="7"/>
  <c r="G7" i="7"/>
  <c r="L6" i="7"/>
  <c r="J6" i="7"/>
  <c r="I6" i="7"/>
  <c r="H6" i="7"/>
  <c r="G6" i="7"/>
  <c r="L5" i="7"/>
  <c r="J5" i="7"/>
  <c r="I5" i="7"/>
  <c r="H5" i="7"/>
  <c r="G5" i="7"/>
  <c r="L4" i="7"/>
  <c r="J4" i="7"/>
  <c r="I4" i="7"/>
  <c r="H4" i="7"/>
  <c r="G4" i="7"/>
  <c r="M3" i="7"/>
  <c r="L3" i="7"/>
  <c r="J3" i="7"/>
  <c r="I3" i="7"/>
  <c r="H3" i="7"/>
  <c r="G3" i="7"/>
  <c r="C14" i="3"/>
  <c r="E14" i="3"/>
  <c r="F14" i="3"/>
  <c r="K4" i="6"/>
  <c r="L4" i="6"/>
  <c r="M4" i="6"/>
  <c r="N4" i="6"/>
  <c r="O4" i="6"/>
  <c r="P4" i="6"/>
  <c r="Q4" i="6"/>
  <c r="K5" i="6"/>
  <c r="L5" i="6"/>
  <c r="M5" i="6"/>
  <c r="N5" i="6"/>
  <c r="O5" i="6"/>
  <c r="P5" i="6"/>
  <c r="Q5" i="6"/>
  <c r="K6" i="6"/>
  <c r="L6" i="6"/>
  <c r="M6" i="6"/>
  <c r="N6" i="6"/>
  <c r="O6" i="6"/>
  <c r="P6" i="6"/>
  <c r="Q6" i="6"/>
  <c r="K7" i="6"/>
  <c r="L7" i="6"/>
  <c r="M7" i="6"/>
  <c r="N7" i="6"/>
  <c r="O7" i="6"/>
  <c r="P7" i="6"/>
  <c r="Q7" i="6"/>
  <c r="K8" i="6"/>
  <c r="L8" i="6"/>
  <c r="M8" i="6"/>
  <c r="N8" i="6"/>
  <c r="O8" i="6"/>
  <c r="P8" i="6"/>
  <c r="Q8" i="6"/>
  <c r="K9" i="6"/>
  <c r="L9" i="6"/>
  <c r="M9" i="6"/>
  <c r="N9" i="6"/>
  <c r="O9" i="6"/>
  <c r="P9" i="6"/>
  <c r="Q9" i="6"/>
  <c r="K10" i="6"/>
  <c r="L10" i="6"/>
  <c r="M10" i="6"/>
  <c r="N10" i="6"/>
  <c r="O10" i="6"/>
  <c r="P10" i="6"/>
  <c r="Q10" i="6"/>
  <c r="K11" i="6"/>
  <c r="L11" i="6"/>
  <c r="M11" i="6"/>
  <c r="N11" i="6"/>
  <c r="O11" i="6"/>
  <c r="P11" i="6"/>
  <c r="Q11" i="6"/>
  <c r="K12" i="6"/>
  <c r="L12" i="6"/>
  <c r="M12" i="6"/>
  <c r="N12" i="6"/>
  <c r="O12" i="6"/>
  <c r="P12" i="6"/>
  <c r="Q12" i="6"/>
  <c r="L3" i="6"/>
  <c r="M3" i="6"/>
  <c r="N3" i="6"/>
  <c r="O3" i="6"/>
  <c r="P3" i="6"/>
  <c r="Q3" i="6"/>
  <c r="K3" i="6"/>
  <c r="J4" i="6"/>
  <c r="J5" i="6"/>
  <c r="J6" i="6"/>
  <c r="J7" i="6"/>
  <c r="J8" i="6"/>
  <c r="J9" i="6"/>
  <c r="J10" i="6"/>
  <c r="J11" i="6"/>
  <c r="J12" i="6"/>
  <c r="J3" i="6"/>
  <c r="D14" i="3"/>
  <c r="G14" i="3"/>
  <c r="H14" i="3"/>
  <c r="I14" i="3"/>
  <c r="K4" i="3"/>
  <c r="K5" i="3"/>
  <c r="K6" i="3"/>
  <c r="K7" i="3"/>
  <c r="K8" i="3"/>
  <c r="K9" i="3"/>
  <c r="K10" i="3"/>
  <c r="K11" i="3"/>
  <c r="K12" i="3"/>
  <c r="K3" i="3"/>
  <c r="J3" i="3"/>
  <c r="P4" i="3"/>
  <c r="P5" i="3"/>
  <c r="P6" i="3"/>
  <c r="P7" i="3"/>
  <c r="P8" i="3"/>
  <c r="P9" i="3"/>
  <c r="P10" i="3"/>
  <c r="P11" i="3"/>
  <c r="P12" i="3"/>
  <c r="P3" i="3"/>
  <c r="J4" i="3"/>
  <c r="L4" i="3"/>
  <c r="M4" i="3"/>
  <c r="N4" i="3"/>
  <c r="O4" i="3"/>
  <c r="J5" i="3"/>
  <c r="L5" i="3"/>
  <c r="M5" i="3"/>
  <c r="N5" i="3"/>
  <c r="O5" i="3"/>
  <c r="J6" i="3"/>
  <c r="L6" i="3"/>
  <c r="M6" i="3"/>
  <c r="N6" i="3"/>
  <c r="O6" i="3"/>
  <c r="J7" i="3"/>
  <c r="L7" i="3"/>
  <c r="M7" i="3"/>
  <c r="N7" i="3"/>
  <c r="J8" i="3"/>
  <c r="L8" i="3"/>
  <c r="M8" i="3"/>
  <c r="N8" i="3"/>
  <c r="O8" i="3"/>
  <c r="J9" i="3"/>
  <c r="L9" i="3"/>
  <c r="M9" i="3"/>
  <c r="N9" i="3"/>
  <c r="O9" i="3"/>
  <c r="J10" i="3"/>
  <c r="L10" i="3"/>
  <c r="M10" i="3"/>
  <c r="N10" i="3"/>
  <c r="O10" i="3"/>
  <c r="J11" i="3"/>
  <c r="L11" i="3"/>
  <c r="M11" i="3"/>
  <c r="N11" i="3"/>
  <c r="O11" i="3"/>
  <c r="J12" i="3"/>
  <c r="L12" i="3"/>
  <c r="M12" i="3"/>
  <c r="N12" i="3"/>
  <c r="O12" i="3"/>
  <c r="L3" i="3"/>
  <c r="M3" i="3"/>
  <c r="N3" i="3"/>
  <c r="O3" i="3"/>
  <c r="Q4" i="3"/>
  <c r="Q5" i="3"/>
  <c r="Q6" i="3"/>
  <c r="Q7" i="3"/>
  <c r="Q8" i="3"/>
  <c r="Q9" i="3"/>
  <c r="Q10" i="3"/>
  <c r="Q11" i="3"/>
  <c r="Q12" i="3"/>
  <c r="Q3" i="3"/>
  <c r="R4" i="3"/>
  <c r="S4" i="3"/>
  <c r="T4" i="3"/>
  <c r="U4" i="3"/>
  <c r="R5" i="3"/>
  <c r="S5" i="3"/>
  <c r="T5" i="3"/>
  <c r="U5" i="3"/>
  <c r="R6" i="3"/>
  <c r="S6" i="3"/>
  <c r="T6" i="3"/>
  <c r="U6" i="3"/>
  <c r="R7" i="3"/>
  <c r="S7" i="3"/>
  <c r="T7" i="3"/>
  <c r="R8" i="3"/>
  <c r="S8" i="3"/>
  <c r="T8" i="3"/>
  <c r="U8" i="3"/>
  <c r="R9" i="3"/>
  <c r="S9" i="3"/>
  <c r="T9" i="3"/>
  <c r="U9" i="3"/>
  <c r="R10" i="3"/>
  <c r="S10" i="3"/>
  <c r="T10" i="3"/>
  <c r="U10" i="3"/>
  <c r="R11" i="3"/>
  <c r="S11" i="3"/>
  <c r="T11" i="3"/>
  <c r="U11" i="3"/>
  <c r="R12" i="3"/>
  <c r="S12" i="3"/>
  <c r="T12" i="3"/>
  <c r="U12" i="3"/>
  <c r="R3" i="3"/>
  <c r="S3" i="3"/>
  <c r="T3" i="3"/>
  <c r="U3" i="3"/>
  <c r="J3" i="4"/>
  <c r="J4" i="4"/>
  <c r="J5" i="4"/>
  <c r="J6" i="4"/>
  <c r="J7" i="4"/>
  <c r="J8" i="4"/>
  <c r="J9" i="4"/>
  <c r="J10" i="4"/>
  <c r="J11" i="4"/>
  <c r="J2" i="4"/>
  <c r="K13" i="7" l="1"/>
  <c r="M13" i="7"/>
  <c r="G13" i="7"/>
  <c r="H13" i="7"/>
  <c r="I13" i="7"/>
  <c r="J13" i="7"/>
  <c r="L13" i="7"/>
  <c r="K13" i="3"/>
  <c r="P13" i="3"/>
  <c r="Q13" i="3"/>
  <c r="J13" i="3"/>
  <c r="T13" i="3"/>
  <c r="U13" i="3"/>
  <c r="S13" i="3"/>
  <c r="R13" i="3"/>
  <c r="M13" i="3"/>
  <c r="L13" i="3"/>
  <c r="O13" i="3"/>
  <c r="N13" i="3"/>
</calcChain>
</file>

<file path=xl/sharedStrings.xml><?xml version="1.0" encoding="utf-8"?>
<sst xmlns="http://schemas.openxmlformats.org/spreadsheetml/2006/main" count="119" uniqueCount="78">
  <si>
    <t>朱伟</t>
    <phoneticPr fontId="1" type="noConversion"/>
  </si>
  <si>
    <t>许大密</t>
    <phoneticPr fontId="1" type="noConversion"/>
  </si>
  <si>
    <t>翟学锋</t>
    <phoneticPr fontId="1" type="noConversion"/>
  </si>
  <si>
    <t>张庆华</t>
    <phoneticPr fontId="1" type="noConversion"/>
  </si>
  <si>
    <t>刘苏进</t>
    <phoneticPr fontId="1" type="noConversion"/>
  </si>
  <si>
    <t>魏家明</t>
    <phoneticPr fontId="1" type="noConversion"/>
  </si>
  <si>
    <t>宋文庆</t>
    <phoneticPr fontId="1" type="noConversion"/>
  </si>
  <si>
    <t>张国柱</t>
    <phoneticPr fontId="1" type="noConversion"/>
  </si>
  <si>
    <t>贾立文</t>
    <phoneticPr fontId="1" type="noConversion"/>
  </si>
  <si>
    <t>吴翠青</t>
    <phoneticPr fontId="1" type="noConversion"/>
  </si>
  <si>
    <t>高辉</t>
    <phoneticPr fontId="1" type="noConversion"/>
  </si>
  <si>
    <t>王淑芝</t>
    <phoneticPr fontId="1" type="noConversion"/>
  </si>
  <si>
    <t>吕立辉</t>
    <phoneticPr fontId="1" type="noConversion"/>
  </si>
  <si>
    <t>王德耿</t>
    <phoneticPr fontId="1" type="noConversion"/>
  </si>
  <si>
    <t>毕淑云</t>
    <phoneticPr fontId="1" type="noConversion"/>
  </si>
  <si>
    <t>陈洪玲</t>
    <phoneticPr fontId="1" type="noConversion"/>
  </si>
  <si>
    <t>魏玉清</t>
    <phoneticPr fontId="1" type="noConversion"/>
  </si>
  <si>
    <t>赵宝田</t>
    <phoneticPr fontId="1" type="noConversion"/>
  </si>
  <si>
    <t>张用侠</t>
    <phoneticPr fontId="1" type="noConversion"/>
  </si>
  <si>
    <t>张文防</t>
    <phoneticPr fontId="1" type="noConversion"/>
  </si>
  <si>
    <t>张方田</t>
    <phoneticPr fontId="1" type="noConversion"/>
  </si>
  <si>
    <t>001</t>
    <phoneticPr fontId="3" type="noConversion"/>
  </si>
  <si>
    <t>002</t>
    <phoneticPr fontId="3" type="noConversion"/>
  </si>
  <si>
    <t>003</t>
  </si>
  <si>
    <t>004</t>
  </si>
  <si>
    <t>005</t>
  </si>
  <si>
    <t>006</t>
  </si>
  <si>
    <t>007</t>
  </si>
  <si>
    <t>008</t>
  </si>
  <si>
    <t>010</t>
  </si>
  <si>
    <t>FFR</t>
    <phoneticPr fontId="3" type="noConversion"/>
  </si>
  <si>
    <t>序号</t>
    <phoneticPr fontId="3" type="noConversion"/>
  </si>
  <si>
    <t>姓名</t>
    <phoneticPr fontId="3" type="noConversion"/>
  </si>
  <si>
    <t>pa</t>
    <phoneticPr fontId="3" type="noConversion"/>
  </si>
  <si>
    <t>pd</t>
    <phoneticPr fontId="3" type="noConversion"/>
  </si>
  <si>
    <t>009</t>
    <phoneticPr fontId="3" type="noConversion"/>
  </si>
  <si>
    <t>FSM</t>
    <phoneticPr fontId="3" type="noConversion"/>
  </si>
  <si>
    <t>011</t>
    <phoneticPr fontId="3" type="noConversion"/>
  </si>
  <si>
    <t>012</t>
    <phoneticPr fontId="3" type="noConversion"/>
  </si>
  <si>
    <t>李同英</t>
    <phoneticPr fontId="3" type="noConversion"/>
  </si>
  <si>
    <t>沈素芹</t>
    <phoneticPr fontId="3" type="noConversion"/>
  </si>
  <si>
    <t>013</t>
    <phoneticPr fontId="3" type="noConversion"/>
  </si>
  <si>
    <t>华敬远</t>
    <phoneticPr fontId="3" type="noConversion"/>
  </si>
  <si>
    <t>014</t>
    <phoneticPr fontId="3" type="noConversion"/>
  </si>
  <si>
    <t>015</t>
    <phoneticPr fontId="3" type="noConversion"/>
  </si>
  <si>
    <t>016</t>
    <phoneticPr fontId="3" type="noConversion"/>
  </si>
  <si>
    <t>017</t>
    <phoneticPr fontId="3" type="noConversion"/>
  </si>
  <si>
    <t>018</t>
    <phoneticPr fontId="3" type="noConversion"/>
  </si>
  <si>
    <t>019</t>
    <phoneticPr fontId="3" type="noConversion"/>
  </si>
  <si>
    <t>020</t>
    <phoneticPr fontId="3" type="noConversion"/>
  </si>
  <si>
    <t>021</t>
    <phoneticPr fontId="3" type="noConversion"/>
  </si>
  <si>
    <t>022</t>
    <phoneticPr fontId="3" type="noConversion"/>
  </si>
  <si>
    <t>023</t>
    <phoneticPr fontId="3" type="noConversion"/>
  </si>
  <si>
    <t>024</t>
    <phoneticPr fontId="3" type="noConversion"/>
  </si>
  <si>
    <t>025</t>
    <phoneticPr fontId="3" type="noConversion"/>
  </si>
  <si>
    <t>袁建党</t>
    <phoneticPr fontId="3" type="noConversion"/>
  </si>
  <si>
    <t>-</t>
    <phoneticPr fontId="3" type="noConversion"/>
  </si>
  <si>
    <t>产品B</t>
    <phoneticPr fontId="3" type="noConversion"/>
  </si>
  <si>
    <t>产品A</t>
    <phoneticPr fontId="3" type="noConversion"/>
  </si>
  <si>
    <t>复现</t>
    <phoneticPr fontId="3" type="noConversion"/>
  </si>
  <si>
    <t>复现_企业狭窄段(部分修正)</t>
    <phoneticPr fontId="3" type="noConversion"/>
  </si>
  <si>
    <t>复现_企业狭窄段(无修正)</t>
    <phoneticPr fontId="3" type="noConversion"/>
  </si>
  <si>
    <t>相对误差</t>
    <phoneticPr fontId="3" type="noConversion"/>
  </si>
  <si>
    <t>绝对误差</t>
    <phoneticPr fontId="3" type="noConversion"/>
  </si>
  <si>
    <t>复现_删除异常数据_没有划分狭窄区域</t>
    <phoneticPr fontId="3" type="noConversion"/>
  </si>
  <si>
    <t>计算数据</t>
    <phoneticPr fontId="3" type="noConversion"/>
  </si>
  <si>
    <t>参考数据</t>
    <phoneticPr fontId="3" type="noConversion"/>
  </si>
  <si>
    <t>复现
自己算法</t>
    <phoneticPr fontId="3" type="noConversion"/>
  </si>
  <si>
    <t>复现
企业(无修正)</t>
    <phoneticPr fontId="3" type="noConversion"/>
  </si>
  <si>
    <t>复现
企业(部分修正)</t>
    <phoneticPr fontId="3" type="noConversion"/>
  </si>
  <si>
    <t>FSM</t>
  </si>
  <si>
    <t>复现_企业划分狭窄段</t>
    <phoneticPr fontId="3" type="noConversion"/>
  </si>
  <si>
    <t>R^2</t>
    <phoneticPr fontId="3" type="noConversion"/>
  </si>
  <si>
    <t>R²</t>
    <phoneticPr fontId="3" type="noConversion"/>
  </si>
  <si>
    <t>算法3</t>
    <phoneticPr fontId="1" type="noConversion"/>
  </si>
  <si>
    <t>结果</t>
    <phoneticPr fontId="1" type="noConversion"/>
  </si>
  <si>
    <t>相对误差</t>
    <phoneticPr fontId="1" type="noConversion"/>
  </si>
  <si>
    <t>绝对误差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</si>
</sst>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00%"/>
  </numFmts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6"/>
      <name val="楷体"/>
      <family val="3"/>
      <charset val="134"/>
    </font>
    <font>
      <b/>
      <sz val="18"/>
      <name val="仿宋"/>
      <family val="3"/>
      <charset val="134"/>
    </font>
    <font>
      <sz val="12"/>
      <color rgb="FFFF0000"/>
      <name val="宋体"/>
      <family val="3"/>
      <charset val="134"/>
    </font>
    <font>
      <sz val="16"/>
      <color rgb="FFFF0000"/>
      <name val="楷体"/>
      <family val="3"/>
      <charset val="134"/>
    </font>
    <font>
      <sz val="16"/>
      <color theme="1"/>
      <name val="楷体"/>
      <family val="3"/>
      <charset val="134"/>
    </font>
    <font>
      <b/>
      <sz val="9"/>
      <name val="等线 Light"/>
      <family val="3"/>
      <charset val="134"/>
      <scheme val="major"/>
    </font>
    <font>
      <sz val="12"/>
      <name val="宋体"/>
      <charset val="134"/>
    </font>
    <font>
      <sz val="9"/>
      <name val="等线 Light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5" fillId="0" borderId="1" xfId="0" applyFont="1" applyBorder="1" applyAlignment="1">
      <alignment horizontal="right" vertical="center"/>
    </xf>
    <xf numFmtId="0" fontId="9" fillId="0" borderId="1" xfId="0" applyFont="1" applyBorder="1">
      <alignment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0" fillId="0" borderId="0" xfId="0" applyBorder="1">
      <alignment vertical="center"/>
    </xf>
    <xf numFmtId="0" fontId="12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10" fontId="12" fillId="0" borderId="4" xfId="1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78" fontId="12" fillId="0" borderId="5" xfId="1" applyNumberFormat="1" applyFont="1" applyBorder="1" applyAlignment="1">
      <alignment horizontal="center" vertical="center"/>
    </xf>
    <xf numFmtId="178" fontId="12" fillId="0" borderId="3" xfId="1" applyNumberFormat="1" applyFont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center" vertical="center"/>
    </xf>
    <xf numFmtId="176" fontId="12" fillId="0" borderId="5" xfId="0" applyNumberFormat="1" applyFont="1" applyFill="1" applyBorder="1" applyAlignment="1">
      <alignment horizontal="center" vertical="center"/>
    </xf>
    <xf numFmtId="176" fontId="12" fillId="0" borderId="6" xfId="0" applyNumberFormat="1" applyFont="1" applyFill="1" applyBorder="1" applyAlignment="1">
      <alignment horizontal="center" vertical="center"/>
    </xf>
    <xf numFmtId="176" fontId="12" fillId="0" borderId="7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6" fontId="12" fillId="0" borderId="8" xfId="0" applyNumberFormat="1" applyFont="1" applyFill="1" applyBorder="1" applyAlignment="1">
      <alignment horizontal="center" vertical="center"/>
    </xf>
    <xf numFmtId="176" fontId="12" fillId="0" borderId="9" xfId="0" applyNumberFormat="1" applyFont="1" applyFill="1" applyBorder="1" applyAlignment="1">
      <alignment horizontal="center" vertical="center"/>
    </xf>
    <xf numFmtId="176" fontId="12" fillId="0" borderId="10" xfId="0" applyNumberFormat="1" applyFont="1" applyFill="1" applyBorder="1" applyAlignment="1">
      <alignment horizontal="center" vertical="center"/>
    </xf>
    <xf numFmtId="176" fontId="12" fillId="0" borderId="11" xfId="0" applyNumberFormat="1" applyFont="1" applyFill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177" fontId="12" fillId="0" borderId="0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0" fontId="12" fillId="0" borderId="19" xfId="1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177" fontId="12" fillId="0" borderId="0" xfId="0" applyNumberFormat="1" applyFont="1" applyFill="1" applyBorder="1" applyAlignment="1">
      <alignment horizontal="center" vertical="center"/>
    </xf>
    <xf numFmtId="177" fontId="12" fillId="3" borderId="0" xfId="0" applyNumberFormat="1" applyFont="1" applyFill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2" fillId="3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10" fontId="12" fillId="0" borderId="34" xfId="1" applyNumberFormat="1" applyFont="1" applyBorder="1" applyAlignment="1">
      <alignment horizontal="center" vertical="center"/>
    </xf>
    <xf numFmtId="10" fontId="12" fillId="0" borderId="35" xfId="1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177" fontId="12" fillId="0" borderId="22" xfId="0" applyNumberFormat="1" applyFont="1" applyBorder="1" applyAlignment="1">
      <alignment horizontal="center" vertical="center"/>
    </xf>
    <xf numFmtId="177" fontId="12" fillId="0" borderId="37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9" xfId="0" applyNumberFormat="1" applyFont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  <xf numFmtId="177" fontId="12" fillId="0" borderId="38" xfId="0" applyNumberFormat="1" applyFont="1" applyBorder="1" applyAlignment="1">
      <alignment horizontal="center" vertical="center"/>
    </xf>
    <xf numFmtId="177" fontId="12" fillId="0" borderId="36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0" fontId="12" fillId="0" borderId="0" xfId="1" applyNumberFormat="1" applyFont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0" fontId="12" fillId="0" borderId="22" xfId="1" applyNumberFormat="1" applyFont="1" applyBorder="1" applyAlignment="1">
      <alignment horizontal="center" vertical="center"/>
    </xf>
    <xf numFmtId="10" fontId="12" fillId="0" borderId="37" xfId="1" applyNumberFormat="1" applyFont="1" applyBorder="1" applyAlignment="1">
      <alignment horizontal="center" vertical="center"/>
    </xf>
    <xf numFmtId="10" fontId="12" fillId="0" borderId="32" xfId="1" applyNumberFormat="1" applyFont="1" applyBorder="1" applyAlignment="1">
      <alignment horizontal="center" vertical="center"/>
    </xf>
    <xf numFmtId="10" fontId="12" fillId="0" borderId="39" xfId="1" applyNumberFormat="1" applyFont="1" applyBorder="1" applyAlignment="1">
      <alignment horizontal="center" vertical="center"/>
    </xf>
    <xf numFmtId="10" fontId="12" fillId="0" borderId="38" xfId="1" applyNumberFormat="1" applyFont="1" applyBorder="1" applyAlignment="1">
      <alignment horizontal="center" vertical="center"/>
    </xf>
    <xf numFmtId="10" fontId="12" fillId="0" borderId="36" xfId="1" applyNumberFormat="1" applyFont="1" applyBorder="1" applyAlignment="1">
      <alignment horizontal="center" vertical="center"/>
    </xf>
    <xf numFmtId="176" fontId="12" fillId="0" borderId="22" xfId="0" applyNumberFormat="1" applyFont="1" applyFill="1" applyBorder="1" applyAlignment="1">
      <alignment horizontal="center" vertical="center"/>
    </xf>
    <xf numFmtId="176" fontId="12" fillId="0" borderId="37" xfId="0" applyNumberFormat="1" applyFont="1" applyFill="1" applyBorder="1" applyAlignment="1">
      <alignment horizontal="center" vertical="center"/>
    </xf>
    <xf numFmtId="176" fontId="12" fillId="0" borderId="32" xfId="0" applyNumberFormat="1" applyFont="1" applyFill="1" applyBorder="1" applyAlignment="1">
      <alignment horizontal="center" vertical="center"/>
    </xf>
    <xf numFmtId="176" fontId="12" fillId="0" borderId="39" xfId="0" applyNumberFormat="1" applyFont="1" applyFill="1" applyBorder="1" applyAlignment="1">
      <alignment horizontal="center" vertical="center"/>
    </xf>
    <xf numFmtId="176" fontId="12" fillId="0" borderId="35" xfId="0" applyNumberFormat="1" applyFont="1" applyFill="1" applyBorder="1" applyAlignment="1">
      <alignment horizontal="center" vertical="center"/>
    </xf>
    <xf numFmtId="176" fontId="12" fillId="0" borderId="38" xfId="0" applyNumberFormat="1" applyFont="1" applyFill="1" applyBorder="1" applyAlignment="1">
      <alignment horizontal="center" vertical="center"/>
    </xf>
    <xf numFmtId="176" fontId="12" fillId="0" borderId="36" xfId="0" applyNumberFormat="1" applyFont="1" applyFill="1" applyBorder="1" applyAlignment="1">
      <alignment horizontal="center" vertical="center"/>
    </xf>
    <xf numFmtId="176" fontId="12" fillId="0" borderId="34" xfId="0" applyNumberFormat="1" applyFont="1" applyFill="1" applyBorder="1" applyAlignment="1">
      <alignment horizontal="center" vertical="center"/>
    </xf>
    <xf numFmtId="0" fontId="12" fillId="0" borderId="21" xfId="0" applyFont="1" applyBorder="1" applyAlignment="1">
      <alignment horizontal="left" vertical="center"/>
    </xf>
    <xf numFmtId="0" fontId="12" fillId="0" borderId="40" xfId="0" applyFont="1" applyBorder="1" applyAlignment="1">
      <alignment horizontal="left" vertical="center"/>
    </xf>
    <xf numFmtId="0" fontId="0" fillId="0" borderId="21" xfId="0" applyBorder="1">
      <alignment vertical="center"/>
    </xf>
    <xf numFmtId="0" fontId="10" fillId="0" borderId="3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177" fontId="12" fillId="0" borderId="2" xfId="0" applyNumberFormat="1" applyFont="1" applyBorder="1" applyAlignment="1">
      <alignment horizontal="center" vertical="center"/>
    </xf>
    <xf numFmtId="177" fontId="12" fillId="0" borderId="41" xfId="0" applyNumberFormat="1" applyFont="1" applyBorder="1" applyAlignment="1">
      <alignment horizontal="center" vertical="center"/>
    </xf>
    <xf numFmtId="177" fontId="12" fillId="0" borderId="42" xfId="0" applyNumberFormat="1" applyFont="1" applyBorder="1" applyAlignment="1">
      <alignment horizontal="center" vertical="center"/>
    </xf>
    <xf numFmtId="178" fontId="12" fillId="0" borderId="2" xfId="1" applyNumberFormat="1" applyFont="1" applyBorder="1" applyAlignment="1">
      <alignment horizontal="center" vertical="center"/>
    </xf>
    <xf numFmtId="178" fontId="12" fillId="0" borderId="41" xfId="1" applyNumberFormat="1" applyFont="1" applyBorder="1" applyAlignment="1">
      <alignment horizontal="center" vertical="center"/>
    </xf>
    <xf numFmtId="176" fontId="12" fillId="0" borderId="41" xfId="0" applyNumberFormat="1" applyFont="1" applyBorder="1" applyAlignment="1">
      <alignment horizontal="center" vertical="center"/>
    </xf>
    <xf numFmtId="176" fontId="12" fillId="0" borderId="42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2B6B-2863-48B5-A4F0-4B8649B04020}">
  <dimension ref="A1:O18"/>
  <sheetViews>
    <sheetView tabSelected="1" zoomScale="130" zoomScaleNormal="130" zoomScaleSheetLayoutView="100" workbookViewId="0">
      <selection activeCell="A11" sqref="A11"/>
    </sheetView>
  </sheetViews>
  <sheetFormatPr defaultRowHeight="15.6" x14ac:dyDescent="0.25"/>
  <cols>
    <col min="1" max="1" width="2.3984375" customWidth="1"/>
    <col min="3" max="3" width="6.69921875" customWidth="1"/>
    <col min="12" max="13" width="10.296875" bestFit="1" customWidth="1"/>
  </cols>
  <sheetData>
    <row r="1" spans="1:15" x14ac:dyDescent="0.25">
      <c r="A1" s="110"/>
      <c r="B1" s="48" t="s">
        <v>66</v>
      </c>
      <c r="C1" s="73" t="s">
        <v>75</v>
      </c>
      <c r="D1" s="74"/>
      <c r="E1" s="74"/>
      <c r="F1" s="75"/>
      <c r="G1" s="73" t="s">
        <v>76</v>
      </c>
      <c r="H1" s="74"/>
      <c r="I1" s="74"/>
      <c r="J1" s="75"/>
      <c r="K1" s="73" t="s">
        <v>77</v>
      </c>
      <c r="L1" s="74"/>
      <c r="M1" s="74"/>
      <c r="N1" s="75"/>
      <c r="O1" s="15"/>
    </row>
    <row r="2" spans="1:15" ht="33" customHeight="1" x14ac:dyDescent="0.25">
      <c r="A2" s="111"/>
      <c r="B2" s="89" t="s">
        <v>30</v>
      </c>
      <c r="C2" s="76" t="s">
        <v>74</v>
      </c>
      <c r="D2" s="77" t="s">
        <v>58</v>
      </c>
      <c r="E2" s="77" t="s">
        <v>57</v>
      </c>
      <c r="F2" s="78" t="s">
        <v>70</v>
      </c>
      <c r="G2" s="76" t="s">
        <v>74</v>
      </c>
      <c r="H2" s="77" t="s">
        <v>58</v>
      </c>
      <c r="I2" s="77" t="s">
        <v>57</v>
      </c>
      <c r="J2" s="78" t="s">
        <v>36</v>
      </c>
      <c r="K2" s="76" t="s">
        <v>74</v>
      </c>
      <c r="L2" s="90" t="s">
        <v>58</v>
      </c>
      <c r="M2" s="90" t="s">
        <v>57</v>
      </c>
      <c r="N2" s="78" t="s">
        <v>36</v>
      </c>
      <c r="O2" s="15"/>
    </row>
    <row r="3" spans="1:15" x14ac:dyDescent="0.25">
      <c r="A3" s="108">
        <v>1</v>
      </c>
      <c r="B3" s="91">
        <v>0.48</v>
      </c>
      <c r="C3" s="79">
        <v>0.47130576100425797</v>
      </c>
      <c r="D3" s="80">
        <v>0.6</v>
      </c>
      <c r="E3" s="80">
        <v>0.56000000000000005</v>
      </c>
      <c r="F3" s="81">
        <v>0.56000000000000005</v>
      </c>
      <c r="G3" s="94">
        <f t="shared" ref="G3:J6" si="0">ABS(C3-$B3)/$B3</f>
        <v>1.8112997907795855E-2</v>
      </c>
      <c r="H3" s="95">
        <f t="shared" si="0"/>
        <v>0.25</v>
      </c>
      <c r="I3" s="95">
        <f t="shared" si="0"/>
        <v>0.16666666666666682</v>
      </c>
      <c r="J3" s="96">
        <f t="shared" si="0"/>
        <v>0.16666666666666682</v>
      </c>
      <c r="K3" s="100">
        <f>ABS(C3-$B3)</f>
        <v>8.6942389957420096E-3</v>
      </c>
      <c r="L3" s="101">
        <f>ABS(D3-$B3)</f>
        <v>0.12</v>
      </c>
      <c r="M3" s="101">
        <f>ABS(E3-$B3)</f>
        <v>8.0000000000000071E-2</v>
      </c>
      <c r="N3" s="102">
        <f>ABS(F3-$B3)</f>
        <v>8.0000000000000071E-2</v>
      </c>
      <c r="O3" s="15"/>
    </row>
    <row r="4" spans="1:15" x14ac:dyDescent="0.25">
      <c r="A4" s="109">
        <v>2</v>
      </c>
      <c r="B4" s="92">
        <v>0.76</v>
      </c>
      <c r="C4" s="82">
        <v>0.76933470075168298</v>
      </c>
      <c r="D4" s="42">
        <v>0.74</v>
      </c>
      <c r="E4" s="42">
        <v>0.4</v>
      </c>
      <c r="F4" s="83">
        <v>0.48</v>
      </c>
      <c r="G4" s="97">
        <f t="shared" si="0"/>
        <v>1.2282500989056536E-2</v>
      </c>
      <c r="H4" s="87">
        <f t="shared" si="0"/>
        <v>2.6315789473684233E-2</v>
      </c>
      <c r="I4" s="87">
        <f t="shared" si="0"/>
        <v>0.47368421052631576</v>
      </c>
      <c r="J4" s="72">
        <f t="shared" si="0"/>
        <v>0.36842105263157898</v>
      </c>
      <c r="K4" s="103">
        <f t="shared" ref="K4:K12" si="1">ABS(C4-$B4)</f>
        <v>9.3347007516829672E-3</v>
      </c>
      <c r="L4" s="88">
        <f>ABS(D4-$B4)</f>
        <v>2.0000000000000018E-2</v>
      </c>
      <c r="M4" s="88">
        <f t="shared" ref="M4:M12" si="2">ABS(E4-$B4)</f>
        <v>0.36</v>
      </c>
      <c r="N4" s="104">
        <f t="shared" ref="N4:N12" si="3">ABS(F4-$B4)</f>
        <v>0.28000000000000003</v>
      </c>
      <c r="O4" s="15"/>
    </row>
    <row r="5" spans="1:15" x14ac:dyDescent="0.25">
      <c r="A5" s="109">
        <v>3</v>
      </c>
      <c r="B5" s="92">
        <v>0.92</v>
      </c>
      <c r="C5" s="82">
        <v>0.89671050892967596</v>
      </c>
      <c r="D5" s="42">
        <v>0.94</v>
      </c>
      <c r="E5" s="42">
        <v>0.91</v>
      </c>
      <c r="F5" s="83">
        <v>0.85</v>
      </c>
      <c r="G5" s="97">
        <f t="shared" si="0"/>
        <v>2.5314664206873994E-2</v>
      </c>
      <c r="H5" s="87">
        <f t="shared" si="0"/>
        <v>2.1739130434782507E-2</v>
      </c>
      <c r="I5" s="87">
        <f t="shared" si="0"/>
        <v>1.0869565217391313E-2</v>
      </c>
      <c r="J5" s="72">
        <f t="shared" si="0"/>
        <v>7.6086956521739191E-2</v>
      </c>
      <c r="K5" s="103">
        <f t="shared" si="1"/>
        <v>2.3289491070324075E-2</v>
      </c>
      <c r="L5" s="88">
        <f>ABS(D5-$B5)</f>
        <v>1.9999999999999907E-2</v>
      </c>
      <c r="M5" s="88">
        <f t="shared" si="2"/>
        <v>1.0000000000000009E-2</v>
      </c>
      <c r="N5" s="104">
        <f t="shared" si="3"/>
        <v>7.0000000000000062E-2</v>
      </c>
      <c r="O5" s="15"/>
    </row>
    <row r="6" spans="1:15" x14ac:dyDescent="0.25">
      <c r="A6" s="109">
        <v>4</v>
      </c>
      <c r="B6" s="92">
        <v>0.6</v>
      </c>
      <c r="C6" s="82">
        <v>0.601357465671846</v>
      </c>
      <c r="D6" s="42">
        <v>0.77</v>
      </c>
      <c r="E6" s="42">
        <v>0.62</v>
      </c>
      <c r="F6" s="83">
        <v>0.5</v>
      </c>
      <c r="G6" s="97">
        <f t="shared" si="0"/>
        <v>2.2624427864100425E-3</v>
      </c>
      <c r="H6" s="87">
        <f t="shared" si="0"/>
        <v>0.28333333333333344</v>
      </c>
      <c r="I6" s="87">
        <f t="shared" si="0"/>
        <v>3.3333333333333368E-2</v>
      </c>
      <c r="J6" s="72">
        <f t="shared" si="0"/>
        <v>0.16666666666666663</v>
      </c>
      <c r="K6" s="103">
        <f t="shared" si="1"/>
        <v>1.3574656718460254E-3</v>
      </c>
      <c r="L6" s="88">
        <f>ABS(D6-$B6)</f>
        <v>0.17000000000000004</v>
      </c>
      <c r="M6" s="88">
        <f t="shared" si="2"/>
        <v>2.0000000000000018E-2</v>
      </c>
      <c r="N6" s="104">
        <f t="shared" si="3"/>
        <v>9.9999999999999978E-2</v>
      </c>
      <c r="O6" s="15"/>
    </row>
    <row r="7" spans="1:15" x14ac:dyDescent="0.25">
      <c r="A7" s="109">
        <v>5</v>
      </c>
      <c r="B7" s="92">
        <v>0.81</v>
      </c>
      <c r="C7" s="82">
        <v>0.77600037676840905</v>
      </c>
      <c r="D7" s="42">
        <v>0.94</v>
      </c>
      <c r="E7" s="42" t="s">
        <v>56</v>
      </c>
      <c r="F7" s="83">
        <v>0.53</v>
      </c>
      <c r="G7" s="97">
        <f t="shared" ref="G7:H12" si="4">ABS(C7-$B7)/$B7</f>
        <v>4.1974843495791357E-2</v>
      </c>
      <c r="H7" s="87">
        <f t="shared" si="4"/>
        <v>0.16049382716049368</v>
      </c>
      <c r="I7" s="87"/>
      <c r="J7" s="72">
        <f t="shared" ref="J7:J12" si="5">ABS(F7-$B7)/$B7</f>
        <v>0.34567901234567905</v>
      </c>
      <c r="K7" s="103">
        <f t="shared" si="1"/>
        <v>3.3999623231591003E-2</v>
      </c>
      <c r="L7" s="88">
        <f>ABS(D7-$B7)</f>
        <v>0.12999999999999989</v>
      </c>
      <c r="M7" s="88"/>
      <c r="N7" s="104">
        <f t="shared" si="3"/>
        <v>0.28000000000000003</v>
      </c>
      <c r="O7" s="15"/>
    </row>
    <row r="8" spans="1:15" x14ac:dyDescent="0.25">
      <c r="A8" s="109">
        <v>6</v>
      </c>
      <c r="B8" s="92">
        <v>0.87</v>
      </c>
      <c r="C8" s="82">
        <v>0.87964967057397303</v>
      </c>
      <c r="D8" s="42">
        <v>0.96</v>
      </c>
      <c r="E8" s="42">
        <v>0.92</v>
      </c>
      <c r="F8" s="83">
        <v>0.81</v>
      </c>
      <c r="G8" s="97">
        <f t="shared" si="4"/>
        <v>1.1091575372382799E-2</v>
      </c>
      <c r="H8" s="87">
        <f t="shared" si="4"/>
        <v>0.10344827586206894</v>
      </c>
      <c r="I8" s="87">
        <f>ABS(E8-$B8)/$B8</f>
        <v>5.7471264367816147E-2</v>
      </c>
      <c r="J8" s="72">
        <f t="shared" si="5"/>
        <v>6.896551724137924E-2</v>
      </c>
      <c r="K8" s="103">
        <f t="shared" si="1"/>
        <v>9.6496705739730348E-3</v>
      </c>
      <c r="L8" s="88">
        <f>ABS(D8-$B8)</f>
        <v>8.9999999999999969E-2</v>
      </c>
      <c r="M8" s="88">
        <f t="shared" si="2"/>
        <v>5.0000000000000044E-2</v>
      </c>
      <c r="N8" s="104">
        <f t="shared" si="3"/>
        <v>5.9999999999999942E-2</v>
      </c>
      <c r="O8" s="15"/>
    </row>
    <row r="9" spans="1:15" x14ac:dyDescent="0.25">
      <c r="A9" s="109">
        <v>7</v>
      </c>
      <c r="B9" s="92">
        <v>0.93</v>
      </c>
      <c r="C9" s="82">
        <v>0.88798835205022097</v>
      </c>
      <c r="D9" s="42">
        <v>0.91</v>
      </c>
      <c r="E9" s="42">
        <v>0.91</v>
      </c>
      <c r="F9" s="83">
        <v>0.72</v>
      </c>
      <c r="G9" s="97">
        <f t="shared" si="4"/>
        <v>4.5173814999762446E-2</v>
      </c>
      <c r="H9" s="87">
        <f t="shared" si="4"/>
        <v>2.1505376344086041E-2</v>
      </c>
      <c r="I9" s="87">
        <f>ABS(E9-$B9)/$B9</f>
        <v>2.1505376344086041E-2</v>
      </c>
      <c r="J9" s="72">
        <f t="shared" si="5"/>
        <v>0.2258064516129033</v>
      </c>
      <c r="K9" s="103">
        <f t="shared" si="1"/>
        <v>4.2011647949779074E-2</v>
      </c>
      <c r="L9" s="88">
        <f>ABS(D9-$B9)</f>
        <v>2.0000000000000018E-2</v>
      </c>
      <c r="M9" s="88">
        <f t="shared" si="2"/>
        <v>2.0000000000000018E-2</v>
      </c>
      <c r="N9" s="104">
        <f t="shared" si="3"/>
        <v>0.21000000000000008</v>
      </c>
      <c r="O9" s="15"/>
    </row>
    <row r="10" spans="1:15" x14ac:dyDescent="0.25">
      <c r="A10" s="109">
        <v>8</v>
      </c>
      <c r="B10" s="92">
        <v>0.9</v>
      </c>
      <c r="C10" s="82">
        <v>0.80779147004682295</v>
      </c>
      <c r="D10" s="42">
        <v>0.93</v>
      </c>
      <c r="E10" s="42">
        <v>0.93</v>
      </c>
      <c r="F10" s="83">
        <v>0.63</v>
      </c>
      <c r="G10" s="97">
        <f t="shared" si="4"/>
        <v>0.10245392217019675</v>
      </c>
      <c r="H10" s="87">
        <f t="shared" si="4"/>
        <v>3.3333333333333361E-2</v>
      </c>
      <c r="I10" s="87">
        <f>ABS(E10-$B10)/$B10</f>
        <v>3.3333333333333361E-2</v>
      </c>
      <c r="J10" s="72">
        <f t="shared" si="5"/>
        <v>0.3</v>
      </c>
      <c r="K10" s="103">
        <f t="shared" si="1"/>
        <v>9.2208529953177076E-2</v>
      </c>
      <c r="L10" s="88">
        <f>ABS(D10-$B10)</f>
        <v>3.0000000000000027E-2</v>
      </c>
      <c r="M10" s="88">
        <f t="shared" si="2"/>
        <v>3.0000000000000027E-2</v>
      </c>
      <c r="N10" s="104">
        <f t="shared" si="3"/>
        <v>0.27</v>
      </c>
      <c r="O10" s="15"/>
    </row>
    <row r="11" spans="1:15" x14ac:dyDescent="0.25">
      <c r="A11" s="109">
        <v>9</v>
      </c>
      <c r="B11" s="92">
        <v>0.69</v>
      </c>
      <c r="C11" s="82">
        <v>0.74620173595697303</v>
      </c>
      <c r="D11" s="42">
        <v>0.9</v>
      </c>
      <c r="E11" s="42">
        <v>0.45</v>
      </c>
      <c r="F11" s="83">
        <v>0.37</v>
      </c>
      <c r="G11" s="97">
        <f t="shared" si="4"/>
        <v>8.1451791241989993E-2</v>
      </c>
      <c r="H11" s="87">
        <f t="shared" si="4"/>
        <v>0.30434782608695665</v>
      </c>
      <c r="I11" s="87">
        <f>ABS(E11-$B11)/$B11</f>
        <v>0.34782608695652167</v>
      </c>
      <c r="J11" s="72">
        <f t="shared" si="5"/>
        <v>0.46376811594202894</v>
      </c>
      <c r="K11" s="103">
        <f t="shared" si="1"/>
        <v>5.6201735956973087E-2</v>
      </c>
      <c r="L11" s="88">
        <f>ABS(D11-$B11)</f>
        <v>0.21000000000000008</v>
      </c>
      <c r="M11" s="88">
        <f t="shared" si="2"/>
        <v>0.23999999999999994</v>
      </c>
      <c r="N11" s="104">
        <f t="shared" si="3"/>
        <v>0.31999999999999995</v>
      </c>
      <c r="O11" s="15"/>
    </row>
    <row r="12" spans="1:15" x14ac:dyDescent="0.25">
      <c r="A12" s="120">
        <v>10</v>
      </c>
      <c r="B12" s="93">
        <v>0.75</v>
      </c>
      <c r="C12" s="84">
        <v>0.77446626981036204</v>
      </c>
      <c r="D12" s="85">
        <v>0.93</v>
      </c>
      <c r="E12" s="85">
        <v>0.89</v>
      </c>
      <c r="F12" s="86">
        <v>0.55000000000000004</v>
      </c>
      <c r="G12" s="98">
        <f t="shared" si="4"/>
        <v>3.2621693080482718E-2</v>
      </c>
      <c r="H12" s="99">
        <f t="shared" si="4"/>
        <v>0.24000000000000007</v>
      </c>
      <c r="I12" s="99">
        <f>ABS(E12-$B12)/$B12</f>
        <v>0.18666666666666668</v>
      </c>
      <c r="J12" s="71">
        <f t="shared" si="5"/>
        <v>0.26666666666666661</v>
      </c>
      <c r="K12" s="105">
        <f t="shared" si="1"/>
        <v>2.446626981036204E-2</v>
      </c>
      <c r="L12" s="106">
        <f>ABS(D12-$B12)</f>
        <v>0.18000000000000005</v>
      </c>
      <c r="M12" s="106">
        <f t="shared" si="2"/>
        <v>0.14000000000000001</v>
      </c>
      <c r="N12" s="107">
        <f t="shared" si="3"/>
        <v>0.19999999999999996</v>
      </c>
      <c r="O12" s="15"/>
    </row>
    <row r="13" spans="1:15" x14ac:dyDescent="0.25">
      <c r="A13" s="112"/>
      <c r="B13" s="113" t="s">
        <v>73</v>
      </c>
      <c r="C13" s="114">
        <f>CORREL($B3:$B12,C3:C12)</f>
        <v>0.96282162281979999</v>
      </c>
      <c r="D13" s="114">
        <f>CORREL($B3:$B12,D3:D12)</f>
        <v>0.82106328793161798</v>
      </c>
      <c r="E13" s="114">
        <f>CORREL($B3:$B12,E3:E12)</f>
        <v>0.69009310865164819</v>
      </c>
      <c r="F13" s="115">
        <f>CORREL($B3:$B12,F3:F12)</f>
        <v>0.63284795454243703</v>
      </c>
      <c r="G13" s="116">
        <f>AVERAGE(G3:G12)</f>
        <v>3.7274024625074245E-2</v>
      </c>
      <c r="H13" s="117">
        <f t="shared" ref="H13:N13" si="6">AVERAGE(H3:H12)</f>
        <v>0.14445168920287388</v>
      </c>
      <c r="I13" s="117">
        <f t="shared" si="6"/>
        <v>0.14792850037912567</v>
      </c>
      <c r="J13" s="117">
        <f t="shared" si="6"/>
        <v>0.24487271062953089</v>
      </c>
      <c r="K13" s="118">
        <f t="shared" si="6"/>
        <v>3.0121337396545038E-2</v>
      </c>
      <c r="L13" s="118">
        <f t="shared" si="6"/>
        <v>9.9000000000000005E-2</v>
      </c>
      <c r="M13" s="118">
        <f t="shared" si="6"/>
        <v>0.10555555555555557</v>
      </c>
      <c r="N13" s="119">
        <f t="shared" si="6"/>
        <v>0.187</v>
      </c>
      <c r="O13" s="15"/>
    </row>
    <row r="14" spans="1:15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7" spans="4:4" x14ac:dyDescent="0.25">
      <c r="D17" s="15"/>
    </row>
    <row r="18" spans="4:4" x14ac:dyDescent="0.25">
      <c r="D18" s="17"/>
    </row>
  </sheetData>
  <mergeCells count="3">
    <mergeCell ref="C1:F1"/>
    <mergeCell ref="G1:J1"/>
    <mergeCell ref="K1:N1"/>
  </mergeCells>
  <phoneticPr fontId="1" type="noConversion"/>
  <conditionalFormatting sqref="G3:K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N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N1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N12">
    <cfRule type="colorScale" priority="33">
      <colorScale>
        <cfvo type="min"/>
        <cfvo type="max"/>
        <color rgb="FF63BE7B"/>
        <color rgb="FFFFEF9C"/>
      </colorScale>
    </cfRule>
  </conditionalFormatting>
  <pageMargins left="0.75" right="0.75" top="1" bottom="1" header="0.51180555555555551" footer="0.51180555555555551"/>
  <pageSetup paperSize="9" firstPageNumber="4294963191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I1" sqref="I1:I11"/>
    </sheetView>
  </sheetViews>
  <sheetFormatPr defaultRowHeight="15.6" x14ac:dyDescent="0.25"/>
  <cols>
    <col min="1" max="1" width="16.19921875" style="1" customWidth="1"/>
    <col min="2" max="5" width="16.19921875" customWidth="1"/>
    <col min="6" max="6" width="15.8984375" customWidth="1"/>
    <col min="7" max="7" width="19.69921875" customWidth="1"/>
    <col min="8" max="9" width="16.19921875" customWidth="1"/>
  </cols>
  <sheetData>
    <row r="1" spans="1:10" ht="20.25" customHeight="1" x14ac:dyDescent="0.25">
      <c r="A1" s="11" t="s">
        <v>31</v>
      </c>
      <c r="B1" s="12" t="s">
        <v>32</v>
      </c>
      <c r="C1" s="12" t="s">
        <v>30</v>
      </c>
      <c r="D1" s="12" t="s">
        <v>59</v>
      </c>
      <c r="E1" s="12" t="s">
        <v>58</v>
      </c>
      <c r="F1" s="12" t="s">
        <v>33</v>
      </c>
      <c r="G1" s="12" t="s">
        <v>34</v>
      </c>
      <c r="H1" s="12" t="s">
        <v>57</v>
      </c>
      <c r="I1" s="12" t="s">
        <v>36</v>
      </c>
    </row>
    <row r="2" spans="1:10" ht="20.25" customHeight="1" x14ac:dyDescent="0.25">
      <c r="A2" s="5" t="s">
        <v>21</v>
      </c>
      <c r="B2" s="6" t="s">
        <v>14</v>
      </c>
      <c r="C2" s="7">
        <v>0.48</v>
      </c>
      <c r="D2" s="7">
        <v>0.48626602663454699</v>
      </c>
      <c r="E2" s="7">
        <v>0.6</v>
      </c>
      <c r="F2" s="7">
        <v>123</v>
      </c>
      <c r="G2" s="7">
        <v>59</v>
      </c>
      <c r="H2" s="7">
        <v>0.56000000000000005</v>
      </c>
      <c r="I2" s="7">
        <v>0.56000000000000005</v>
      </c>
      <c r="J2">
        <f>G2/F2</f>
        <v>0.47967479674796748</v>
      </c>
    </row>
    <row r="3" spans="1:10" ht="20.25" customHeight="1" x14ac:dyDescent="0.25">
      <c r="A3" s="5" t="s">
        <v>22</v>
      </c>
      <c r="B3" s="6" t="s">
        <v>15</v>
      </c>
      <c r="C3" s="7">
        <v>0.76</v>
      </c>
      <c r="D3" s="7">
        <v>0.72023463017800105</v>
      </c>
      <c r="E3" s="7">
        <v>0.74</v>
      </c>
      <c r="F3" s="7">
        <v>92</v>
      </c>
      <c r="G3" s="7">
        <v>69</v>
      </c>
      <c r="H3" s="8">
        <v>0.4</v>
      </c>
      <c r="I3" s="8">
        <v>0.48</v>
      </c>
      <c r="J3">
        <f t="shared" ref="J3:J11" si="0">G3/F3</f>
        <v>0.75</v>
      </c>
    </row>
    <row r="4" spans="1:10" ht="20.25" customHeight="1" x14ac:dyDescent="0.25">
      <c r="A4" s="5" t="s">
        <v>23</v>
      </c>
      <c r="B4" s="6" t="s">
        <v>4</v>
      </c>
      <c r="C4" s="7">
        <v>0.92</v>
      </c>
      <c r="D4" s="7">
        <v>0.90086652982329796</v>
      </c>
      <c r="E4" s="7">
        <v>0.94</v>
      </c>
      <c r="F4" s="7">
        <v>88</v>
      </c>
      <c r="G4" s="7">
        <v>81</v>
      </c>
      <c r="H4" s="7">
        <v>0.91</v>
      </c>
      <c r="I4" s="7">
        <v>0.85</v>
      </c>
      <c r="J4">
        <f t="shared" si="0"/>
        <v>0.92045454545454541</v>
      </c>
    </row>
    <row r="5" spans="1:10" ht="20.25" customHeight="1" x14ac:dyDescent="0.25">
      <c r="A5" s="5" t="s">
        <v>24</v>
      </c>
      <c r="B5" s="6" t="s">
        <v>6</v>
      </c>
      <c r="C5" s="7">
        <v>0.6</v>
      </c>
      <c r="D5" s="7">
        <v>0.4997940500295</v>
      </c>
      <c r="E5" s="7">
        <v>0.77</v>
      </c>
      <c r="F5" s="7">
        <v>90</v>
      </c>
      <c r="G5" s="7">
        <v>54</v>
      </c>
      <c r="H5" s="7">
        <v>0.62</v>
      </c>
      <c r="I5" s="7">
        <v>0.5</v>
      </c>
      <c r="J5">
        <f t="shared" si="0"/>
        <v>0.6</v>
      </c>
    </row>
    <row r="6" spans="1:10" ht="20.25" customHeight="1" x14ac:dyDescent="0.25">
      <c r="A6" s="5" t="s">
        <v>25</v>
      </c>
      <c r="B6" s="6" t="s">
        <v>5</v>
      </c>
      <c r="C6" s="8">
        <v>0.81</v>
      </c>
      <c r="D6" s="7">
        <v>0.71770798694690097</v>
      </c>
      <c r="E6" s="8">
        <v>0.94</v>
      </c>
      <c r="F6" s="7">
        <v>108</v>
      </c>
      <c r="G6" s="7">
        <v>88</v>
      </c>
      <c r="H6" s="9" t="s">
        <v>56</v>
      </c>
      <c r="I6" s="8">
        <v>0.53</v>
      </c>
      <c r="J6">
        <f t="shared" si="0"/>
        <v>0.81481481481481477</v>
      </c>
    </row>
    <row r="7" spans="1:10" ht="20.25" customHeight="1" x14ac:dyDescent="0.25">
      <c r="A7" s="5" t="s">
        <v>26</v>
      </c>
      <c r="B7" s="6" t="s">
        <v>9</v>
      </c>
      <c r="C7" s="7">
        <v>0.87</v>
      </c>
      <c r="D7" s="7">
        <v>0.87978613420561302</v>
      </c>
      <c r="E7" s="7">
        <v>0.96</v>
      </c>
      <c r="F7" s="7">
        <v>99</v>
      </c>
      <c r="G7" s="7">
        <v>86</v>
      </c>
      <c r="H7" s="7">
        <v>0.92</v>
      </c>
      <c r="I7" s="7">
        <v>0.81</v>
      </c>
      <c r="J7">
        <f t="shared" si="0"/>
        <v>0.86868686868686873</v>
      </c>
    </row>
    <row r="8" spans="1:10" ht="20.25" customHeight="1" x14ac:dyDescent="0.25">
      <c r="A8" s="5" t="s">
        <v>27</v>
      </c>
      <c r="B8" s="6" t="s">
        <v>1</v>
      </c>
      <c r="C8" s="7">
        <v>0.93</v>
      </c>
      <c r="D8" s="7">
        <v>0.66894515832657198</v>
      </c>
      <c r="E8" s="7">
        <v>0.91</v>
      </c>
      <c r="F8" s="7">
        <v>87</v>
      </c>
      <c r="G8" s="7">
        <v>81</v>
      </c>
      <c r="H8" s="7">
        <v>0.91</v>
      </c>
      <c r="I8" s="8">
        <v>0.72</v>
      </c>
      <c r="J8">
        <f t="shared" si="0"/>
        <v>0.93103448275862066</v>
      </c>
    </row>
    <row r="9" spans="1:10" ht="20.25" customHeight="1" x14ac:dyDescent="0.25">
      <c r="A9" s="5" t="s">
        <v>28</v>
      </c>
      <c r="B9" s="6" t="s">
        <v>19</v>
      </c>
      <c r="C9" s="7">
        <v>0.9</v>
      </c>
      <c r="D9" s="7">
        <v>0.77864844807865097</v>
      </c>
      <c r="E9" s="7">
        <v>0.93</v>
      </c>
      <c r="F9" s="7">
        <v>69</v>
      </c>
      <c r="G9" s="7">
        <v>62</v>
      </c>
      <c r="H9" s="7">
        <v>0.93</v>
      </c>
      <c r="I9" s="8">
        <v>0.63</v>
      </c>
      <c r="J9">
        <f t="shared" si="0"/>
        <v>0.89855072463768115</v>
      </c>
    </row>
    <row r="10" spans="1:10" ht="20.25" customHeight="1" x14ac:dyDescent="0.25">
      <c r="A10" s="5" t="s">
        <v>35</v>
      </c>
      <c r="B10" s="6" t="s">
        <v>18</v>
      </c>
      <c r="C10" s="8">
        <v>0.69</v>
      </c>
      <c r="D10" s="7">
        <v>0.59738111461968701</v>
      </c>
      <c r="E10" s="8">
        <v>0.9</v>
      </c>
      <c r="F10" s="7">
        <v>66</v>
      </c>
      <c r="G10" s="7">
        <v>46</v>
      </c>
      <c r="H10" s="7">
        <v>0.45</v>
      </c>
      <c r="I10" s="7">
        <v>0.37</v>
      </c>
      <c r="J10">
        <f t="shared" si="0"/>
        <v>0.69696969696969702</v>
      </c>
    </row>
    <row r="11" spans="1:10" ht="20.25" customHeight="1" x14ac:dyDescent="0.25">
      <c r="A11" s="5" t="s">
        <v>29</v>
      </c>
      <c r="B11" s="6" t="s">
        <v>0</v>
      </c>
      <c r="C11" s="8">
        <v>0.75</v>
      </c>
      <c r="D11" s="7">
        <v>0.82693094128338496</v>
      </c>
      <c r="E11" s="8">
        <v>0.93</v>
      </c>
      <c r="F11" s="7">
        <v>91</v>
      </c>
      <c r="G11" s="7">
        <v>69</v>
      </c>
      <c r="H11" s="7">
        <v>0.89</v>
      </c>
      <c r="I11" s="8">
        <v>0.55000000000000004</v>
      </c>
      <c r="J11">
        <f t="shared" si="0"/>
        <v>0.75824175824175821</v>
      </c>
    </row>
    <row r="12" spans="1:10" ht="20.25" customHeight="1" x14ac:dyDescent="0.25">
      <c r="A12" s="5" t="s">
        <v>37</v>
      </c>
      <c r="B12" s="6" t="s">
        <v>39</v>
      </c>
      <c r="C12" s="7">
        <v>0.76</v>
      </c>
      <c r="D12" s="7"/>
      <c r="E12" s="7"/>
      <c r="F12" s="7"/>
      <c r="G12" s="7"/>
      <c r="H12" s="7"/>
      <c r="I12" s="10">
        <v>0.64</v>
      </c>
    </row>
    <row r="13" spans="1:10" ht="20.25" customHeight="1" x14ac:dyDescent="0.25">
      <c r="A13" s="5" t="s">
        <v>38</v>
      </c>
      <c r="B13" s="6" t="s">
        <v>40</v>
      </c>
      <c r="C13" s="7">
        <v>0.87</v>
      </c>
      <c r="D13" s="7"/>
      <c r="E13" s="7"/>
      <c r="F13" s="7"/>
      <c r="G13" s="7"/>
      <c r="H13" s="7"/>
      <c r="I13" s="8">
        <v>0.71</v>
      </c>
    </row>
    <row r="14" spans="1:10" ht="20.25" customHeight="1" x14ac:dyDescent="0.25">
      <c r="A14" s="70" t="s">
        <v>41</v>
      </c>
      <c r="B14" s="69" t="s">
        <v>42</v>
      </c>
      <c r="C14" s="7">
        <v>0.88</v>
      </c>
      <c r="D14" s="7"/>
      <c r="E14" s="7"/>
      <c r="F14" s="7"/>
      <c r="G14" s="7"/>
      <c r="H14" s="7"/>
      <c r="I14" s="8">
        <v>0.56000000000000005</v>
      </c>
    </row>
    <row r="15" spans="1:10" ht="20.25" customHeight="1" x14ac:dyDescent="0.25">
      <c r="A15" s="70"/>
      <c r="B15" s="69"/>
      <c r="C15" s="7">
        <v>0.85</v>
      </c>
      <c r="D15" s="7"/>
      <c r="E15" s="7"/>
      <c r="F15" s="7"/>
      <c r="G15" s="7"/>
      <c r="H15" s="7"/>
      <c r="I15" s="8">
        <v>0.78</v>
      </c>
    </row>
    <row r="16" spans="1:10" ht="20.25" customHeight="1" x14ac:dyDescent="0.25">
      <c r="A16" s="5" t="s">
        <v>43</v>
      </c>
      <c r="B16" s="7" t="s">
        <v>55</v>
      </c>
      <c r="C16" s="7">
        <v>0.81</v>
      </c>
      <c r="D16" s="7"/>
      <c r="E16" s="7"/>
      <c r="F16" s="7"/>
      <c r="G16" s="7"/>
      <c r="H16" s="7"/>
      <c r="I16" s="7">
        <v>0.82</v>
      </c>
    </row>
    <row r="17" spans="1:9" ht="20.25" customHeight="1" x14ac:dyDescent="0.25">
      <c r="A17" s="5" t="s">
        <v>44</v>
      </c>
      <c r="B17" s="7" t="s">
        <v>2</v>
      </c>
      <c r="C17" s="7">
        <v>0.86</v>
      </c>
      <c r="D17" s="7"/>
      <c r="E17" s="7"/>
      <c r="F17" s="7"/>
      <c r="G17" s="7"/>
      <c r="H17" s="7"/>
      <c r="I17" s="7">
        <v>0.81</v>
      </c>
    </row>
    <row r="18" spans="1:9" ht="20.25" customHeight="1" x14ac:dyDescent="0.25">
      <c r="A18" s="5" t="s">
        <v>45</v>
      </c>
      <c r="B18" s="7" t="s">
        <v>3</v>
      </c>
      <c r="C18" s="7">
        <v>0.85</v>
      </c>
      <c r="D18" s="7"/>
      <c r="E18" s="7"/>
      <c r="F18" s="7"/>
      <c r="G18" s="7"/>
      <c r="H18" s="7"/>
      <c r="I18" s="8">
        <v>0.68</v>
      </c>
    </row>
    <row r="19" spans="1:9" ht="20.25" customHeight="1" x14ac:dyDescent="0.25">
      <c r="A19" s="5" t="s">
        <v>46</v>
      </c>
      <c r="B19" s="7" t="s">
        <v>7</v>
      </c>
      <c r="C19" s="7">
        <v>0.84</v>
      </c>
      <c r="D19" s="7"/>
      <c r="E19" s="7"/>
      <c r="F19" s="7"/>
      <c r="G19" s="7"/>
      <c r="H19" s="7"/>
      <c r="I19" s="8">
        <v>0.78</v>
      </c>
    </row>
    <row r="20" spans="1:9" ht="20.25" customHeight="1" x14ac:dyDescent="0.25">
      <c r="A20" s="5" t="s">
        <v>47</v>
      </c>
      <c r="B20" s="7" t="s">
        <v>8</v>
      </c>
      <c r="C20" s="7">
        <v>0.95</v>
      </c>
      <c r="D20" s="7"/>
      <c r="E20" s="7"/>
      <c r="F20" s="7"/>
      <c r="G20" s="7"/>
      <c r="H20" s="7"/>
      <c r="I20" s="7">
        <v>0.91</v>
      </c>
    </row>
    <row r="21" spans="1:9" ht="20.25" customHeight="1" x14ac:dyDescent="0.25">
      <c r="A21" s="5" t="s">
        <v>48</v>
      </c>
      <c r="B21" s="7" t="s">
        <v>10</v>
      </c>
      <c r="C21" s="7">
        <v>0.85</v>
      </c>
      <c r="D21" s="7"/>
      <c r="E21" s="7"/>
      <c r="F21" s="7"/>
      <c r="G21" s="7"/>
      <c r="H21" s="7"/>
      <c r="I21" s="7">
        <v>0.81</v>
      </c>
    </row>
    <row r="22" spans="1:9" ht="20.25" customHeight="1" x14ac:dyDescent="0.25">
      <c r="A22" s="5" t="s">
        <v>49</v>
      </c>
      <c r="B22" s="7" t="s">
        <v>11</v>
      </c>
      <c r="C22" s="7">
        <v>0.93</v>
      </c>
      <c r="D22" s="7"/>
      <c r="E22" s="7"/>
      <c r="F22" s="7"/>
      <c r="G22" s="7"/>
      <c r="H22" s="7"/>
      <c r="I22" s="8">
        <v>0.56999999999999995</v>
      </c>
    </row>
    <row r="23" spans="1:9" ht="20.25" customHeight="1" x14ac:dyDescent="0.25">
      <c r="A23" s="5" t="s">
        <v>50</v>
      </c>
      <c r="B23" s="7" t="s">
        <v>12</v>
      </c>
      <c r="C23" s="7">
        <v>0.84</v>
      </c>
      <c r="D23" s="7"/>
      <c r="E23" s="7"/>
      <c r="F23" s="7"/>
      <c r="G23" s="7"/>
      <c r="H23" s="7"/>
      <c r="I23" s="7">
        <v>0.83</v>
      </c>
    </row>
    <row r="24" spans="1:9" ht="20.25" customHeight="1" x14ac:dyDescent="0.25">
      <c r="A24" s="5" t="s">
        <v>51</v>
      </c>
      <c r="B24" s="7" t="s">
        <v>13</v>
      </c>
      <c r="C24" s="7">
        <v>0.8</v>
      </c>
      <c r="D24" s="7"/>
      <c r="E24" s="8"/>
      <c r="F24" s="8"/>
      <c r="G24" s="7"/>
      <c r="H24" s="7"/>
      <c r="I24" s="7">
        <v>0.81</v>
      </c>
    </row>
    <row r="25" spans="1:9" ht="20.25" customHeight="1" x14ac:dyDescent="0.25">
      <c r="A25" s="5" t="s">
        <v>52</v>
      </c>
      <c r="B25" s="7" t="s">
        <v>16</v>
      </c>
      <c r="C25" s="7">
        <v>0.86</v>
      </c>
      <c r="D25" s="7"/>
      <c r="E25" s="7"/>
      <c r="F25" s="7"/>
      <c r="G25" s="7"/>
      <c r="H25" s="7"/>
      <c r="I25" s="8">
        <v>0.74</v>
      </c>
    </row>
    <row r="26" spans="1:9" ht="20.25" customHeight="1" x14ac:dyDescent="0.25">
      <c r="A26" s="5" t="s">
        <v>53</v>
      </c>
      <c r="B26" s="7" t="s">
        <v>17</v>
      </c>
      <c r="C26" s="7">
        <v>0.85</v>
      </c>
      <c r="D26" s="7"/>
      <c r="E26" s="7"/>
      <c r="F26" s="7"/>
      <c r="G26" s="7"/>
      <c r="H26" s="7"/>
      <c r="I26" s="8">
        <v>0.76</v>
      </c>
    </row>
    <row r="27" spans="1:9" ht="20.25" customHeight="1" x14ac:dyDescent="0.25">
      <c r="A27" s="5" t="s">
        <v>54</v>
      </c>
      <c r="B27" s="7" t="s">
        <v>20</v>
      </c>
      <c r="C27" s="7">
        <v>0.8</v>
      </c>
      <c r="D27" s="7"/>
      <c r="E27" s="7"/>
      <c r="F27" s="7"/>
      <c r="G27" s="7"/>
      <c r="H27" s="7"/>
      <c r="I27" s="8">
        <v>0.56000000000000005</v>
      </c>
    </row>
    <row r="28" spans="1:9" x14ac:dyDescent="0.25">
      <c r="C28" s="4"/>
      <c r="D28" s="4"/>
      <c r="E28" s="3"/>
      <c r="F28" s="3"/>
    </row>
    <row r="29" spans="1:9" x14ac:dyDescent="0.25">
      <c r="C29" s="2"/>
      <c r="D29" s="2"/>
      <c r="E29" s="3"/>
      <c r="F29" s="3"/>
    </row>
  </sheetData>
  <mergeCells count="2">
    <mergeCell ref="B14:B15"/>
    <mergeCell ref="A14:A15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zoomScale="130" zoomScaleNormal="130" zoomScaleSheetLayoutView="100" workbookViewId="0">
      <selection activeCell="C2" sqref="C1:C1048576"/>
    </sheetView>
  </sheetViews>
  <sheetFormatPr defaultRowHeight="15.6" x14ac:dyDescent="0.25"/>
  <cols>
    <col min="1" max="1" width="2.3984375" customWidth="1"/>
    <col min="3" max="4" width="6.69921875" customWidth="1"/>
    <col min="5" max="5" width="9.59765625" customWidth="1"/>
    <col min="6" max="6" width="11.09765625" customWidth="1"/>
    <col min="12" max="12" width="10.3984375" customWidth="1"/>
    <col min="13" max="13" width="11.19921875" customWidth="1"/>
    <col min="17" max="21" width="10.296875" bestFit="1" customWidth="1"/>
  </cols>
  <sheetData>
    <row r="1" spans="1:21" x14ac:dyDescent="0.25">
      <c r="B1" s="22" t="s">
        <v>66</v>
      </c>
      <c r="C1" s="68" t="s">
        <v>65</v>
      </c>
      <c r="D1" s="66"/>
      <c r="E1" s="66"/>
      <c r="F1" s="66"/>
      <c r="G1" s="66"/>
      <c r="H1" s="66"/>
      <c r="I1" s="67"/>
      <c r="J1" s="68" t="s">
        <v>62</v>
      </c>
      <c r="K1" s="66"/>
      <c r="L1" s="66"/>
      <c r="M1" s="66"/>
      <c r="N1" s="66"/>
      <c r="O1" s="66"/>
      <c r="P1" s="67"/>
      <c r="Q1" s="68" t="s">
        <v>63</v>
      </c>
      <c r="R1" s="66"/>
      <c r="S1" s="66"/>
      <c r="T1" s="66"/>
      <c r="U1" s="67"/>
    </row>
    <row r="2" spans="1:21" ht="33" customHeight="1" thickBot="1" x14ac:dyDescent="0.3">
      <c r="A2" s="14"/>
      <c r="B2" s="23" t="s">
        <v>30</v>
      </c>
      <c r="C2" s="47" t="s">
        <v>67</v>
      </c>
      <c r="D2" s="63"/>
      <c r="E2" s="48" t="s">
        <v>71</v>
      </c>
      <c r="F2" s="48" t="s">
        <v>69</v>
      </c>
      <c r="G2" s="48" t="s">
        <v>58</v>
      </c>
      <c r="H2" s="61" t="s">
        <v>57</v>
      </c>
      <c r="I2" s="26" t="s">
        <v>70</v>
      </c>
      <c r="J2" s="24" t="s">
        <v>67</v>
      </c>
      <c r="K2" s="64"/>
      <c r="L2" s="25" t="s">
        <v>68</v>
      </c>
      <c r="M2" s="25" t="s">
        <v>69</v>
      </c>
      <c r="N2" s="25" t="s">
        <v>58</v>
      </c>
      <c r="O2" s="62" t="s">
        <v>57</v>
      </c>
      <c r="P2" s="26" t="s">
        <v>36</v>
      </c>
      <c r="Q2" s="18" t="s">
        <v>64</v>
      </c>
      <c r="R2" s="19" t="s">
        <v>61</v>
      </c>
      <c r="S2" s="19" t="s">
        <v>60</v>
      </c>
      <c r="T2" s="19" t="s">
        <v>58</v>
      </c>
      <c r="U2" s="20" t="s">
        <v>57</v>
      </c>
    </row>
    <row r="3" spans="1:21" ht="16.2" thickBot="1" x14ac:dyDescent="0.3">
      <c r="A3" s="21">
        <v>1</v>
      </c>
      <c r="B3" s="43">
        <v>0.48</v>
      </c>
      <c r="C3" s="51">
        <v>0.46288258341742999</v>
      </c>
      <c r="D3" s="52">
        <v>0.52394814183169902</v>
      </c>
      <c r="E3" s="52">
        <v>0.39720912952186999</v>
      </c>
      <c r="F3" s="52">
        <v>0.39720912952186999</v>
      </c>
      <c r="G3" s="52">
        <v>0.6</v>
      </c>
      <c r="H3" s="52">
        <v>0.56000000000000005</v>
      </c>
      <c r="I3" s="53">
        <v>0.56000000000000005</v>
      </c>
      <c r="J3" s="46">
        <f t="shared" ref="J3:J12" si="0">ABS(C3-$B3)/$B3</f>
        <v>3.5661284547020812E-2</v>
      </c>
      <c r="K3" s="46">
        <f t="shared" ref="K3:K12" si="1">ABS(D3-$B3)/$B3</f>
        <v>9.1558628816039669E-2</v>
      </c>
      <c r="L3" s="27">
        <f t="shared" ref="L3:L12" si="2">ABS(E3-$B3)/$B3</f>
        <v>0.17248098016277083</v>
      </c>
      <c r="M3" s="27">
        <f t="shared" ref="M3:M12" si="3">ABS(F3-$B3)/$B3</f>
        <v>0.17248098016277083</v>
      </c>
      <c r="N3" s="27">
        <f t="shared" ref="N3:P6" si="4">ABS(G3-$B3)/$B3</f>
        <v>0.25</v>
      </c>
      <c r="O3" s="27">
        <f t="shared" si="4"/>
        <v>0.16666666666666682</v>
      </c>
      <c r="P3" s="27">
        <f t="shared" si="4"/>
        <v>0.16666666666666682</v>
      </c>
      <c r="Q3" s="31">
        <f t="shared" ref="Q3:Q12" si="5">ABS(C3-$B3)</f>
        <v>1.7117416582569989E-2</v>
      </c>
      <c r="R3" s="32">
        <f t="shared" ref="R3:R12" si="6">ABS(E3-$B3)</f>
        <v>8.2790870478129996E-2</v>
      </c>
      <c r="S3" s="32">
        <f t="shared" ref="S3:S12" si="7">ABS(F3-$B3)</f>
        <v>8.2790870478129996E-2</v>
      </c>
      <c r="T3" s="32">
        <f t="shared" ref="T3:U6" si="8">ABS(G3-$B3)</f>
        <v>0.12</v>
      </c>
      <c r="U3" s="33">
        <f t="shared" si="8"/>
        <v>8.0000000000000071E-2</v>
      </c>
    </row>
    <row r="4" spans="1:21" ht="16.2" thickBot="1" x14ac:dyDescent="0.3">
      <c r="A4" s="21">
        <v>2</v>
      </c>
      <c r="B4" s="44">
        <v>0.76</v>
      </c>
      <c r="C4" s="54">
        <v>0.84607282925571503</v>
      </c>
      <c r="D4" s="42">
        <v>0.80106617988634998</v>
      </c>
      <c r="E4" s="42">
        <v>0.692553002853875</v>
      </c>
      <c r="F4" s="42">
        <v>0.692553002853875</v>
      </c>
      <c r="G4" s="42">
        <v>0.74</v>
      </c>
      <c r="H4" s="42">
        <v>0.4</v>
      </c>
      <c r="I4" s="55">
        <v>0.48</v>
      </c>
      <c r="J4" s="46">
        <f t="shared" si="0"/>
        <v>0.11325372270488819</v>
      </c>
      <c r="K4" s="46">
        <f t="shared" si="1"/>
        <v>5.4034447218881544E-2</v>
      </c>
      <c r="L4" s="27">
        <f t="shared" si="2"/>
        <v>8.8746048876480271E-2</v>
      </c>
      <c r="M4" s="27">
        <f t="shared" si="3"/>
        <v>8.8746048876480271E-2</v>
      </c>
      <c r="N4" s="27">
        <f t="shared" si="4"/>
        <v>2.6315789473684233E-2</v>
      </c>
      <c r="O4" s="27">
        <f t="shared" si="4"/>
        <v>0.47368421052631576</v>
      </c>
      <c r="P4" s="27">
        <f t="shared" si="4"/>
        <v>0.36842105263157898</v>
      </c>
      <c r="Q4" s="34">
        <f t="shared" si="5"/>
        <v>8.6072829255715022E-2</v>
      </c>
      <c r="R4" s="35">
        <f t="shared" si="6"/>
        <v>6.744699714612501E-2</v>
      </c>
      <c r="S4" s="35">
        <f t="shared" si="7"/>
        <v>6.744699714612501E-2</v>
      </c>
      <c r="T4" s="35">
        <f t="shared" si="8"/>
        <v>2.0000000000000018E-2</v>
      </c>
      <c r="U4" s="36">
        <f t="shared" si="8"/>
        <v>0.36</v>
      </c>
    </row>
    <row r="5" spans="1:21" ht="16.2" thickBot="1" x14ac:dyDescent="0.3">
      <c r="A5" s="21">
        <v>3</v>
      </c>
      <c r="B5" s="44">
        <v>0.92</v>
      </c>
      <c r="C5" s="54">
        <v>0.95416142388142899</v>
      </c>
      <c r="D5" s="42">
        <v>0.93296017274031495</v>
      </c>
      <c r="E5" s="42">
        <v>0.92566195638604598</v>
      </c>
      <c r="F5" s="42">
        <v>0.92566195638604598</v>
      </c>
      <c r="G5" s="42">
        <v>0.94</v>
      </c>
      <c r="H5" s="42">
        <v>0.91</v>
      </c>
      <c r="I5" s="55">
        <v>0.85</v>
      </c>
      <c r="J5" s="46">
        <f t="shared" si="0"/>
        <v>3.7131982479814078E-2</v>
      </c>
      <c r="K5" s="46">
        <f t="shared" si="1"/>
        <v>1.4087144282950992E-2</v>
      </c>
      <c r="L5" s="27">
        <f t="shared" si="2"/>
        <v>6.1543004196151531E-3</v>
      </c>
      <c r="M5" s="27">
        <f t="shared" si="3"/>
        <v>6.1543004196151531E-3</v>
      </c>
      <c r="N5" s="27">
        <f t="shared" si="4"/>
        <v>2.1739130434782507E-2</v>
      </c>
      <c r="O5" s="27">
        <f t="shared" si="4"/>
        <v>1.0869565217391313E-2</v>
      </c>
      <c r="P5" s="27">
        <f t="shared" si="4"/>
        <v>7.6086956521739191E-2</v>
      </c>
      <c r="Q5" s="34">
        <f t="shared" si="5"/>
        <v>3.4161423881428954E-2</v>
      </c>
      <c r="R5" s="35">
        <f t="shared" si="6"/>
        <v>5.661956386045941E-3</v>
      </c>
      <c r="S5" s="35">
        <f t="shared" si="7"/>
        <v>5.661956386045941E-3</v>
      </c>
      <c r="T5" s="35">
        <f t="shared" si="8"/>
        <v>1.9999999999999907E-2</v>
      </c>
      <c r="U5" s="36">
        <f t="shared" si="8"/>
        <v>1.0000000000000009E-2</v>
      </c>
    </row>
    <row r="6" spans="1:21" ht="16.2" thickBot="1" x14ac:dyDescent="0.3">
      <c r="A6" s="21">
        <v>4</v>
      </c>
      <c r="B6" s="44">
        <v>0.6</v>
      </c>
      <c r="C6" s="54">
        <v>0.57072733231742501</v>
      </c>
      <c r="D6" s="42">
        <v>0.68303012457899903</v>
      </c>
      <c r="E6" s="42">
        <v>0.549685994585972</v>
      </c>
      <c r="F6" s="42">
        <v>0.549685994585972</v>
      </c>
      <c r="G6" s="42">
        <v>0.77</v>
      </c>
      <c r="H6" s="42">
        <v>0.62</v>
      </c>
      <c r="I6" s="55">
        <v>0.5</v>
      </c>
      <c r="J6" s="46">
        <f t="shared" si="0"/>
        <v>4.878777947095829E-2</v>
      </c>
      <c r="K6" s="46">
        <f t="shared" si="1"/>
        <v>0.13838354096499844</v>
      </c>
      <c r="L6" s="27">
        <f t="shared" si="2"/>
        <v>8.3856675690046623E-2</v>
      </c>
      <c r="M6" s="27">
        <f t="shared" si="3"/>
        <v>8.3856675690046623E-2</v>
      </c>
      <c r="N6" s="27">
        <f t="shared" si="4"/>
        <v>0.28333333333333344</v>
      </c>
      <c r="O6" s="27">
        <f t="shared" si="4"/>
        <v>3.3333333333333368E-2</v>
      </c>
      <c r="P6" s="27">
        <f t="shared" si="4"/>
        <v>0.16666666666666663</v>
      </c>
      <c r="Q6" s="34">
        <f t="shared" si="5"/>
        <v>2.9272667682574971E-2</v>
      </c>
      <c r="R6" s="35">
        <f t="shared" si="6"/>
        <v>5.0314005414027974E-2</v>
      </c>
      <c r="S6" s="35">
        <f t="shared" si="7"/>
        <v>5.0314005414027974E-2</v>
      </c>
      <c r="T6" s="35">
        <f t="shared" si="8"/>
        <v>0.17000000000000004</v>
      </c>
      <c r="U6" s="36">
        <f t="shared" si="8"/>
        <v>2.0000000000000018E-2</v>
      </c>
    </row>
    <row r="7" spans="1:21" ht="16.2" thickBot="1" x14ac:dyDescent="0.3">
      <c r="A7" s="21">
        <v>5</v>
      </c>
      <c r="B7" s="44">
        <v>0.81</v>
      </c>
      <c r="C7" s="54">
        <v>0.79580308394125698</v>
      </c>
      <c r="D7" s="42">
        <v>0.80478369317451004</v>
      </c>
      <c r="E7" s="49">
        <v>0.82533717002915097</v>
      </c>
      <c r="F7" s="50">
        <v>0.79540706349657697</v>
      </c>
      <c r="G7" s="42">
        <v>0.94</v>
      </c>
      <c r="H7" s="42" t="s">
        <v>56</v>
      </c>
      <c r="I7" s="55">
        <v>0.53</v>
      </c>
      <c r="J7" s="46">
        <f t="shared" si="0"/>
        <v>1.7527056862645763E-2</v>
      </c>
      <c r="K7" s="46">
        <f t="shared" si="1"/>
        <v>6.4398849697407572E-3</v>
      </c>
      <c r="L7" s="27">
        <f t="shared" si="2"/>
        <v>1.8934777813766561E-2</v>
      </c>
      <c r="M7" s="27">
        <f t="shared" si="3"/>
        <v>1.8015970991880348E-2</v>
      </c>
      <c r="N7" s="27">
        <f t="shared" ref="N7:N12" si="9">ABS(G7-$B7)/$B7</f>
        <v>0.16049382716049368</v>
      </c>
      <c r="O7" s="27"/>
      <c r="P7" s="27">
        <f t="shared" ref="P7:P12" si="10">ABS(I7-$B7)/$B7</f>
        <v>0.34567901234567905</v>
      </c>
      <c r="Q7" s="34">
        <f t="shared" si="5"/>
        <v>1.419691605874307E-2</v>
      </c>
      <c r="R7" s="35">
        <f t="shared" si="6"/>
        <v>1.5337170029150915E-2</v>
      </c>
      <c r="S7" s="35">
        <f t="shared" si="7"/>
        <v>1.4592936503423082E-2</v>
      </c>
      <c r="T7" s="35">
        <f t="shared" ref="T7:T12" si="11">ABS(G7-$B7)</f>
        <v>0.12999999999999989</v>
      </c>
      <c r="U7" s="36"/>
    </row>
    <row r="8" spans="1:21" ht="16.2" thickBot="1" x14ac:dyDescent="0.3">
      <c r="A8" s="21">
        <v>6</v>
      </c>
      <c r="B8" s="44">
        <v>0.87</v>
      </c>
      <c r="C8" s="54">
        <v>0.94481178903838803</v>
      </c>
      <c r="D8" s="42">
        <v>0.90641197021892805</v>
      </c>
      <c r="E8" s="42">
        <v>0.85842511814913702</v>
      </c>
      <c r="F8" s="42">
        <v>0.85842511814913702</v>
      </c>
      <c r="G8" s="42">
        <v>0.96</v>
      </c>
      <c r="H8" s="42">
        <v>0.92</v>
      </c>
      <c r="I8" s="55">
        <v>0.81</v>
      </c>
      <c r="J8" s="46">
        <f t="shared" si="0"/>
        <v>8.5990562113089697E-2</v>
      </c>
      <c r="K8" s="46">
        <f t="shared" si="1"/>
        <v>4.1852839332101217E-2</v>
      </c>
      <c r="L8" s="27">
        <f t="shared" si="2"/>
        <v>1.3304461897543647E-2</v>
      </c>
      <c r="M8" s="27">
        <f t="shared" si="3"/>
        <v>1.3304461897543647E-2</v>
      </c>
      <c r="N8" s="27">
        <f t="shared" si="9"/>
        <v>0.10344827586206894</v>
      </c>
      <c r="O8" s="27">
        <f>ABS(H8-$B8)/$B8</f>
        <v>5.7471264367816147E-2</v>
      </c>
      <c r="P8" s="27">
        <f t="shared" si="10"/>
        <v>6.896551724137924E-2</v>
      </c>
      <c r="Q8" s="34">
        <f t="shared" si="5"/>
        <v>7.4811789038388032E-2</v>
      </c>
      <c r="R8" s="35">
        <f t="shared" si="6"/>
        <v>1.1574881850862972E-2</v>
      </c>
      <c r="S8" s="35">
        <f t="shared" si="7"/>
        <v>1.1574881850862972E-2</v>
      </c>
      <c r="T8" s="35">
        <f t="shared" si="11"/>
        <v>8.9999999999999969E-2</v>
      </c>
      <c r="U8" s="36">
        <f>ABS(H8-$B8)</f>
        <v>5.0000000000000044E-2</v>
      </c>
    </row>
    <row r="9" spans="1:21" ht="16.2" thickBot="1" x14ac:dyDescent="0.3">
      <c r="A9" s="21">
        <v>7</v>
      </c>
      <c r="B9" s="44">
        <v>0.93</v>
      </c>
      <c r="C9" s="54">
        <v>0.94588797892241705</v>
      </c>
      <c r="D9" s="42">
        <v>0.91619829488512805</v>
      </c>
      <c r="E9" s="42">
        <v>0.79636874672984403</v>
      </c>
      <c r="F9" s="42">
        <v>0.79636874672984403</v>
      </c>
      <c r="G9" s="42">
        <v>0.91</v>
      </c>
      <c r="H9" s="42">
        <v>0.91</v>
      </c>
      <c r="I9" s="55">
        <v>0.72</v>
      </c>
      <c r="J9" s="46">
        <f t="shared" si="0"/>
        <v>1.7083848303674192E-2</v>
      </c>
      <c r="K9" s="46">
        <f t="shared" si="1"/>
        <v>1.4840543134270965E-2</v>
      </c>
      <c r="L9" s="27">
        <f t="shared" si="2"/>
        <v>0.14368951964532903</v>
      </c>
      <c r="M9" s="27">
        <f t="shared" si="3"/>
        <v>0.14368951964532903</v>
      </c>
      <c r="N9" s="27">
        <f t="shared" si="9"/>
        <v>2.1505376344086041E-2</v>
      </c>
      <c r="O9" s="27">
        <f>ABS(H9-$B9)/$B9</f>
        <v>2.1505376344086041E-2</v>
      </c>
      <c r="P9" s="27">
        <f t="shared" si="10"/>
        <v>0.2258064516129033</v>
      </c>
      <c r="Q9" s="34">
        <f t="shared" si="5"/>
        <v>1.5887978922417001E-2</v>
      </c>
      <c r="R9" s="35">
        <f t="shared" si="6"/>
        <v>0.13363125327015601</v>
      </c>
      <c r="S9" s="35">
        <f t="shared" si="7"/>
        <v>0.13363125327015601</v>
      </c>
      <c r="T9" s="35">
        <f t="shared" si="11"/>
        <v>2.0000000000000018E-2</v>
      </c>
      <c r="U9" s="36">
        <f>ABS(H9-$B9)</f>
        <v>2.0000000000000018E-2</v>
      </c>
    </row>
    <row r="10" spans="1:21" ht="16.2" thickBot="1" x14ac:dyDescent="0.3">
      <c r="A10" s="21">
        <v>8</v>
      </c>
      <c r="B10" s="44">
        <v>0.9</v>
      </c>
      <c r="C10" s="54">
        <v>0.83887144146661696</v>
      </c>
      <c r="D10" s="42">
        <v>0.83130570635774104</v>
      </c>
      <c r="E10" s="49">
        <v>0.84261813580754197</v>
      </c>
      <c r="F10" s="49">
        <v>0.84261813580754197</v>
      </c>
      <c r="G10" s="42">
        <v>0.93</v>
      </c>
      <c r="H10" s="42">
        <v>0.93</v>
      </c>
      <c r="I10" s="55">
        <v>0.63</v>
      </c>
      <c r="J10" s="46">
        <f t="shared" si="0"/>
        <v>6.7920620592647848E-2</v>
      </c>
      <c r="K10" s="46">
        <f t="shared" si="1"/>
        <v>7.6326992935843316E-2</v>
      </c>
      <c r="L10" s="27">
        <f t="shared" si="2"/>
        <v>6.3757626880508941E-2</v>
      </c>
      <c r="M10" s="27">
        <f t="shared" si="3"/>
        <v>6.3757626880508941E-2</v>
      </c>
      <c r="N10" s="27">
        <f t="shared" si="9"/>
        <v>3.3333333333333361E-2</v>
      </c>
      <c r="O10" s="27">
        <f>ABS(H10-$B10)/$B10</f>
        <v>3.3333333333333361E-2</v>
      </c>
      <c r="P10" s="27">
        <f t="shared" si="10"/>
        <v>0.3</v>
      </c>
      <c r="Q10" s="34">
        <f t="shared" si="5"/>
        <v>6.1128558533383059E-2</v>
      </c>
      <c r="R10" s="35">
        <f t="shared" si="6"/>
        <v>5.7381864192458054E-2</v>
      </c>
      <c r="S10" s="35">
        <f t="shared" si="7"/>
        <v>5.7381864192458054E-2</v>
      </c>
      <c r="T10" s="35">
        <f t="shared" si="11"/>
        <v>3.0000000000000027E-2</v>
      </c>
      <c r="U10" s="36">
        <f>ABS(H10-$B10)</f>
        <v>3.0000000000000027E-2</v>
      </c>
    </row>
    <row r="11" spans="1:21" ht="16.2" thickBot="1" x14ac:dyDescent="0.3">
      <c r="A11" s="21">
        <v>9</v>
      </c>
      <c r="B11" s="44">
        <v>0.69</v>
      </c>
      <c r="C11" s="54">
        <v>0.75087233166941303</v>
      </c>
      <c r="D11" s="42">
        <v>0.79903246630556102</v>
      </c>
      <c r="E11" s="42">
        <v>0.76607846863634899</v>
      </c>
      <c r="F11" s="42">
        <v>0.76607846863634899</v>
      </c>
      <c r="G11" s="42">
        <v>0.9</v>
      </c>
      <c r="H11" s="42">
        <v>0.45</v>
      </c>
      <c r="I11" s="55">
        <v>0.37</v>
      </c>
      <c r="J11" s="46">
        <f t="shared" si="0"/>
        <v>8.8220770535381285E-2</v>
      </c>
      <c r="K11" s="46">
        <f t="shared" si="1"/>
        <v>0.1580180671095088</v>
      </c>
      <c r="L11" s="27">
        <f t="shared" si="2"/>
        <v>0.11025865019760731</v>
      </c>
      <c r="M11" s="27">
        <f t="shared" si="3"/>
        <v>0.11025865019760731</v>
      </c>
      <c r="N11" s="27">
        <f t="shared" si="9"/>
        <v>0.30434782608695665</v>
      </c>
      <c r="O11" s="27">
        <f>ABS(H11-$B11)/$B11</f>
        <v>0.34782608695652167</v>
      </c>
      <c r="P11" s="27">
        <f t="shared" si="10"/>
        <v>0.46376811594202894</v>
      </c>
      <c r="Q11" s="34">
        <f t="shared" si="5"/>
        <v>6.0872331669413082E-2</v>
      </c>
      <c r="R11" s="35">
        <f t="shared" si="6"/>
        <v>7.6078468636349039E-2</v>
      </c>
      <c r="S11" s="35">
        <f t="shared" si="7"/>
        <v>7.6078468636349039E-2</v>
      </c>
      <c r="T11" s="35">
        <f t="shared" si="11"/>
        <v>0.21000000000000008</v>
      </c>
      <c r="U11" s="36">
        <f>ABS(H11-$B11)</f>
        <v>0.23999999999999994</v>
      </c>
    </row>
    <row r="12" spans="1:21" ht="16.2" thickBot="1" x14ac:dyDescent="0.3">
      <c r="A12" s="41">
        <v>10</v>
      </c>
      <c r="B12" s="45">
        <v>0.75</v>
      </c>
      <c r="C12" s="56">
        <v>0.911728323896833</v>
      </c>
      <c r="D12" s="59">
        <v>0.80967732039209495</v>
      </c>
      <c r="E12" s="57">
        <v>0.75423943556492801</v>
      </c>
      <c r="F12" s="58">
        <v>0.57999999999999996</v>
      </c>
      <c r="G12" s="59">
        <v>0.93</v>
      </c>
      <c r="H12" s="59">
        <v>0.89</v>
      </c>
      <c r="I12" s="60">
        <v>0.55000000000000004</v>
      </c>
      <c r="J12" s="46">
        <f t="shared" si="0"/>
        <v>0.21563776519577735</v>
      </c>
      <c r="K12" s="46">
        <f t="shared" si="1"/>
        <v>7.9569760522793256E-2</v>
      </c>
      <c r="L12" s="27">
        <f t="shared" si="2"/>
        <v>5.6525807532373422E-3</v>
      </c>
      <c r="M12" s="27">
        <f t="shared" si="3"/>
        <v>0.22666666666666671</v>
      </c>
      <c r="N12" s="27">
        <f t="shared" si="9"/>
        <v>0.24000000000000007</v>
      </c>
      <c r="O12" s="27">
        <f>ABS(H12-$B12)/$B12</f>
        <v>0.18666666666666668</v>
      </c>
      <c r="P12" s="27">
        <f t="shared" si="10"/>
        <v>0.26666666666666661</v>
      </c>
      <c r="Q12" s="37">
        <f t="shared" si="5"/>
        <v>0.161728323896833</v>
      </c>
      <c r="R12" s="38">
        <f t="shared" si="6"/>
        <v>4.2394355649280069E-3</v>
      </c>
      <c r="S12" s="38">
        <f t="shared" si="7"/>
        <v>0.17000000000000004</v>
      </c>
      <c r="T12" s="38">
        <f t="shared" si="11"/>
        <v>0.18000000000000005</v>
      </c>
      <c r="U12" s="39">
        <f>ABS(H12-$B12)</f>
        <v>0.14000000000000001</v>
      </c>
    </row>
    <row r="13" spans="1:21" x14ac:dyDescent="0.25">
      <c r="A13" s="21"/>
      <c r="B13" s="28"/>
      <c r="C13" s="28"/>
      <c r="D13" s="28"/>
      <c r="E13" s="13"/>
      <c r="F13" s="28"/>
      <c r="G13" s="28"/>
      <c r="H13" s="28"/>
      <c r="I13" s="28"/>
      <c r="J13" s="29">
        <f>AVERAGE(J3:J12)</f>
        <v>7.2721539280589748E-2</v>
      </c>
      <c r="K13" s="29">
        <f>AVERAGE(K3:K12)</f>
        <v>6.75111849287129E-2</v>
      </c>
      <c r="L13" s="30">
        <f>AVERAGE(L3:L12)</f>
        <v>7.0683562233690572E-2</v>
      </c>
      <c r="M13" s="30">
        <f>AVERAGE(M3:M12)</f>
        <v>9.2693090142844881E-2</v>
      </c>
      <c r="N13" s="30">
        <f t="shared" ref="N13:U13" si="12">AVERAGE(N3:N12)</f>
        <v>0.14445168920287388</v>
      </c>
      <c r="O13" s="30">
        <f t="shared" si="12"/>
        <v>0.14792850037912567</v>
      </c>
      <c r="P13" s="30">
        <f t="shared" si="12"/>
        <v>0.24487271062953089</v>
      </c>
      <c r="Q13" s="40">
        <f t="shared" si="12"/>
        <v>5.5525023552146613E-2</v>
      </c>
      <c r="R13" s="40">
        <f t="shared" si="12"/>
        <v>5.0445690296823401E-2</v>
      </c>
      <c r="S13" s="40">
        <f t="shared" si="12"/>
        <v>6.6947323387757815E-2</v>
      </c>
      <c r="T13" s="40">
        <f t="shared" si="12"/>
        <v>9.9000000000000005E-2</v>
      </c>
      <c r="U13" s="40">
        <f t="shared" si="12"/>
        <v>0.10555555555555557</v>
      </c>
    </row>
    <row r="14" spans="1:21" x14ac:dyDescent="0.25">
      <c r="B14" s="65" t="s">
        <v>72</v>
      </c>
      <c r="C14">
        <f>CORREL(B3:B12,C3:C12)</f>
        <v>0.91811751413252929</v>
      </c>
      <c r="D14">
        <f>CORREL(C3:C12,D3:D12)</f>
        <v>0.95709720827159062</v>
      </c>
      <c r="E14">
        <f>CORREL(D3:D12,E3:E12)</f>
        <v>0.94584110687661904</v>
      </c>
      <c r="F14">
        <f>CORREL(E3:E12,F3:F12)</f>
        <v>0.94301457657037802</v>
      </c>
      <c r="G14">
        <f>CORREL(F3:F12,G3:G12)</f>
        <v>0.81540954065935134</v>
      </c>
      <c r="H14">
        <f t="shared" ref="H14:I14" si="13">CORREL(G3:G12,H3:H12)</f>
        <v>0.69025816880402835</v>
      </c>
      <c r="I14">
        <f t="shared" si="13"/>
        <v>0.79934712334918734</v>
      </c>
    </row>
    <row r="17" spans="5:7" x14ac:dyDescent="0.25">
      <c r="E17" s="15"/>
      <c r="F17" s="15"/>
      <c r="G17" s="15"/>
    </row>
    <row r="18" spans="5:7" x14ac:dyDescent="0.25">
      <c r="E18" s="15"/>
      <c r="F18" s="16"/>
      <c r="G18" s="17"/>
    </row>
  </sheetData>
  <mergeCells count="3">
    <mergeCell ref="Q1:U1"/>
    <mergeCell ref="J1:P1"/>
    <mergeCell ref="C1:I1"/>
  </mergeCells>
  <phoneticPr fontId="3" type="noConversion"/>
  <conditionalFormatting sqref="J3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P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U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U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U12">
    <cfRule type="colorScale" priority="19">
      <colorScale>
        <cfvo type="min"/>
        <cfvo type="max"/>
        <color rgb="FF63BE7B"/>
        <color rgb="FFFFEF9C"/>
      </colorScale>
    </cfRule>
  </conditionalFormatting>
  <pageMargins left="0.75" right="0.75" top="1" bottom="1" header="0.51180555555555551" footer="0.51180555555555551"/>
  <pageSetup paperSize="9" firstPageNumber="4294963191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80F7-4D71-417E-B715-E51797B1AD74}">
  <dimension ref="A1:Q12"/>
  <sheetViews>
    <sheetView workbookViewId="0">
      <selection activeCell="C2" sqref="C1:C1048576"/>
    </sheetView>
  </sheetViews>
  <sheetFormatPr defaultRowHeight="15.6" x14ac:dyDescent="0.25"/>
  <sheetData>
    <row r="1" spans="1:17" x14ac:dyDescent="0.25">
      <c r="B1" s="22" t="s">
        <v>66</v>
      </c>
      <c r="C1" s="68" t="s">
        <v>65</v>
      </c>
      <c r="D1" s="66"/>
      <c r="E1" s="66"/>
      <c r="F1" s="66"/>
      <c r="G1" s="66"/>
      <c r="H1" s="66"/>
      <c r="I1" s="67"/>
    </row>
    <row r="2" spans="1:17" ht="34.799999999999997" thickBot="1" x14ac:dyDescent="0.3">
      <c r="A2" s="14"/>
      <c r="B2" s="23" t="s">
        <v>30</v>
      </c>
      <c r="C2" s="47" t="s">
        <v>67</v>
      </c>
      <c r="D2" s="63"/>
      <c r="E2" s="48" t="s">
        <v>71</v>
      </c>
      <c r="F2" s="48" t="s">
        <v>69</v>
      </c>
      <c r="G2" s="48" t="s">
        <v>58</v>
      </c>
      <c r="H2" s="61" t="s">
        <v>57</v>
      </c>
      <c r="I2" s="26" t="s">
        <v>70</v>
      </c>
      <c r="K2" s="47" t="s">
        <v>67</v>
      </c>
      <c r="L2" s="63"/>
      <c r="M2" s="48" t="s">
        <v>71</v>
      </c>
      <c r="N2" s="48" t="s">
        <v>69</v>
      </c>
      <c r="O2" s="48" t="s">
        <v>58</v>
      </c>
      <c r="P2" s="61" t="s">
        <v>57</v>
      </c>
      <c r="Q2" s="26" t="s">
        <v>70</v>
      </c>
    </row>
    <row r="3" spans="1:17" x14ac:dyDescent="0.25">
      <c r="A3" s="21">
        <v>1</v>
      </c>
      <c r="B3" s="43">
        <v>0.48</v>
      </c>
      <c r="C3" s="51">
        <v>0.46288258341742999</v>
      </c>
      <c r="D3" s="52">
        <v>0.52394814183169902</v>
      </c>
      <c r="E3" s="52">
        <v>0.39720912952186999</v>
      </c>
      <c r="F3" s="52">
        <v>0.39720912952186999</v>
      </c>
      <c r="G3" s="52">
        <v>0.6</v>
      </c>
      <c r="H3" s="52">
        <v>0.56000000000000005</v>
      </c>
      <c r="I3" s="53">
        <v>0.56000000000000005</v>
      </c>
      <c r="J3">
        <f>IF(B3&gt;0.8,1,0)</f>
        <v>0</v>
      </c>
      <c r="K3">
        <f t="shared" ref="K3" si="0">IF(C3&gt;0.8,1,0)</f>
        <v>0</v>
      </c>
      <c r="L3">
        <f t="shared" ref="L3" si="1">IF(D3&gt;0.8,1,0)</f>
        <v>0</v>
      </c>
      <c r="M3">
        <f t="shared" ref="M3" si="2">IF(E3&gt;0.8,1,0)</f>
        <v>0</v>
      </c>
      <c r="N3">
        <f t="shared" ref="N3" si="3">IF(F3&gt;0.8,1,0)</f>
        <v>0</v>
      </c>
      <c r="O3">
        <f t="shared" ref="O3" si="4">IF(G3&gt;0.8,1,0)</f>
        <v>0</v>
      </c>
      <c r="P3">
        <f t="shared" ref="P3" si="5">IF(H3&gt;0.8,1,0)</f>
        <v>0</v>
      </c>
      <c r="Q3">
        <f t="shared" ref="Q3" si="6">IF(I3&gt;0.8,1,0)</f>
        <v>0</v>
      </c>
    </row>
    <row r="4" spans="1:17" x14ac:dyDescent="0.25">
      <c r="A4" s="21">
        <v>2</v>
      </c>
      <c r="B4" s="44">
        <v>0.76</v>
      </c>
      <c r="C4" s="54">
        <v>0.84607282925571503</v>
      </c>
      <c r="D4" s="42">
        <v>0.80106617988634998</v>
      </c>
      <c r="E4" s="42">
        <v>0.692553002853875</v>
      </c>
      <c r="F4" s="42">
        <v>0.692553002853875</v>
      </c>
      <c r="G4" s="42">
        <v>0.74</v>
      </c>
      <c r="H4" s="42">
        <v>0.4</v>
      </c>
      <c r="I4" s="55">
        <v>0.48</v>
      </c>
      <c r="J4">
        <f t="shared" ref="J4:J12" si="7">IF(B4&gt;0.8,1,0)</f>
        <v>0</v>
      </c>
      <c r="K4">
        <f t="shared" ref="K4:K12" si="8">IF(C4&gt;0.8,1,0)</f>
        <v>1</v>
      </c>
      <c r="L4">
        <f t="shared" ref="L4:L12" si="9">IF(D4&gt;0.8,1,0)</f>
        <v>1</v>
      </c>
      <c r="M4">
        <f t="shared" ref="M4:M12" si="10">IF(E4&gt;0.8,1,0)</f>
        <v>0</v>
      </c>
      <c r="N4">
        <f t="shared" ref="N4:N12" si="11">IF(F4&gt;0.8,1,0)</f>
        <v>0</v>
      </c>
      <c r="O4">
        <f t="shared" ref="O4:O12" si="12">IF(G4&gt;0.8,1,0)</f>
        <v>0</v>
      </c>
      <c r="P4">
        <f t="shared" ref="P4:P12" si="13">IF(H4&gt;0.8,1,0)</f>
        <v>0</v>
      </c>
      <c r="Q4">
        <f t="shared" ref="Q4:Q12" si="14">IF(I4&gt;0.8,1,0)</f>
        <v>0</v>
      </c>
    </row>
    <row r="5" spans="1:17" x14ac:dyDescent="0.25">
      <c r="A5" s="21">
        <v>3</v>
      </c>
      <c r="B5" s="44">
        <v>0.92</v>
      </c>
      <c r="C5" s="54">
        <v>0.95416142388142899</v>
      </c>
      <c r="D5" s="42">
        <v>0.93296017274031495</v>
      </c>
      <c r="E5" s="42">
        <v>0.92566195638604598</v>
      </c>
      <c r="F5" s="42">
        <v>0.92566195638604598</v>
      </c>
      <c r="G5" s="42">
        <v>0.94</v>
      </c>
      <c r="H5" s="42">
        <v>0.91</v>
      </c>
      <c r="I5" s="55">
        <v>0.85</v>
      </c>
      <c r="J5">
        <f t="shared" si="7"/>
        <v>1</v>
      </c>
      <c r="K5">
        <f t="shared" si="8"/>
        <v>1</v>
      </c>
      <c r="L5">
        <f t="shared" si="9"/>
        <v>1</v>
      </c>
      <c r="M5">
        <f t="shared" si="10"/>
        <v>1</v>
      </c>
      <c r="N5">
        <f t="shared" si="11"/>
        <v>1</v>
      </c>
      <c r="O5">
        <f t="shared" si="12"/>
        <v>1</v>
      </c>
      <c r="P5">
        <f t="shared" si="13"/>
        <v>1</v>
      </c>
      <c r="Q5">
        <f t="shared" si="14"/>
        <v>1</v>
      </c>
    </row>
    <row r="6" spans="1:17" x14ac:dyDescent="0.25">
      <c r="A6" s="21">
        <v>4</v>
      </c>
      <c r="B6" s="44">
        <v>0.6</v>
      </c>
      <c r="C6" s="54">
        <v>0.57072733231742501</v>
      </c>
      <c r="D6" s="42">
        <v>0.68303012457899903</v>
      </c>
      <c r="E6" s="42">
        <v>0.549685994585972</v>
      </c>
      <c r="F6" s="42">
        <v>0.549685994585972</v>
      </c>
      <c r="G6" s="42">
        <v>0.77</v>
      </c>
      <c r="H6" s="42">
        <v>0.62</v>
      </c>
      <c r="I6" s="55">
        <v>0.5</v>
      </c>
      <c r="J6">
        <f t="shared" si="7"/>
        <v>0</v>
      </c>
      <c r="K6">
        <f t="shared" si="8"/>
        <v>0</v>
      </c>
      <c r="L6">
        <f t="shared" si="9"/>
        <v>0</v>
      </c>
      <c r="M6">
        <f t="shared" si="10"/>
        <v>0</v>
      </c>
      <c r="N6">
        <f t="shared" si="11"/>
        <v>0</v>
      </c>
      <c r="O6">
        <f t="shared" si="12"/>
        <v>0</v>
      </c>
      <c r="P6">
        <f t="shared" si="13"/>
        <v>0</v>
      </c>
      <c r="Q6">
        <f t="shared" si="14"/>
        <v>0</v>
      </c>
    </row>
    <row r="7" spans="1:17" x14ac:dyDescent="0.25">
      <c r="A7" s="21">
        <v>5</v>
      </c>
      <c r="B7" s="44">
        <v>0.81</v>
      </c>
      <c r="C7" s="54">
        <v>0.79580308394125698</v>
      </c>
      <c r="D7" s="42">
        <v>0.80478369317451004</v>
      </c>
      <c r="E7" s="49">
        <v>0.82533717002915097</v>
      </c>
      <c r="F7" s="50">
        <v>0.79540706349657697</v>
      </c>
      <c r="G7" s="42">
        <v>0.94</v>
      </c>
      <c r="H7" s="42" t="s">
        <v>56</v>
      </c>
      <c r="I7" s="55">
        <v>0.53</v>
      </c>
      <c r="J7">
        <f t="shared" si="7"/>
        <v>1</v>
      </c>
      <c r="K7">
        <f t="shared" si="8"/>
        <v>0</v>
      </c>
      <c r="L7">
        <f t="shared" si="9"/>
        <v>1</v>
      </c>
      <c r="M7">
        <f t="shared" si="10"/>
        <v>1</v>
      </c>
      <c r="N7">
        <f t="shared" si="11"/>
        <v>0</v>
      </c>
      <c r="O7">
        <f t="shared" si="12"/>
        <v>1</v>
      </c>
      <c r="P7">
        <f t="shared" si="13"/>
        <v>1</v>
      </c>
      <c r="Q7">
        <f t="shared" si="14"/>
        <v>0</v>
      </c>
    </row>
    <row r="8" spans="1:17" x14ac:dyDescent="0.25">
      <c r="A8" s="21">
        <v>6</v>
      </c>
      <c r="B8" s="44">
        <v>0.87</v>
      </c>
      <c r="C8" s="54">
        <v>0.94481178903838803</v>
      </c>
      <c r="D8" s="42">
        <v>0.90641197021892805</v>
      </c>
      <c r="E8" s="42">
        <v>0.85842511814913702</v>
      </c>
      <c r="F8" s="42">
        <v>0.85842511814913702</v>
      </c>
      <c r="G8" s="42">
        <v>0.96</v>
      </c>
      <c r="H8" s="42">
        <v>0.92</v>
      </c>
      <c r="I8" s="55">
        <v>0.81</v>
      </c>
      <c r="J8">
        <f t="shared" si="7"/>
        <v>1</v>
      </c>
      <c r="K8">
        <f t="shared" si="8"/>
        <v>1</v>
      </c>
      <c r="L8">
        <f t="shared" si="9"/>
        <v>1</v>
      </c>
      <c r="M8">
        <f t="shared" si="10"/>
        <v>1</v>
      </c>
      <c r="N8">
        <f t="shared" si="11"/>
        <v>1</v>
      </c>
      <c r="O8">
        <f t="shared" si="12"/>
        <v>1</v>
      </c>
      <c r="P8">
        <f t="shared" si="13"/>
        <v>1</v>
      </c>
      <c r="Q8">
        <f t="shared" si="14"/>
        <v>1</v>
      </c>
    </row>
    <row r="9" spans="1:17" x14ac:dyDescent="0.25">
      <c r="A9" s="21">
        <v>7</v>
      </c>
      <c r="B9" s="44">
        <v>0.93</v>
      </c>
      <c r="C9" s="54">
        <v>0.94588797892241705</v>
      </c>
      <c r="D9" s="42">
        <v>0.91619829488512805</v>
      </c>
      <c r="E9" s="42">
        <v>0.79636874672984403</v>
      </c>
      <c r="F9" s="42">
        <v>0.79636874672984403</v>
      </c>
      <c r="G9" s="42">
        <v>0.91</v>
      </c>
      <c r="H9" s="42">
        <v>0.91</v>
      </c>
      <c r="I9" s="55">
        <v>0.72</v>
      </c>
      <c r="J9">
        <f t="shared" si="7"/>
        <v>1</v>
      </c>
      <c r="K9">
        <f t="shared" si="8"/>
        <v>1</v>
      </c>
      <c r="L9">
        <f t="shared" si="9"/>
        <v>1</v>
      </c>
      <c r="M9">
        <f t="shared" si="10"/>
        <v>0</v>
      </c>
      <c r="N9">
        <f t="shared" si="11"/>
        <v>0</v>
      </c>
      <c r="O9">
        <f t="shared" si="12"/>
        <v>1</v>
      </c>
      <c r="P9">
        <f t="shared" si="13"/>
        <v>1</v>
      </c>
      <c r="Q9">
        <f t="shared" si="14"/>
        <v>0</v>
      </c>
    </row>
    <row r="10" spans="1:17" x14ac:dyDescent="0.25">
      <c r="A10" s="21">
        <v>8</v>
      </c>
      <c r="B10" s="44">
        <v>0.9</v>
      </c>
      <c r="C10" s="54">
        <v>0.83887144146661696</v>
      </c>
      <c r="D10" s="42">
        <v>0.83130570635774104</v>
      </c>
      <c r="E10" s="49">
        <v>0.84261813580754197</v>
      </c>
      <c r="F10" s="49">
        <v>0.84261813580754197</v>
      </c>
      <c r="G10" s="42">
        <v>0.93</v>
      </c>
      <c r="H10" s="42">
        <v>0.93</v>
      </c>
      <c r="I10" s="55">
        <v>0.63</v>
      </c>
      <c r="J10">
        <f t="shared" si="7"/>
        <v>1</v>
      </c>
      <c r="K10">
        <f t="shared" si="8"/>
        <v>1</v>
      </c>
      <c r="L10">
        <f t="shared" si="9"/>
        <v>1</v>
      </c>
      <c r="M10">
        <f t="shared" si="10"/>
        <v>1</v>
      </c>
      <c r="N10">
        <f t="shared" si="11"/>
        <v>1</v>
      </c>
      <c r="O10">
        <f t="shared" si="12"/>
        <v>1</v>
      </c>
      <c r="P10">
        <f t="shared" si="13"/>
        <v>1</v>
      </c>
      <c r="Q10">
        <f t="shared" si="14"/>
        <v>0</v>
      </c>
    </row>
    <row r="11" spans="1:17" x14ac:dyDescent="0.25">
      <c r="A11" s="21">
        <v>9</v>
      </c>
      <c r="B11" s="44">
        <v>0.69</v>
      </c>
      <c r="C11" s="54">
        <v>0.75087233166941303</v>
      </c>
      <c r="D11" s="42">
        <v>0.79903246630556102</v>
      </c>
      <c r="E11" s="42">
        <v>0.76607846863634899</v>
      </c>
      <c r="F11" s="42">
        <v>0.76607846863634899</v>
      </c>
      <c r="G11" s="42">
        <v>0.9</v>
      </c>
      <c r="H11" s="42">
        <v>0.45</v>
      </c>
      <c r="I11" s="55">
        <v>0.37</v>
      </c>
      <c r="J11">
        <f t="shared" si="7"/>
        <v>0</v>
      </c>
      <c r="K11">
        <f t="shared" si="8"/>
        <v>0</v>
      </c>
      <c r="L11">
        <f t="shared" si="9"/>
        <v>0</v>
      </c>
      <c r="M11">
        <f t="shared" si="10"/>
        <v>0</v>
      </c>
      <c r="N11">
        <f t="shared" si="11"/>
        <v>0</v>
      </c>
      <c r="O11">
        <f t="shared" si="12"/>
        <v>1</v>
      </c>
      <c r="P11">
        <f t="shared" si="13"/>
        <v>0</v>
      </c>
      <c r="Q11">
        <f t="shared" si="14"/>
        <v>0</v>
      </c>
    </row>
    <row r="12" spans="1:17" ht="16.2" thickBot="1" x14ac:dyDescent="0.3">
      <c r="A12" s="41">
        <v>10</v>
      </c>
      <c r="B12" s="45">
        <v>0.75</v>
      </c>
      <c r="C12" s="56">
        <v>0.911728323896833</v>
      </c>
      <c r="D12" s="59">
        <v>0.80967732039209495</v>
      </c>
      <c r="E12" s="57">
        <v>0.75423943556492801</v>
      </c>
      <c r="F12" s="58">
        <v>0.57999999999999996</v>
      </c>
      <c r="G12" s="59">
        <v>0.93</v>
      </c>
      <c r="H12" s="59">
        <v>0.89</v>
      </c>
      <c r="I12" s="60">
        <v>0.55000000000000004</v>
      </c>
      <c r="J12">
        <f t="shared" si="7"/>
        <v>0</v>
      </c>
      <c r="K12">
        <f t="shared" si="8"/>
        <v>1</v>
      </c>
      <c r="L12">
        <f t="shared" si="9"/>
        <v>1</v>
      </c>
      <c r="M12">
        <f t="shared" si="10"/>
        <v>0</v>
      </c>
      <c r="N12">
        <f t="shared" si="11"/>
        <v>0</v>
      </c>
      <c r="O12">
        <f t="shared" si="12"/>
        <v>1</v>
      </c>
      <c r="P12">
        <f t="shared" si="13"/>
        <v>1</v>
      </c>
      <c r="Q12">
        <f t="shared" si="14"/>
        <v>0</v>
      </c>
    </row>
  </sheetData>
  <mergeCells count="1">
    <mergeCell ref="C1:I1"/>
  </mergeCells>
  <phoneticPr fontId="1" type="noConversion"/>
  <conditionalFormatting sqref="K3:Q12">
    <cfRule type="cellIs" dxfId="1" priority="1" operator="notEqual">
      <formula>$J3</formula>
    </cfRule>
    <cfRule type="cellIs" priority="2" stopIfTrue="1" operator="notEqual">
      <formula>$J3</formula>
    </cfRule>
    <cfRule type="cellIs" priority="5" stopIfTrue="1" operator="notEqual">
      <formula>$J3</formula>
    </cfRule>
    <cfRule type="cellIs" priority="7" stopIfTrue="1" operator="notEqual">
      <formula>$J3</formula>
    </cfRule>
  </conditionalFormatting>
  <conditionalFormatting sqref="K3:Q12">
    <cfRule type="cellIs" priority="6" stopIfTrue="1" operator="notEqual">
      <formula>$J3</formula>
    </cfRule>
  </conditionalFormatting>
  <conditionalFormatting sqref="K4">
    <cfRule type="cellIs" priority="4" stopIfTrue="1" operator="notEqual">
      <formula>$J$4</formula>
    </cfRule>
  </conditionalFormatting>
  <conditionalFormatting sqref="K3">
    <cfRule type="cellIs" dxfId="0" priority="3" stopIfTrue="1" operator="notEqual">
      <formula>$J$3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 (2)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Stone</cp:lastModifiedBy>
  <dcterms:created xsi:type="dcterms:W3CDTF">2016-12-02T08:54:00Z</dcterms:created>
  <dcterms:modified xsi:type="dcterms:W3CDTF">2023-11-30T16:19:35Z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