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autoCompressPictures="0"/>
  <mc:AlternateContent xmlns:mc="http://schemas.openxmlformats.org/markup-compatibility/2006">
    <mc:Choice Requires="x15">
      <x15ac:absPath xmlns:x15ac="http://schemas.microsoft.com/office/spreadsheetml/2010/11/ac" url="C:\Users\User\Documents\GitHub\FPAT\inst\shiny_apps\FPAT\Data\"/>
    </mc:Choice>
  </mc:AlternateContent>
  <bookViews>
    <workbookView xWindow="-110" yWindow="-110" windowWidth="23260" windowHeight="12580" tabRatio="935" firstSheet="6" activeTab="11"/>
  </bookViews>
  <sheets>
    <sheet name="1. Instructions" sheetId="9" r:id="rId1"/>
    <sheet name="2. Introduction" sheetId="1" r:id="rId2"/>
    <sheet name="3. Cover Page" sheetId="8" r:id="rId3"/>
    <sheet name="4. Summary" sheetId="2" r:id="rId4"/>
    <sheet name="5. Output-table" sheetId="3" r:id="rId5"/>
    <sheet name="6. Input-table" sheetId="4" r:id="rId6"/>
    <sheet name="7. Output-graph by TBL" sheetId="17" r:id="rId7"/>
    <sheet name="8. Output-graph by Sector" sheetId="5" r:id="rId8"/>
    <sheet name="9. Input-graph" sheetId="6" r:id="rId9"/>
    <sheet name="10. Volatility" sheetId="7" r:id="rId10"/>
    <sheet name="11. Historical Data" sheetId="16" r:id="rId11"/>
    <sheet name="12. Fishery Data" sheetId="20" r:id="rId12"/>
    <sheet name="13. openMSE Questions" sheetId="26" r:id="rId13"/>
  </sheets>
  <definedNames>
    <definedName name="OLE_LINK1" localSheetId="0">'1. Instructions'!$B$7</definedName>
    <definedName name="OLE_LINK2" localSheetId="4">'5. Output-table'!#REF!</definedName>
    <definedName name="_xlnm.Print_Area" localSheetId="4">'5. Output-table'!$A$1:$J$80</definedName>
    <definedName name="_xlnm.Print_Area" localSheetId="5">'6. Input-table'!$A$1:$I$56</definedName>
    <definedName name="_xlnm.Print_Titles" localSheetId="4">'5. Output-table'!$2:$2</definedName>
    <definedName name="_xlnm.Print_Titles" localSheetId="5">'6. Input-table'!$2:$2</definedName>
  </definedNames>
  <calcPr calcId="162913"/>
</workbook>
</file>

<file path=xl/calcChain.xml><?xml version="1.0" encoding="utf-8"?>
<calcChain xmlns="http://schemas.openxmlformats.org/spreadsheetml/2006/main">
  <c r="D31" i="16" l="1"/>
  <c r="D30" i="16"/>
  <c r="D29" i="16"/>
  <c r="D28" i="16"/>
  <c r="C76" i="7"/>
  <c r="C75" i="7"/>
  <c r="C74" i="7"/>
  <c r="C73" i="7"/>
  <c r="C72" i="7"/>
  <c r="C71" i="7"/>
  <c r="D15" i="7"/>
  <c r="D14" i="7"/>
  <c r="D13" i="7"/>
  <c r="D12" i="7"/>
  <c r="D16" i="7" s="1"/>
  <c r="D43" i="2" l="1"/>
  <c r="E43" i="2" s="1"/>
  <c r="Q13" i="2"/>
  <c r="Q30" i="2"/>
  <c r="Q36" i="2"/>
  <c r="Q60" i="2"/>
  <c r="Q67" i="2"/>
  <c r="Q52" i="2"/>
  <c r="Q27" i="2"/>
  <c r="Q28" i="2"/>
  <c r="Q31" i="2"/>
  <c r="Q57" i="2"/>
  <c r="Q58" i="2"/>
  <c r="Q61" i="2"/>
  <c r="Q33" i="2"/>
  <c r="Q34" i="2"/>
  <c r="Q37" i="2"/>
  <c r="Q63" i="2"/>
  <c r="Q64" i="2"/>
  <c r="Q65" i="2"/>
  <c r="Q53" i="2"/>
  <c r="Q26" i="2"/>
  <c r="Q29" i="2"/>
  <c r="Q35" i="2"/>
  <c r="Q59" i="2"/>
  <c r="Q66" i="2"/>
  <c r="Q32" i="2"/>
  <c r="Q62" i="2"/>
  <c r="Q38" i="2"/>
  <c r="Q68" i="2"/>
  <c r="Q39" i="2"/>
  <c r="Q40" i="2"/>
  <c r="Q69" i="2"/>
  <c r="Q10" i="2"/>
  <c r="Q11" i="2"/>
  <c r="Q12" i="2"/>
  <c r="Q41" i="2"/>
  <c r="Q14" i="2"/>
  <c r="Q15" i="2"/>
  <c r="Q16" i="2"/>
  <c r="Q17" i="2"/>
  <c r="Q18" i="2"/>
  <c r="Q19" i="2"/>
  <c r="Q20" i="2"/>
  <c r="Q21" i="2"/>
  <c r="Q22" i="2"/>
  <c r="Q23" i="2"/>
  <c r="Q24" i="2"/>
  <c r="Q25" i="2"/>
  <c r="Q43" i="2"/>
  <c r="Q44" i="2"/>
  <c r="Q45" i="2"/>
  <c r="Q46" i="2"/>
  <c r="Q48" i="2"/>
  <c r="Q49" i="2"/>
  <c r="Q50" i="2"/>
  <c r="Q51" i="2"/>
  <c r="Q42" i="2"/>
  <c r="Q47" i="2"/>
  <c r="Q54" i="2"/>
  <c r="Q55" i="2"/>
  <c r="Q56" i="2"/>
  <c r="Q3" i="2"/>
  <c r="Q4" i="2"/>
  <c r="Q5" i="2"/>
  <c r="Q6" i="2"/>
  <c r="Q7" i="2"/>
  <c r="Q8" i="2"/>
  <c r="Q9" i="2"/>
  <c r="G7" i="7"/>
  <c r="F7" i="7"/>
  <c r="D33" i="16"/>
  <c r="D34" i="16" s="1"/>
  <c r="D35" i="16" s="1"/>
  <c r="C43" i="16"/>
  <c r="F43" i="16" s="1"/>
  <c r="B43" i="16"/>
  <c r="E43" i="16" s="1"/>
  <c r="C42" i="16"/>
  <c r="F42" i="16" s="1"/>
  <c r="B42" i="16"/>
  <c r="E42" i="16" s="1"/>
  <c r="C41" i="16"/>
  <c r="F41" i="16" s="1"/>
  <c r="F45" i="16" s="1"/>
  <c r="B41" i="16"/>
  <c r="E41" i="16" s="1"/>
  <c r="E45" i="16" s="1"/>
  <c r="B23" i="16"/>
  <c r="B24" i="16"/>
  <c r="B25" i="16"/>
  <c r="B26" i="16"/>
  <c r="B27" i="16"/>
  <c r="B28" i="16"/>
  <c r="B29" i="16"/>
  <c r="B30" i="16"/>
  <c r="B31" i="16"/>
  <c r="B22" i="16"/>
  <c r="B16" i="16"/>
  <c r="F6" i="16"/>
  <c r="C22" i="16" s="1"/>
  <c r="F7" i="16"/>
  <c r="C23" i="16" s="1"/>
  <c r="F8" i="16"/>
  <c r="C24" i="16" s="1"/>
  <c r="F9" i="16"/>
  <c r="C25" i="16" s="1"/>
  <c r="F10" i="16"/>
  <c r="C26" i="16" s="1"/>
  <c r="F12" i="16"/>
  <c r="C28" i="16" s="1"/>
  <c r="F13" i="16"/>
  <c r="C29" i="16" s="1"/>
  <c r="F14" i="16"/>
  <c r="C30" i="16" s="1"/>
  <c r="F15" i="16"/>
  <c r="C31" i="16" s="1"/>
  <c r="F11" i="16"/>
  <c r="C27" i="16" s="1"/>
  <c r="C16" i="16"/>
  <c r="D16" i="16"/>
  <c r="E16" i="16"/>
  <c r="G16" i="16"/>
  <c r="D8" i="2"/>
  <c r="D32" i="2"/>
  <c r="F74" i="7"/>
  <c r="H74" i="7"/>
  <c r="G74" i="7"/>
  <c r="F28" i="7"/>
  <c r="E28" i="7"/>
  <c r="C62" i="7"/>
  <c r="B62" i="7"/>
  <c r="G6" i="7"/>
  <c r="G8" i="7"/>
  <c r="G9" i="7"/>
  <c r="G10" i="7"/>
  <c r="G11" i="7"/>
  <c r="G12" i="7"/>
  <c r="G13" i="7"/>
  <c r="G14" i="7"/>
  <c r="G15" i="7"/>
  <c r="G17" i="7"/>
  <c r="F6" i="7"/>
  <c r="F8" i="7"/>
  <c r="F9" i="7"/>
  <c r="F10" i="7"/>
  <c r="F11" i="7"/>
  <c r="F12" i="7"/>
  <c r="F13" i="7"/>
  <c r="F14" i="7"/>
  <c r="F15" i="7"/>
  <c r="F17" i="7"/>
  <c r="D6" i="7"/>
  <c r="D5" i="7"/>
  <c r="H6" i="7" s="1"/>
  <c r="H16" i="7" s="1"/>
  <c r="D11" i="7"/>
  <c r="D10" i="7"/>
  <c r="H11" i="7" s="1"/>
  <c r="D9" i="7"/>
  <c r="D8" i="7"/>
  <c r="D7" i="7"/>
  <c r="C16" i="7"/>
  <c r="B16" i="7"/>
  <c r="D10" i="2"/>
  <c r="D33" i="2"/>
  <c r="W36" i="2"/>
  <c r="W37" i="2"/>
  <c r="W38" i="2"/>
  <c r="W39" i="2"/>
  <c r="W32" i="2"/>
  <c r="W33" i="2"/>
  <c r="W34" i="2"/>
  <c r="W35" i="2"/>
  <c r="W30" i="2"/>
  <c r="W31" i="2"/>
  <c r="W40" i="2"/>
  <c r="W41" i="2"/>
  <c r="W42" i="2"/>
  <c r="W43" i="2"/>
  <c r="W44" i="2"/>
  <c r="W45" i="2"/>
  <c r="W46" i="2"/>
  <c r="W47" i="2"/>
  <c r="W48" i="2"/>
  <c r="W49" i="2"/>
  <c r="W50" i="2"/>
  <c r="W51" i="2"/>
  <c r="W52" i="2"/>
  <c r="W53" i="2"/>
  <c r="W54" i="2"/>
  <c r="W55" i="2"/>
  <c r="W56" i="2"/>
  <c r="D15" i="2"/>
  <c r="D11" i="2"/>
  <c r="D38" i="2"/>
  <c r="D37" i="2"/>
  <c r="D36" i="2"/>
  <c r="D35" i="2"/>
  <c r="D34" i="2"/>
  <c r="D31" i="2"/>
  <c r="D30" i="2"/>
  <c r="W28" i="2"/>
  <c r="W29" i="2"/>
  <c r="D29" i="2"/>
  <c r="D28" i="2"/>
  <c r="W25" i="2"/>
  <c r="W26" i="2"/>
  <c r="W27" i="2"/>
  <c r="D27" i="2"/>
  <c r="D26" i="2"/>
  <c r="D25" i="2"/>
  <c r="W19" i="2"/>
  <c r="W20" i="2"/>
  <c r="W21" i="2"/>
  <c r="W22" i="2"/>
  <c r="W23" i="2"/>
  <c r="W24" i="2"/>
  <c r="D24" i="2"/>
  <c r="W13" i="2"/>
  <c r="W14" i="2"/>
  <c r="W15" i="2"/>
  <c r="W16" i="2"/>
  <c r="W17" i="2"/>
  <c r="W18" i="2"/>
  <c r="D18" i="2"/>
  <c r="D17" i="2"/>
  <c r="D16" i="2"/>
  <c r="D14" i="2"/>
  <c r="D13" i="2"/>
  <c r="W11" i="2"/>
  <c r="W12" i="2"/>
  <c r="D12" i="2"/>
  <c r="W9" i="2"/>
  <c r="W10" i="2"/>
  <c r="D9" i="2"/>
  <c r="W4" i="2"/>
  <c r="W5" i="2"/>
  <c r="W6" i="2"/>
  <c r="W7" i="2"/>
  <c r="W8" i="2"/>
  <c r="W3" i="2"/>
  <c r="X3" i="2" s="1"/>
  <c r="H73" i="7"/>
  <c r="F27" i="7"/>
  <c r="E27" i="7"/>
  <c r="F73" i="7"/>
  <c r="G73" i="7"/>
  <c r="H13" i="7" l="1"/>
  <c r="X30" i="2"/>
  <c r="H12" i="7"/>
  <c r="G16" i="7"/>
  <c r="G18" i="7" s="1"/>
  <c r="X45" i="2"/>
  <c r="X40" i="2"/>
  <c r="X10" i="2"/>
  <c r="X42" i="2"/>
  <c r="H14" i="7"/>
  <c r="H7" i="7"/>
  <c r="H9" i="7"/>
  <c r="F16" i="7"/>
  <c r="F18" i="7" s="1"/>
  <c r="X51" i="2"/>
  <c r="B33" i="16"/>
  <c r="B34" i="16" s="1"/>
  <c r="B35" i="16" s="1"/>
  <c r="X29" i="2"/>
  <c r="H10" i="7"/>
  <c r="X24" i="2"/>
  <c r="X8" i="2"/>
  <c r="H15" i="7"/>
  <c r="C33" i="16"/>
  <c r="C34" i="16" s="1"/>
  <c r="C35" i="16" s="1"/>
  <c r="X18" i="2"/>
  <c r="X12" i="2"/>
  <c r="X27" i="2"/>
  <c r="X32" i="2"/>
  <c r="F16" i="16"/>
  <c r="H11" i="16" s="1"/>
  <c r="X36" i="2"/>
  <c r="R62" i="2"/>
  <c r="R13" i="2"/>
  <c r="R53" i="2"/>
  <c r="D54" i="2"/>
  <c r="D51" i="2"/>
  <c r="D53" i="2"/>
  <c r="R69" i="2"/>
  <c r="D47" i="2"/>
  <c r="D48" i="2"/>
  <c r="D45" i="2"/>
  <c r="D44" i="2"/>
  <c r="R9" i="2"/>
  <c r="D50" i="2"/>
  <c r="R40" i="2"/>
  <c r="D55" i="2"/>
  <c r="R26" i="2"/>
  <c r="D52" i="2"/>
  <c r="D49" i="2"/>
  <c r="H8" i="7"/>
  <c r="H17" i="7"/>
  <c r="H18" i="7" s="1"/>
  <c r="D46" i="2"/>
  <c r="R47" i="2"/>
  <c r="R56" i="2"/>
  <c r="R19" i="2"/>
  <c r="R32" i="2"/>
  <c r="D56" i="2"/>
  <c r="F75" i="7"/>
  <c r="F29" i="7"/>
  <c r="G75" i="7"/>
  <c r="E29" i="7"/>
  <c r="H75" i="7"/>
  <c r="F77" i="7" l="1"/>
  <c r="E56" i="2"/>
  <c r="E49" i="2"/>
</calcChain>
</file>

<file path=xl/comments1.xml><?xml version="1.0" encoding="utf-8"?>
<comments xmlns="http://schemas.openxmlformats.org/spreadsheetml/2006/main">
  <authors>
    <author>HN</author>
  </authors>
  <commentList>
    <comment ref="B4" authorId="0" shapeId="0">
      <text>
        <r>
          <rPr>
            <b/>
            <sz val="9"/>
            <color indexed="81"/>
            <rFont val="Tahoma"/>
            <family val="2"/>
          </rPr>
          <t>HN:</t>
        </r>
        <r>
          <rPr>
            <sz val="9"/>
            <color indexed="81"/>
            <rFont val="Tahoma"/>
            <family val="2"/>
          </rPr>
          <t xml:space="preserve">
I´d use the name “MERA module”, “MERA extension” or “MERA routines” instead of “FPI+”. The “FPI+” term is quite confusing for trainees who are not aware of FPIs previous versions- Do they need to know about previous versions? By doing so, tool differences (e.g. aim, scope) could be highlighted and trainees might feel curious to explore other procedures that MERA may provide. Also, that´s consistent with the idea of the “FPAToolkit” which implies a “set of tools” instead of a single tool.</t>
        </r>
      </text>
    </comment>
  </commentList>
</comments>
</file>

<file path=xl/comments2.xml><?xml version="1.0" encoding="utf-8"?>
<comments xmlns="http://schemas.openxmlformats.org/spreadsheetml/2006/main">
  <authors>
    <author>Chris Anderson</author>
  </authors>
  <commentList>
    <comment ref="H2" authorId="0" shapeId="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3.xml><?xml version="1.0" encoding="utf-8"?>
<comments xmlns="http://schemas.openxmlformats.org/spreadsheetml/2006/main">
  <authors>
    <author>Chris Anderson</author>
  </authors>
  <commentList>
    <comment ref="G2" authorId="0" shapeId="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4.xml><?xml version="1.0" encoding="utf-8"?>
<comments xmlns="http://schemas.openxmlformats.org/spreadsheetml/2006/main">
  <authors>
    <author>HN</author>
  </authors>
  <commentList>
    <comment ref="B44" authorId="0" shapeId="0">
      <text>
        <r>
          <rPr>
            <b/>
            <sz val="9"/>
            <color indexed="81"/>
            <rFont val="Tahoma"/>
            <family val="2"/>
          </rPr>
          <t>HN:</t>
        </r>
        <r>
          <rPr>
            <sz val="9"/>
            <color indexed="81"/>
            <rFont val="Tahoma"/>
            <family val="2"/>
          </rPr>
          <t xml:space="preserve">
kg</t>
        </r>
      </text>
    </comment>
    <comment ref="B46" authorId="0" shapeId="0">
      <text>
        <r>
          <rPr>
            <b/>
            <sz val="9"/>
            <color indexed="81"/>
            <rFont val="Tahoma"/>
            <family val="2"/>
          </rPr>
          <t>HN:</t>
        </r>
        <r>
          <rPr>
            <sz val="9"/>
            <color indexed="81"/>
            <rFont val="Tahoma"/>
            <family val="2"/>
          </rPr>
          <t xml:space="preserve">
effective fishing time=hours</t>
        </r>
      </text>
    </comment>
  </commentList>
</comments>
</file>

<file path=xl/comments5.xml><?xml version="1.0" encoding="utf-8"?>
<comments xmlns="http://schemas.openxmlformats.org/spreadsheetml/2006/main">
  <authors>
    <author>HN</author>
  </authors>
  <commentList>
    <comment ref="C7" authorId="0" shapeId="0">
      <text>
        <r>
          <rPr>
            <b/>
            <sz val="9"/>
            <color indexed="81"/>
            <rFont val="Tahoma"/>
            <family val="2"/>
          </rPr>
          <t>HN:</t>
        </r>
        <r>
          <rPr>
            <sz val="9"/>
            <color indexed="81"/>
            <rFont val="Tahoma"/>
            <family val="2"/>
          </rPr>
          <t>the original score system 
1. No closure is planned
2. Small (&lt;5% of total area)
3. Small - moderate (5 - 10% of total area)
4. Moderate (10 - 20% of total area)
5. Large (20 - 30% of total area)
6. Very large (30 - 40% of total area)
7. Huge (&gt;40% of total area)</t>
        </r>
      </text>
    </comment>
  </commentList>
</comments>
</file>

<file path=xl/sharedStrings.xml><?xml version="1.0" encoding="utf-8"?>
<sst xmlns="http://schemas.openxmlformats.org/spreadsheetml/2006/main" count="1348" uniqueCount="782">
  <si>
    <t>Ex-vessel Price versus Historic High</t>
  </si>
  <si>
    <t>Final Market Use</t>
  </si>
  <si>
    <t>Final Market Wealth</t>
  </si>
  <si>
    <t>Wholesale Price Relative to Similar Products</t>
  </si>
  <si>
    <t>Processing Workers</t>
  </si>
  <si>
    <t>Social Standing of Processing Workers</t>
  </si>
  <si>
    <t>Proportion of Nonresident Employment</t>
  </si>
  <si>
    <t>Worker Experience</t>
  </si>
  <si>
    <t>Index of Economic Freedom</t>
  </si>
  <si>
    <t>Property Rights &amp; Responsibility</t>
  </si>
  <si>
    <t>Flexibility Index</t>
  </si>
  <si>
    <t>Collective Action</t>
  </si>
  <si>
    <t>Management Expenditure to Value of Harvest</t>
  </si>
  <si>
    <t>Level of Subsidies</t>
  </si>
  <si>
    <t>Days in Stakeholder Meetings</t>
  </si>
  <si>
    <t>Industry Financial Support for Management</t>
  </si>
  <si>
    <t>Landings Pricing System</t>
  </si>
  <si>
    <t>Number of Buyers</t>
  </si>
  <si>
    <t>International Shipping Service</t>
  </si>
  <si>
    <t>Road Quality Index</t>
  </si>
  <si>
    <t>Technology Adoption</t>
  </si>
  <si>
    <t>COMPONENT</t>
  </si>
  <si>
    <t>Fish Stock Health &amp; Environmental Performance</t>
  </si>
  <si>
    <t>Harvest  Performance</t>
  </si>
  <si>
    <t>Risk</t>
  </si>
  <si>
    <t>Intra-annual Price Volatility</t>
  </si>
  <si>
    <t>Spatial Price Volatility</t>
  </si>
  <si>
    <t>Capacity of Firms to Export to the US &amp; EU</t>
  </si>
  <si>
    <t>Ex-vessel to Wholesale Marketing Margins</t>
  </si>
  <si>
    <t>Capacity Utilization Rate</t>
  </si>
  <si>
    <t>Product Improvement</t>
  </si>
  <si>
    <t>Age of Facilities</t>
  </si>
  <si>
    <t>Nonresident Ownership of Processing Capacity</t>
  </si>
  <si>
    <t>Worker Wages Compared to Non-fishery Wages</t>
  </si>
  <si>
    <t>International Trade</t>
  </si>
  <si>
    <t>Processing Owners &amp; Managers</t>
  </si>
  <si>
    <t>Earnings Compared to National Average Earnings</t>
  </si>
  <si>
    <t>Manager Wages Compared to Non-fishery Wages</t>
  </si>
  <si>
    <t>Social Standing of Processing Managers</t>
  </si>
  <si>
    <t>Level of Tariffs</t>
  </si>
  <si>
    <t>Level of Non-tariff Barriers</t>
  </si>
  <si>
    <t>Infrastructure</t>
  </si>
  <si>
    <t>Extension Service</t>
  </si>
  <si>
    <t>Borrowing Rate Relative to Risk-free Rate</t>
  </si>
  <si>
    <t xml:space="preserve">Source of Capital </t>
  </si>
  <si>
    <t>Annual Total Revenue Volatility</t>
  </si>
  <si>
    <t>Annual Landings Volatility</t>
  </si>
  <si>
    <t>Intra-annual Landings Volatility</t>
  </si>
  <si>
    <t>Annual Price Volatility</t>
  </si>
  <si>
    <t>Contestability &amp; Legal Challenges</t>
  </si>
  <si>
    <t xml:space="preserve">Earnings Compared to National Average Earnings </t>
  </si>
  <si>
    <t xml:space="preserve">Proportion of Nonresident Employment </t>
  </si>
  <si>
    <t>Crew Experience</t>
  </si>
  <si>
    <t>Economics</t>
  </si>
  <si>
    <t>Post Harvest Performance</t>
  </si>
  <si>
    <t>Market Performance</t>
  </si>
  <si>
    <t>Average age of the key durable processing capital unit (plants, catcher-processor vessels).</t>
  </si>
  <si>
    <t>Degree of Vertical Integration</t>
  </si>
  <si>
    <t>Availability of Ex-vessel Price &amp; Quantity Information</t>
  </si>
  <si>
    <t xml:space="preserve"> Gross Domestic Product (GDP) Per Capita</t>
  </si>
  <si>
    <t>Transferability Index</t>
  </si>
  <si>
    <t>Security Index</t>
  </si>
  <si>
    <t>Durability Index</t>
  </si>
  <si>
    <t>Exclusivity Index</t>
  </si>
  <si>
    <t>Ecology</t>
  </si>
  <si>
    <t>Percentage of Stocks Overfished</t>
  </si>
  <si>
    <t>Age range of both captains and their crews.</t>
  </si>
  <si>
    <t xml:space="preserve"> Functionality of Harvest Capital</t>
  </si>
  <si>
    <t>Fishery Wages Compared to Non-fishery Wages</t>
  </si>
  <si>
    <t>Social Standing of Boat Owners and Permit Holders</t>
  </si>
  <si>
    <t>Environmental Performance Index (EPI)</t>
  </si>
  <si>
    <t>Harvester Organization Influence on Fishery Management &amp; Access</t>
  </si>
  <si>
    <t>Harvester Organization Influence on Business &amp; Marketing</t>
  </si>
  <si>
    <t xml:space="preserve">Management </t>
  </si>
  <si>
    <t>Markets &amp; Market Institutions</t>
  </si>
  <si>
    <t>Education Access</t>
  </si>
  <si>
    <t>Access to Health Care</t>
  </si>
  <si>
    <t>Natural Disasters and Catastrophes</t>
  </si>
  <si>
    <t>Pollution Shocks and Accidents</t>
  </si>
  <si>
    <t>Data Availability</t>
  </si>
  <si>
    <t>Data Analysis</t>
  </si>
  <si>
    <t>Exogenous Environmental Factors</t>
  </si>
  <si>
    <t>General Environmental Performance</t>
  </si>
  <si>
    <t>Governance</t>
  </si>
  <si>
    <t>Economic Condition</t>
  </si>
  <si>
    <t>Data</t>
  </si>
  <si>
    <t>Reliability of Utilities/Electricity</t>
  </si>
  <si>
    <t>Access to Ice &amp; Refrigeration</t>
  </si>
  <si>
    <t xml:space="preserve">Proportion of Harvest Managed with Rights-based Management </t>
  </si>
  <si>
    <t>Community</t>
  </si>
  <si>
    <t>Ecologically Sustainable Fisheries</t>
  </si>
  <si>
    <t>AVERAGE SCORE</t>
  </si>
  <si>
    <t xml:space="preserve">Disease and Pathogens </t>
  </si>
  <si>
    <t>Component</t>
  </si>
  <si>
    <t>Participation</t>
  </si>
  <si>
    <t>Post-harvest</t>
  </si>
  <si>
    <t xml:space="preserve">Landings Level </t>
  </si>
  <si>
    <t>Excess Capacity</t>
  </si>
  <si>
    <t>Season Length</t>
  </si>
  <si>
    <t>Ratio of Asset Value to Gross Earnings</t>
  </si>
  <si>
    <t>Total Revenue versus Historic High</t>
  </si>
  <si>
    <t>Asset (Permit, Quota) Value versus Historic High</t>
  </si>
  <si>
    <t>Subjective measure of how much influence harvesting organizations have, either directly or through political collective action, on management and access to the fishery.</t>
  </si>
  <si>
    <t>Social Standing of Crew</t>
  </si>
  <si>
    <t>Age Structure of Harvesters</t>
  </si>
  <si>
    <t>Regulatory Mortality</t>
  </si>
  <si>
    <t>DIMENSION</t>
  </si>
  <si>
    <t>DATA SOURCE</t>
  </si>
  <si>
    <t>NOTES</t>
  </si>
  <si>
    <t>Selectivity</t>
  </si>
  <si>
    <t>Average years of experience of crew members.</t>
  </si>
  <si>
    <t>Nontariff barriers include: quantity restrictions (import quotas), regulatory restrictions, investment restrictions, customs restrictions and direct government intervention.</t>
  </si>
  <si>
    <t>Harvest Sector Performance</t>
  </si>
  <si>
    <t>Macro Factors</t>
  </si>
  <si>
    <t>Dimension</t>
  </si>
  <si>
    <t>Measure</t>
  </si>
  <si>
    <t>Score System</t>
  </si>
  <si>
    <t>Additional Explanation</t>
  </si>
  <si>
    <t>Sust. Category</t>
  </si>
  <si>
    <r>
      <t>Proportion of Harvest with a 3</t>
    </r>
    <r>
      <rPr>
        <vertAlign val="superscript"/>
        <sz val="7"/>
        <rFont val="Times New Roman"/>
        <family val="1"/>
      </rPr>
      <t>rd</t>
    </r>
    <r>
      <rPr>
        <sz val="7"/>
        <rFont val="Times New Roman"/>
        <family val="1"/>
      </rPr>
      <t xml:space="preserve"> Party Certification </t>
    </r>
  </si>
  <si>
    <r>
      <t xml:space="preserve">• </t>
    </r>
    <r>
      <rPr>
        <b/>
        <sz val="7"/>
        <rFont val="Times New Roman"/>
        <family val="1"/>
      </rPr>
      <t>5</t>
    </r>
    <r>
      <rPr>
        <sz val="7"/>
        <rFont val="Times New Roman"/>
        <family val="1"/>
      </rPr>
      <t xml:space="preserve">:  None overfished; 
• </t>
    </r>
    <r>
      <rPr>
        <b/>
        <sz val="7"/>
        <rFont val="Times New Roman"/>
        <family val="1"/>
      </rPr>
      <t>4</t>
    </r>
    <r>
      <rPr>
        <sz val="7"/>
        <rFont val="Times New Roman"/>
        <family val="1"/>
      </rPr>
      <t xml:space="preserve">:  1-25% of stocks overfished; 
• </t>
    </r>
    <r>
      <rPr>
        <b/>
        <sz val="7"/>
        <rFont val="Times New Roman"/>
        <family val="1"/>
      </rPr>
      <t>3</t>
    </r>
    <r>
      <rPr>
        <sz val="7"/>
        <rFont val="Times New Roman"/>
        <family val="1"/>
      </rPr>
      <t xml:space="preserve">:  26-50% overfished; 
• </t>
    </r>
    <r>
      <rPr>
        <b/>
        <sz val="7"/>
        <rFont val="Times New Roman"/>
        <family val="1"/>
      </rPr>
      <t>2</t>
    </r>
    <r>
      <rPr>
        <sz val="7"/>
        <rFont val="Times New Roman"/>
        <family val="1"/>
      </rPr>
      <t xml:space="preserve">:  51-75% overfished; 
• </t>
    </r>
    <r>
      <rPr>
        <b/>
        <sz val="7"/>
        <rFont val="Times New Roman"/>
        <family val="1"/>
      </rPr>
      <t>1</t>
    </r>
    <r>
      <rPr>
        <sz val="7"/>
        <rFont val="Times New Roman"/>
        <family val="1"/>
      </rPr>
      <t xml:space="preserve">:  76-100% overfished </t>
    </r>
  </si>
  <si>
    <t>Overfishing or Rebuilding</t>
  </si>
  <si>
    <r>
      <t xml:space="preserve">• </t>
    </r>
    <r>
      <rPr>
        <b/>
        <sz val="7"/>
        <rFont val="Times New Roman"/>
        <family val="1"/>
      </rPr>
      <t>5</t>
    </r>
    <r>
      <rPr>
        <sz val="7"/>
        <rFont val="Times New Roman"/>
        <family val="1"/>
      </rPr>
      <t xml:space="preserve">:  Less than 1.75; cf. 30-year conforming mortgage; 
• </t>
    </r>
    <r>
      <rPr>
        <b/>
        <sz val="7"/>
        <rFont val="Times New Roman"/>
        <family val="1"/>
      </rPr>
      <t>4</t>
    </r>
    <r>
      <rPr>
        <sz val="7"/>
        <rFont val="Times New Roman"/>
        <family val="1"/>
      </rPr>
      <t xml:space="preserve">:  Less than 2.5; cf. personal bank loan; 
• </t>
    </r>
    <r>
      <rPr>
        <b/>
        <sz val="7"/>
        <rFont val="Times New Roman"/>
        <family val="1"/>
      </rPr>
      <t>3</t>
    </r>
    <r>
      <rPr>
        <sz val="7"/>
        <rFont val="Times New Roman"/>
        <family val="1"/>
      </rPr>
      <t xml:space="preserve">:  Less than 4; cf. good credit card rates; 
• </t>
    </r>
    <r>
      <rPr>
        <b/>
        <sz val="7"/>
        <rFont val="Times New Roman"/>
        <family val="1"/>
      </rPr>
      <t>2</t>
    </r>
    <r>
      <rPr>
        <sz val="7"/>
        <rFont val="Times New Roman"/>
        <family val="1"/>
      </rPr>
      <t xml:space="preserve">:  Less than 7; cf. bad credit card rates; 
• </t>
    </r>
    <r>
      <rPr>
        <b/>
        <sz val="7"/>
        <rFont val="Times New Roman"/>
        <family val="1"/>
      </rPr>
      <t>1</t>
    </r>
    <r>
      <rPr>
        <sz val="7"/>
        <rFont val="Times New Roman"/>
        <family val="1"/>
      </rPr>
      <t>:  Greater than 7; usury</t>
    </r>
  </si>
  <si>
    <t>Illegal, Unregulated or Unreported Landings</t>
  </si>
  <si>
    <t>Owners, Permit Holders &amp; Captains (Those holding the right or ability to access)</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</si>
  <si>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above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</si>
  <si>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t>Ratio of number of days on which fishing occurs to the number of days the species is available in economically feasible quantities.  This is primarily a measure of the extent of derby (including short regulatory seasons to limit total effort), not lack of biological availability or closures to prevent within-season growth overfishing.</t>
  </si>
  <si>
    <r>
      <t xml:space="preserve">• </t>
    </r>
    <r>
      <rPr>
        <b/>
        <sz val="7"/>
        <rFont val="Times New Roman"/>
        <family val="1"/>
      </rPr>
      <t>5</t>
    </r>
    <r>
      <rPr>
        <sz val="7"/>
        <rFont val="Times New Roman"/>
        <family val="1"/>
      </rPr>
      <t xml:space="preserve">:  10 or higher; 
• </t>
    </r>
    <r>
      <rPr>
        <b/>
        <sz val="7"/>
        <rFont val="Times New Roman"/>
        <family val="1"/>
      </rPr>
      <t>4</t>
    </r>
    <r>
      <rPr>
        <sz val="7"/>
        <rFont val="Times New Roman"/>
        <family val="1"/>
      </rPr>
      <t xml:space="preserve">:  7.5-10; 
• </t>
    </r>
    <r>
      <rPr>
        <b/>
        <sz val="7"/>
        <rFont val="Times New Roman"/>
        <family val="1"/>
      </rPr>
      <t>3</t>
    </r>
    <r>
      <rPr>
        <sz val="7"/>
        <rFont val="Times New Roman"/>
        <family val="1"/>
      </rPr>
      <t xml:space="preserve">:  5-7.5; 
• </t>
    </r>
    <r>
      <rPr>
        <b/>
        <sz val="7"/>
        <rFont val="Times New Roman"/>
        <family val="1"/>
      </rPr>
      <t>2</t>
    </r>
    <r>
      <rPr>
        <sz val="7"/>
        <rFont val="Times New Roman"/>
        <family val="1"/>
      </rPr>
      <t xml:space="preserve">:  2.5-5; 
• </t>
    </r>
    <r>
      <rPr>
        <b/>
        <sz val="7"/>
        <rFont val="Times New Roman"/>
        <family val="1"/>
      </rPr>
      <t>1</t>
    </r>
    <r>
      <rPr>
        <sz val="7"/>
        <rFont val="Times New Roman"/>
        <family val="1"/>
      </rPr>
      <t>:  Below 2.5</t>
    </r>
  </si>
  <si>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</si>
  <si>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Crew (Those depending on others for access)</t>
  </si>
  <si>
    <r>
      <t xml:space="preserve">• </t>
    </r>
    <r>
      <rPr>
        <b/>
        <sz val="7"/>
        <rFont val="Times New Roman"/>
        <family val="1"/>
      </rPr>
      <t>5</t>
    </r>
    <r>
      <rPr>
        <sz val="7"/>
        <rFont val="Times New Roman"/>
        <family val="1"/>
      </rPr>
      <t xml:space="preserve">:  Capital is new; 
• </t>
    </r>
    <r>
      <rPr>
        <b/>
        <sz val="7"/>
        <rFont val="Times New Roman"/>
        <family val="1"/>
      </rPr>
      <t>4</t>
    </r>
    <r>
      <rPr>
        <sz val="7"/>
        <rFont val="Times New Roman"/>
        <family val="1"/>
      </rPr>
      <t xml:space="preserve">:  Capital is older but well maintained, e.g., freshly painted; 
• </t>
    </r>
    <r>
      <rPr>
        <b/>
        <sz val="7"/>
        <rFont val="Times New Roman"/>
        <family val="1"/>
      </rPr>
      <t>3</t>
    </r>
    <r>
      <rPr>
        <sz val="7"/>
        <rFont val="Times New Roman"/>
        <family val="1"/>
      </rPr>
      <t xml:space="preserve">:  Capital is moderately well maintained; 
• </t>
    </r>
    <r>
      <rPr>
        <b/>
        <sz val="7"/>
        <rFont val="Times New Roman"/>
        <family val="1"/>
      </rPr>
      <t>2</t>
    </r>
    <r>
      <rPr>
        <sz val="7"/>
        <rFont val="Times New Roman"/>
        <family val="1"/>
      </rPr>
      <t xml:space="preserve">:  Maintenance is poor; 
• </t>
    </r>
    <r>
      <rPr>
        <b/>
        <sz val="7"/>
        <rFont val="Times New Roman"/>
        <family val="1"/>
      </rPr>
      <t>1</t>
    </r>
    <r>
      <rPr>
        <sz val="7"/>
        <rFont val="Times New Roman"/>
        <family val="1"/>
      </rPr>
      <t>:  Serious concerns about seaworthiness or safety throughout fishery</t>
    </r>
  </si>
  <si>
    <r>
      <t xml:space="preserve">• </t>
    </r>
    <r>
      <rPr>
        <b/>
        <sz val="7"/>
        <rFont val="Times New Roman"/>
        <family val="1"/>
      </rPr>
      <t>5</t>
    </r>
    <r>
      <rPr>
        <sz val="7"/>
        <rFont val="Times New Roman"/>
        <family val="1"/>
      </rPr>
      <t xml:space="preserve">:  More than twice global average; 
• </t>
    </r>
    <r>
      <rPr>
        <b/>
        <sz val="7"/>
        <rFont val="Times New Roman"/>
        <family val="1"/>
      </rPr>
      <t>4</t>
    </r>
    <r>
      <rPr>
        <sz val="7"/>
        <rFont val="Times New Roman"/>
        <family val="1"/>
      </rPr>
      <t xml:space="preserve">:  120-200% of global average; 
• </t>
    </r>
    <r>
      <rPr>
        <b/>
        <sz val="7"/>
        <rFont val="Times New Roman"/>
        <family val="1"/>
      </rPr>
      <t>3</t>
    </r>
    <r>
      <rPr>
        <sz val="7"/>
        <rFont val="Times New Roman"/>
        <family val="1"/>
      </rPr>
      <t xml:space="preserve">:  Within 20% of global average; 
• </t>
    </r>
    <r>
      <rPr>
        <b/>
        <sz val="7"/>
        <rFont val="Times New Roman"/>
        <family val="1"/>
      </rPr>
      <t>2</t>
    </r>
    <r>
      <rPr>
        <sz val="7"/>
        <rFont val="Times New Roman"/>
        <family val="1"/>
      </rPr>
      <t xml:space="preserve">:  50-80% of global average; 
• </t>
    </r>
    <r>
      <rPr>
        <b/>
        <sz val="7"/>
        <rFont val="Times New Roman"/>
        <family val="1"/>
      </rPr>
      <t>1</t>
    </r>
    <r>
      <rPr>
        <sz val="7"/>
        <rFont val="Times New Roman"/>
        <family val="1"/>
      </rPr>
      <t>:  Less than half global average</t>
    </r>
  </si>
  <si>
    <r>
      <t xml:space="preserve">• </t>
    </r>
    <r>
      <rPr>
        <b/>
        <sz val="7"/>
        <rFont val="Times New Roman"/>
        <family val="1"/>
      </rPr>
      <t>5</t>
    </r>
    <r>
      <rPr>
        <sz val="7"/>
        <rFont val="Times New Roman"/>
        <family val="1"/>
      </rPr>
      <t xml:space="preserve">:  Over 90% meet US and EU health and labeling standards 
• </t>
    </r>
    <r>
      <rPr>
        <b/>
        <sz val="7"/>
        <rFont val="Times New Roman"/>
        <family val="1"/>
      </rPr>
      <t>4</t>
    </r>
    <r>
      <rPr>
        <sz val="7"/>
        <rFont val="Times New Roman"/>
        <family val="1"/>
      </rPr>
      <t xml:space="preserve">:  50-90%; 
• </t>
    </r>
    <r>
      <rPr>
        <b/>
        <sz val="7"/>
        <rFont val="Times New Roman"/>
        <family val="1"/>
      </rPr>
      <t>3</t>
    </r>
    <r>
      <rPr>
        <sz val="7"/>
        <rFont val="Times New Roman"/>
        <family val="1"/>
      </rPr>
      <t xml:space="preserve">:  Less than 50%; 
• </t>
    </r>
    <r>
      <rPr>
        <b/>
        <sz val="7"/>
        <rFont val="Times New Roman"/>
        <family val="1"/>
      </rPr>
      <t>2</t>
    </r>
    <r>
      <rPr>
        <sz val="7"/>
        <rFont val="Times New Roman"/>
        <family val="1"/>
      </rPr>
      <t xml:space="preserve">:  A small amount of product meets US/EU standards; 
• </t>
    </r>
    <r>
      <rPr>
        <b/>
        <sz val="7"/>
        <rFont val="Times New Roman"/>
        <family val="1"/>
      </rPr>
      <t>1</t>
    </r>
    <r>
      <rPr>
        <sz val="7"/>
        <rFont val="Times New Roman"/>
        <family val="1"/>
      </rPr>
      <t>:  Banned in the US or EU, or cost of compliance with US/EU standards is prohibitive</t>
    </r>
  </si>
  <si>
    <r>
      <t xml:space="preserve">Proportion of harvest meat weight going into certified, branded, fresh premium, portioned, live or value added products. </t>
    </r>
    <r>
      <rPr>
        <sz val="7"/>
        <color indexed="10"/>
        <rFont val="Times New Roman"/>
        <family val="1"/>
      </rPr>
      <t xml:space="preserve"> </t>
    </r>
  </si>
  <si>
    <r>
      <t xml:space="preserve">• </t>
    </r>
    <r>
      <rPr>
        <b/>
        <sz val="7"/>
        <rFont val="Times New Roman"/>
        <family val="1"/>
      </rPr>
      <t>5</t>
    </r>
    <r>
      <rPr>
        <sz val="7"/>
        <rFont val="Times New Roman"/>
        <family val="1"/>
      </rPr>
      <t xml:space="preserve">:  All working ages are well represented; 
• </t>
    </r>
    <r>
      <rPr>
        <b/>
        <sz val="7"/>
        <rFont val="Times New Roman"/>
        <family val="1"/>
      </rPr>
      <t>4</t>
    </r>
    <r>
      <rPr>
        <sz val="7"/>
        <rFont val="Times New Roman"/>
        <family val="1"/>
      </rPr>
      <t xml:space="preserve">:  Slightly skewed toward younger or older; 
• </t>
    </r>
    <r>
      <rPr>
        <b/>
        <sz val="7"/>
        <rFont val="Times New Roman"/>
        <family val="1"/>
      </rPr>
      <t>3</t>
    </r>
    <r>
      <rPr>
        <sz val="7"/>
        <rFont val="Times New Roman"/>
        <family val="1"/>
      </rPr>
      <t xml:space="preserve">:  Skewed toward younger or older; 
• </t>
    </r>
    <r>
      <rPr>
        <b/>
        <sz val="7"/>
        <rFont val="Times New Roman"/>
        <family val="1"/>
      </rPr>
      <t>2</t>
    </r>
    <r>
      <rPr>
        <sz val="7"/>
        <rFont val="Times New Roman"/>
        <family val="1"/>
      </rPr>
      <t xml:space="preserve">:  Almost entirely younger or older, but working age; 
• </t>
    </r>
    <r>
      <rPr>
        <b/>
        <sz val="7"/>
        <rFont val="Times New Roman"/>
        <family val="1"/>
      </rPr>
      <t>1</t>
    </r>
    <r>
      <rPr>
        <sz val="7"/>
        <rFont val="Times New Roman"/>
        <family val="1"/>
      </rPr>
      <t>:  Harvesters primarily younger or older than working age</t>
    </r>
  </si>
  <si>
    <r>
      <t xml:space="preserve">• </t>
    </r>
    <r>
      <rPr>
        <b/>
        <sz val="7"/>
        <rFont val="Times New Roman"/>
        <family val="1"/>
      </rPr>
      <t>5</t>
    </r>
    <r>
      <rPr>
        <sz val="7"/>
        <rFont val="Times New Roman"/>
        <family val="1"/>
      </rPr>
      <t xml:space="preserve">:  Premium human consumption (premium quality and products); 
• </t>
    </r>
    <r>
      <rPr>
        <b/>
        <sz val="7"/>
        <rFont val="Times New Roman"/>
        <family val="1"/>
      </rPr>
      <t>4</t>
    </r>
    <r>
      <rPr>
        <sz val="7"/>
        <rFont val="Times New Roman"/>
        <family val="1"/>
      </rPr>
      <t xml:space="preserve">:  High-value human consumption; 
• </t>
    </r>
    <r>
      <rPr>
        <b/>
        <sz val="7"/>
        <rFont val="Times New Roman"/>
        <family val="1"/>
      </rPr>
      <t>3</t>
    </r>
    <r>
      <rPr>
        <sz val="7"/>
        <rFont val="Times New Roman"/>
        <family val="1"/>
      </rPr>
      <t xml:space="preserve">:  Moderate-value human consumption; 
• </t>
    </r>
    <r>
      <rPr>
        <b/>
        <sz val="7"/>
        <rFont val="Times New Roman"/>
        <family val="1"/>
      </rPr>
      <t>2</t>
    </r>
    <r>
      <rPr>
        <sz val="7"/>
        <rFont val="Times New Roman"/>
        <family val="1"/>
      </rPr>
      <t xml:space="preserve">: Low-value human consumption; 
• </t>
    </r>
    <r>
      <rPr>
        <b/>
        <sz val="7"/>
        <rFont val="Times New Roman"/>
        <family val="1"/>
      </rPr>
      <t>1</t>
    </r>
    <r>
      <rPr>
        <sz val="7"/>
        <rFont val="Times New Roman"/>
        <family val="1"/>
      </rPr>
      <t>:  Fish meal/animal feed/bait or non-consumptive</t>
    </r>
  </si>
  <si>
    <r>
      <t xml:space="preserve">• </t>
    </r>
    <r>
      <rPr>
        <b/>
        <sz val="7"/>
        <rFont val="Times New Roman"/>
        <family val="1"/>
      </rPr>
      <t>5</t>
    </r>
    <r>
      <rPr>
        <sz val="7"/>
        <rFont val="Times New Roman"/>
        <family val="1"/>
      </rPr>
      <t xml:space="preserve">:  Greater than 35,000USD; 
• </t>
    </r>
    <r>
      <rPr>
        <b/>
        <sz val="7"/>
        <rFont val="Times New Roman"/>
        <family val="1"/>
      </rPr>
      <t>4</t>
    </r>
    <r>
      <rPr>
        <sz val="7"/>
        <rFont val="Times New Roman"/>
        <family val="1"/>
      </rPr>
      <t xml:space="preserve">:  Greater than 25,000USD; 
• </t>
    </r>
    <r>
      <rPr>
        <b/>
        <sz val="7"/>
        <rFont val="Times New Roman"/>
        <family val="1"/>
      </rPr>
      <t>3</t>
    </r>
    <r>
      <rPr>
        <sz val="7"/>
        <rFont val="Times New Roman"/>
        <family val="1"/>
      </rPr>
      <t xml:space="preserve">:  Greater than 12,500USD; 
• </t>
    </r>
    <r>
      <rPr>
        <b/>
        <sz val="7"/>
        <rFont val="Times New Roman"/>
        <family val="1"/>
      </rPr>
      <t>2</t>
    </r>
    <r>
      <rPr>
        <sz val="7"/>
        <rFont val="Times New Roman"/>
        <family val="1"/>
      </rPr>
      <t xml:space="preserve">:  Greater than 5,000USD; 
• </t>
    </r>
    <r>
      <rPr>
        <b/>
        <sz val="7"/>
        <rFont val="Times New Roman"/>
        <family val="1"/>
      </rPr>
      <t>1</t>
    </r>
    <r>
      <rPr>
        <sz val="7"/>
        <rFont val="Times New Roman"/>
        <family val="1"/>
      </rPr>
      <t>:  Less than 5,000USD</t>
    </r>
  </si>
  <si>
    <t>Summary</t>
  </si>
  <si>
    <t>Harvest Asset Performance</t>
  </si>
  <si>
    <t>Post-Harvest Asset Performance</t>
  </si>
  <si>
    <t>Quality</t>
  </si>
  <si>
    <t>Issues and Notes</t>
  </si>
  <si>
    <t>Post-harvest, Processing &amp; Support Industry Performance</t>
  </si>
  <si>
    <t>Processing Yield</t>
  </si>
  <si>
    <r>
      <t xml:space="preserve">• </t>
    </r>
    <r>
      <rPr>
        <b/>
        <sz val="7"/>
        <rFont val="Times New Roman"/>
        <family val="1"/>
      </rPr>
      <t>5</t>
    </r>
    <r>
      <rPr>
        <sz val="7"/>
        <rFont val="Times New Roman"/>
        <family val="1"/>
      </rPr>
      <t xml:space="preserve">:  At feasible frontier; 
• </t>
    </r>
    <r>
      <rPr>
        <b/>
        <sz val="7"/>
        <rFont val="Times New Roman"/>
        <family val="1"/>
      </rPr>
      <t>4</t>
    </r>
    <r>
      <rPr>
        <sz val="7"/>
        <rFont val="Times New Roman"/>
        <family val="1"/>
      </rPr>
      <t xml:space="preserve">:  Within 5% of the feasible frontier; 
• </t>
    </r>
    <r>
      <rPr>
        <b/>
        <sz val="7"/>
        <rFont val="Times New Roman"/>
        <family val="1"/>
      </rPr>
      <t>3</t>
    </r>
    <r>
      <rPr>
        <sz val="7"/>
        <rFont val="Times New Roman"/>
        <family val="1"/>
      </rPr>
      <t xml:space="preserve">:  Within 10% ; 
• </t>
    </r>
    <r>
      <rPr>
        <b/>
        <sz val="7"/>
        <rFont val="Times New Roman"/>
        <family val="1"/>
      </rPr>
      <t>2</t>
    </r>
    <r>
      <rPr>
        <sz val="7"/>
        <rFont val="Times New Roman"/>
        <family val="1"/>
      </rPr>
      <t xml:space="preserve">:  Within 25%; 
• </t>
    </r>
    <r>
      <rPr>
        <b/>
        <sz val="7"/>
        <rFont val="Times New Roman"/>
        <family val="1"/>
      </rPr>
      <t>1</t>
    </r>
    <r>
      <rPr>
        <sz val="7"/>
        <rFont val="Times New Roman"/>
        <family val="1"/>
      </rPr>
      <t>:  Less than 75% of maximum yield</t>
    </r>
  </si>
  <si>
    <t>Shrink</t>
  </si>
  <si>
    <r>
      <t xml:space="preserve">• </t>
    </r>
    <r>
      <rPr>
        <b/>
        <sz val="7"/>
        <rFont val="Times New Roman"/>
        <family val="1"/>
      </rPr>
      <t>5</t>
    </r>
    <r>
      <rPr>
        <sz val="7"/>
        <rFont val="Times New Roman"/>
        <family val="1"/>
      </rPr>
      <t xml:space="preserve">:  Less than 5%
• </t>
    </r>
    <r>
      <rPr>
        <b/>
        <sz val="7"/>
        <rFont val="Times New Roman"/>
        <family val="1"/>
      </rPr>
      <t>4</t>
    </r>
    <r>
      <rPr>
        <sz val="7"/>
        <rFont val="Times New Roman"/>
        <family val="1"/>
      </rPr>
      <t xml:space="preserve">: 5-10%
• </t>
    </r>
    <r>
      <rPr>
        <b/>
        <sz val="7"/>
        <rFont val="Times New Roman"/>
        <family val="1"/>
      </rPr>
      <t>3</t>
    </r>
    <r>
      <rPr>
        <sz val="7"/>
        <rFont val="Times New Roman"/>
        <family val="1"/>
      </rPr>
      <t xml:space="preserve">:  10-25%; 
• </t>
    </r>
    <r>
      <rPr>
        <b/>
        <sz val="7"/>
        <rFont val="Times New Roman"/>
        <family val="1"/>
      </rPr>
      <t>2</t>
    </r>
    <r>
      <rPr>
        <sz val="7"/>
        <rFont val="Times New Roman"/>
        <family val="1"/>
      </rPr>
      <t xml:space="preserve">:  25-50%
• </t>
    </r>
    <r>
      <rPr>
        <b/>
        <sz val="7"/>
        <rFont val="Times New Roman"/>
        <family val="1"/>
      </rPr>
      <t>1</t>
    </r>
    <r>
      <rPr>
        <sz val="7"/>
        <rFont val="Times New Roman"/>
        <family val="1"/>
      </rPr>
      <t>: More than 50%</t>
    </r>
  </si>
  <si>
    <r>
      <t xml:space="preserve">• </t>
    </r>
    <r>
      <rPr>
        <b/>
        <sz val="7"/>
        <rFont val="Times New Roman"/>
        <family val="1"/>
      </rPr>
      <t>5</t>
    </r>
    <r>
      <rPr>
        <sz val="7"/>
        <rFont val="Times New Roman"/>
        <family val="1"/>
      </rPr>
      <t xml:space="preserve">:  Greater than 30,000USD; 
• </t>
    </r>
    <r>
      <rPr>
        <b/>
        <sz val="7"/>
        <rFont val="Times New Roman"/>
        <family val="1"/>
      </rPr>
      <t>4</t>
    </r>
    <r>
      <rPr>
        <sz val="7"/>
        <rFont val="Times New Roman"/>
        <family val="1"/>
      </rPr>
      <t xml:space="preserve">:  Greater than 12,400USD; 
• </t>
    </r>
    <r>
      <rPr>
        <b/>
        <sz val="7"/>
        <rFont val="Times New Roman"/>
        <family val="1"/>
      </rPr>
      <t>3</t>
    </r>
    <r>
      <rPr>
        <sz val="7"/>
        <rFont val="Times New Roman"/>
        <family val="1"/>
      </rPr>
      <t xml:space="preserve">:  Greater than 6,000USD; 
• </t>
    </r>
    <r>
      <rPr>
        <b/>
        <sz val="7"/>
        <rFont val="Times New Roman"/>
        <family val="1"/>
      </rPr>
      <t>2</t>
    </r>
    <r>
      <rPr>
        <sz val="7"/>
        <rFont val="Times New Roman"/>
        <family val="1"/>
      </rPr>
      <t xml:space="preserve">:  Greater than 2,500USD; 
• </t>
    </r>
    <r>
      <rPr>
        <b/>
        <sz val="7"/>
        <rFont val="Times New Roman"/>
        <family val="1"/>
      </rPr>
      <t>1</t>
    </r>
    <r>
      <rPr>
        <sz val="7"/>
        <rFont val="Times New Roman"/>
        <family val="1"/>
      </rPr>
      <t>:  Less than 2,500USD</t>
    </r>
  </si>
  <si>
    <t>Fishing Access</t>
  </si>
  <si>
    <t xml:space="preserve">Proportion of Harvest Managed Under Limited Access </t>
  </si>
  <si>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</si>
  <si>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Score</t>
  </si>
  <si>
    <t>Status of Critical Habitat</t>
  </si>
  <si>
    <r>
      <t xml:space="preserve">• </t>
    </r>
    <r>
      <rPr>
        <b/>
        <sz val="7"/>
        <rFont val="Times New Roman"/>
        <family val="1"/>
      </rPr>
      <t>5</t>
    </r>
    <r>
      <rPr>
        <sz val="7"/>
        <rFont val="Times New Roman"/>
        <family val="1"/>
      </rPr>
      <t xml:space="preserve">:  Very Strong: &gt; 10 years to perpetuity; 
• </t>
    </r>
    <r>
      <rPr>
        <b/>
        <sz val="7"/>
        <rFont val="Times New Roman"/>
        <family val="1"/>
      </rPr>
      <t>4</t>
    </r>
    <r>
      <rPr>
        <sz val="7"/>
        <rFont val="Times New Roman"/>
        <family val="1"/>
      </rPr>
      <t xml:space="preserve">:  Strong: 6 to 10 years; 
• </t>
    </r>
    <r>
      <rPr>
        <b/>
        <sz val="7"/>
        <rFont val="Times New Roman"/>
        <family val="1"/>
      </rPr>
      <t>3</t>
    </r>
    <r>
      <rPr>
        <sz val="7"/>
        <rFont val="Times New Roman"/>
        <family val="1"/>
      </rPr>
      <t xml:space="preserve">:  Moderate: 1 to 5 years; 
• </t>
    </r>
    <r>
      <rPr>
        <b/>
        <sz val="7"/>
        <rFont val="Times New Roman"/>
        <family val="1"/>
      </rPr>
      <t>2</t>
    </r>
    <r>
      <rPr>
        <sz val="7"/>
        <rFont val="Times New Roman"/>
        <family val="1"/>
      </rPr>
      <t xml:space="preserve">:  Weak: Seasonal; 
• </t>
    </r>
    <r>
      <rPr>
        <b/>
        <sz val="7"/>
        <rFont val="Times New Roman"/>
        <family val="1"/>
      </rPr>
      <t>1</t>
    </r>
    <r>
      <rPr>
        <sz val="7"/>
        <rFont val="Times New Roman"/>
        <family val="1"/>
      </rPr>
      <t>:  None: None/daily</t>
    </r>
  </si>
  <si>
    <r>
      <t xml:space="preserve">• </t>
    </r>
    <r>
      <rPr>
        <b/>
        <sz val="7"/>
        <rFont val="Times New Roman"/>
        <family val="1"/>
      </rPr>
      <t>5</t>
    </r>
    <r>
      <rPr>
        <sz val="7"/>
        <rFont val="Times New Roman"/>
        <family val="1"/>
      </rPr>
      <t xml:space="preserve">:  Very Strong: All decisions on time of harvest, gear used and handling practices are in the owner’s control; 
• </t>
    </r>
    <r>
      <rPr>
        <b/>
        <sz val="7"/>
        <rFont val="Times New Roman"/>
        <family val="1"/>
      </rPr>
      <t>4</t>
    </r>
    <r>
      <rPr>
        <sz val="7"/>
        <rFont val="Times New Roman"/>
        <family val="1"/>
      </rPr>
      <t xml:space="preserve">:  Strong:  Minimal restrictions on time of harvest and technology; 
• </t>
    </r>
    <r>
      <rPr>
        <b/>
        <sz val="7"/>
        <rFont val="Times New Roman"/>
        <family val="1"/>
      </rPr>
      <t>3</t>
    </r>
    <r>
      <rPr>
        <sz val="7"/>
        <rFont val="Times New Roman"/>
        <family val="1"/>
      </rPr>
      <t xml:space="preserve">:  Moderate: Modest restrictions on time of harvest and technology; 
• </t>
    </r>
    <r>
      <rPr>
        <b/>
        <sz val="7"/>
        <rFont val="Times New Roman"/>
        <family val="1"/>
      </rPr>
      <t>2</t>
    </r>
    <r>
      <rPr>
        <sz val="7"/>
        <rFont val="Times New Roman"/>
        <family val="1"/>
      </rPr>
      <t xml:space="preserve">:  Weak: Significant restrictions on time of harvest and technology; 
• </t>
    </r>
    <r>
      <rPr>
        <b/>
        <sz val="7"/>
        <rFont val="Times New Roman"/>
        <family val="1"/>
      </rPr>
      <t>1</t>
    </r>
    <r>
      <rPr>
        <sz val="7"/>
        <rFont val="Times New Roman"/>
        <family val="1"/>
      </rPr>
      <t>:  Time of harvest, gear used and handling practices are not in the owner’s control</t>
    </r>
  </si>
  <si>
    <t>Level of Chronic Pollution (Stock effects)</t>
  </si>
  <si>
    <t>Level of Chronic Pollution (Consumption effects)</t>
  </si>
  <si>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Access rights not transferable</t>
    </r>
  </si>
  <si>
    <r>
      <t xml:space="preserve">• </t>
    </r>
    <r>
      <rPr>
        <b/>
        <sz val="7"/>
        <rFont val="Times New Roman"/>
        <family val="1"/>
      </rPr>
      <t>5</t>
    </r>
    <r>
      <rPr>
        <sz val="7"/>
        <rFont val="Times New Roman"/>
        <family val="1"/>
      </rPr>
      <t xml:space="preserve">:  More than 24 days per year; 
• </t>
    </r>
    <r>
      <rPr>
        <b/>
        <sz val="7"/>
        <rFont val="Times New Roman"/>
        <family val="1"/>
      </rPr>
      <t>4</t>
    </r>
    <r>
      <rPr>
        <sz val="7"/>
        <rFont val="Times New Roman"/>
        <family val="1"/>
      </rPr>
      <t xml:space="preserve">:  12-24; 
• </t>
    </r>
    <r>
      <rPr>
        <b/>
        <sz val="7"/>
        <rFont val="Times New Roman"/>
        <family val="1"/>
      </rPr>
      <t>3</t>
    </r>
    <r>
      <rPr>
        <sz val="7"/>
        <rFont val="Times New Roman"/>
        <family val="1"/>
      </rPr>
      <t xml:space="preserve">:  6-11;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</si>
  <si>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t>Leadership</t>
  </si>
  <si>
    <t>Social Cohesion</t>
  </si>
  <si>
    <r>
      <t xml:space="preserve">• </t>
    </r>
    <r>
      <rPr>
        <b/>
        <sz val="7"/>
        <rFont val="Times New Roman"/>
        <family val="1"/>
      </rPr>
      <t>5</t>
    </r>
    <r>
      <rPr>
        <sz val="7"/>
        <rFont val="Times New Roman"/>
        <family val="1"/>
      </rPr>
      <t xml:space="preserve">: 6 points
• </t>
    </r>
    <r>
      <rPr>
        <b/>
        <sz val="7"/>
        <rFont val="Times New Roman"/>
        <family val="1"/>
      </rPr>
      <t>4</t>
    </r>
    <r>
      <rPr>
        <sz val="7"/>
        <rFont val="Times New Roman"/>
        <family val="1"/>
      </rPr>
      <t xml:space="preserve">: 5 points
• </t>
    </r>
    <r>
      <rPr>
        <b/>
        <sz val="7"/>
        <rFont val="Times New Roman"/>
        <family val="1"/>
      </rPr>
      <t>3</t>
    </r>
    <r>
      <rPr>
        <sz val="7"/>
        <rFont val="Times New Roman"/>
        <family val="1"/>
      </rPr>
      <t xml:space="preserve">:  3-4 points
• </t>
    </r>
    <r>
      <rPr>
        <b/>
        <sz val="7"/>
        <rFont val="Times New Roman"/>
        <family val="1"/>
      </rPr>
      <t>2</t>
    </r>
    <r>
      <rPr>
        <sz val="7"/>
        <rFont val="Times New Roman"/>
        <family val="1"/>
      </rPr>
      <t xml:space="preserve">:  1-2 points
• </t>
    </r>
    <r>
      <rPr>
        <b/>
        <sz val="7"/>
        <rFont val="Times New Roman"/>
        <family val="1"/>
      </rPr>
      <t>1</t>
    </r>
    <r>
      <rPr>
        <sz val="7"/>
        <rFont val="Times New Roman"/>
        <family val="1"/>
      </rPr>
      <t>:  0 points</t>
    </r>
  </si>
  <si>
    <t>Ability of right holders to be flexible in the timing and production technology employed.  Low scores will reflect restrictions that force inefficiencies. Even without limited access, there may still be scorable restrictions (gear, seasons, areas) that limit access flexibility.</t>
  </si>
  <si>
    <t>Enforcement Capability</t>
  </si>
  <si>
    <t>Management Jurisdiction</t>
  </si>
  <si>
    <t>Proportion of Harvesters in Industry Organizations</t>
  </si>
  <si>
    <r>
      <t xml:space="preserve">• </t>
    </r>
    <r>
      <rPr>
        <b/>
        <sz val="7"/>
        <rFont val="Times New Roman"/>
        <family val="1"/>
      </rPr>
      <t>5</t>
    </r>
    <r>
      <rPr>
        <sz val="7"/>
        <rFont val="Times New Roman"/>
        <family val="1"/>
      </rPr>
      <t xml:space="preserve">:  Harvesting organizations cooperatively determine marketing and operational details; 
• </t>
    </r>
    <r>
      <rPr>
        <b/>
        <sz val="7"/>
        <rFont val="Times New Roman"/>
        <family val="1"/>
      </rPr>
      <t>4</t>
    </r>
    <r>
      <rPr>
        <sz val="7"/>
        <rFont val="Times New Roman"/>
        <family val="1"/>
      </rPr>
      <t xml:space="preserve">:  Extensive joint marketing; 
• </t>
    </r>
    <r>
      <rPr>
        <b/>
        <sz val="7"/>
        <rFont val="Times New Roman"/>
        <family val="1"/>
      </rPr>
      <t>3</t>
    </r>
    <r>
      <rPr>
        <sz val="7"/>
        <rFont val="Times New Roman"/>
        <family val="1"/>
      </rPr>
      <t xml:space="preserve">:  Large subgroups facilitating marketing; joint purchasing; 
• </t>
    </r>
    <r>
      <rPr>
        <b/>
        <sz val="7"/>
        <rFont val="Times New Roman"/>
        <family val="1"/>
      </rPr>
      <t>2</t>
    </r>
    <r>
      <rPr>
        <sz val="7"/>
        <rFont val="Times New Roman"/>
        <family val="1"/>
      </rPr>
      <t xml:space="preserve">:  Small subgroups cooperating in purchasing or operations; 
• </t>
    </r>
    <r>
      <rPr>
        <b/>
        <sz val="7"/>
        <rFont val="Times New Roman"/>
        <family val="1"/>
      </rPr>
      <t>1</t>
    </r>
    <r>
      <rPr>
        <sz val="7"/>
        <rFont val="Times New Roman"/>
        <family val="1"/>
      </rPr>
      <t>:  No active effort or capacity to influence business operations</t>
    </r>
  </si>
  <si>
    <t>Extent to which the life cycle or range of a stock can be managed under a single coordinated plan, or through which ineffective management in one jurisdiction can undermine efforts in another.</t>
  </si>
  <si>
    <r>
      <t xml:space="preserve">• </t>
    </r>
    <r>
      <rPr>
        <b/>
        <sz val="7"/>
        <rFont val="Times New Roman"/>
        <family val="1"/>
      </rPr>
      <t>5</t>
    </r>
    <r>
      <rPr>
        <sz val="7"/>
        <rFont val="Times New Roman"/>
        <family val="1"/>
      </rPr>
      <t xml:space="preserve">:  No subsidies
• </t>
    </r>
    <r>
      <rPr>
        <b/>
        <sz val="7"/>
        <rFont val="Times New Roman"/>
        <family val="1"/>
      </rPr>
      <t>4</t>
    </r>
    <r>
      <rPr>
        <sz val="7"/>
        <rFont val="Times New Roman"/>
        <family val="1"/>
      </rPr>
      <t xml:space="preserve">:  1 subsidy category
• </t>
    </r>
    <r>
      <rPr>
        <b/>
        <sz val="7"/>
        <rFont val="Times New Roman"/>
        <family val="1"/>
      </rPr>
      <t>3</t>
    </r>
    <r>
      <rPr>
        <sz val="7"/>
        <rFont val="Times New Roman"/>
        <family val="1"/>
      </rPr>
      <t xml:space="preserve">:  2 subsidy categories 
• </t>
    </r>
    <r>
      <rPr>
        <b/>
        <sz val="7"/>
        <rFont val="Times New Roman"/>
        <family val="1"/>
      </rPr>
      <t>2</t>
    </r>
    <r>
      <rPr>
        <sz val="7"/>
        <rFont val="Times New Roman"/>
        <family val="1"/>
      </rPr>
      <t xml:space="preserve">:  3 subsidy categories  
• </t>
    </r>
    <r>
      <rPr>
        <b/>
        <sz val="7"/>
        <rFont val="Times New Roman"/>
        <family val="1"/>
      </rPr>
      <t>1</t>
    </r>
    <r>
      <rPr>
        <sz val="7"/>
        <rFont val="Times New Roman"/>
        <family val="1"/>
      </rPr>
      <t xml:space="preserve">:  4 subsidy categories </t>
    </r>
  </si>
  <si>
    <t>MPAs and Sanctuaries</t>
  </si>
  <si>
    <t xml:space="preserve">Proportion of the harvest sold in a transparent daily competitive pricing mechanism, such as an auction or centralized ex-vessel to wholesale market wherein sellers interact with many buyers and prices are public information. </t>
  </si>
  <si>
    <r>
      <t xml:space="preserve">• </t>
    </r>
    <r>
      <rPr>
        <b/>
        <sz val="7"/>
        <rFont val="Times New Roman"/>
        <family val="1"/>
      </rPr>
      <t>5</t>
    </r>
    <r>
      <rPr>
        <sz val="7"/>
        <rFont val="Times New Roman"/>
        <family val="1"/>
      </rPr>
      <t xml:space="preserve">:  Complete, accurate price and quantity information available to market participants immediately; 
• </t>
    </r>
    <r>
      <rPr>
        <b/>
        <sz val="7"/>
        <rFont val="Times New Roman"/>
        <family val="1"/>
      </rPr>
      <t>4</t>
    </r>
    <r>
      <rPr>
        <sz val="7"/>
        <rFont val="Times New Roman"/>
        <family val="1"/>
      </rPr>
      <t xml:space="preserve">:  Reliable price and quantity information is available prior to the next market clearing; 
• </t>
    </r>
    <r>
      <rPr>
        <b/>
        <sz val="7"/>
        <rFont val="Times New Roman"/>
        <family val="1"/>
      </rPr>
      <t>3</t>
    </r>
    <r>
      <rPr>
        <sz val="7"/>
        <rFont val="Times New Roman"/>
        <family val="1"/>
      </rPr>
      <t xml:space="preserve">:  Price information is available but no timely quantity information; 
• </t>
    </r>
    <r>
      <rPr>
        <b/>
        <sz val="7"/>
        <rFont val="Times New Roman"/>
        <family val="1"/>
      </rPr>
      <t>2</t>
    </r>
    <r>
      <rPr>
        <sz val="7"/>
        <rFont val="Times New Roman"/>
        <family val="1"/>
      </rPr>
      <t xml:space="preserve">:  Price and quantity information are inaccurate, lagged or available to only a few; 
• </t>
    </r>
    <r>
      <rPr>
        <b/>
        <sz val="7"/>
        <rFont val="Times New Roman"/>
        <family val="1"/>
      </rPr>
      <t>1</t>
    </r>
    <r>
      <rPr>
        <sz val="7"/>
        <rFont val="Times New Roman"/>
        <family val="1"/>
      </rPr>
      <t>:  No information available</t>
    </r>
  </si>
  <si>
    <r>
      <t xml:space="preserve">• </t>
    </r>
    <r>
      <rPr>
        <b/>
        <sz val="7"/>
        <rFont val="Times New Roman"/>
        <family val="1"/>
      </rPr>
      <t>5</t>
    </r>
    <r>
      <rPr>
        <sz val="7"/>
        <rFont val="Times New Roman"/>
        <family val="1"/>
      </rPr>
      <t xml:space="preserve">:  Highly competitive; 
• </t>
    </r>
    <r>
      <rPr>
        <b/>
        <sz val="7"/>
        <rFont val="Times New Roman"/>
        <family val="1"/>
      </rPr>
      <t>4</t>
    </r>
    <r>
      <rPr>
        <sz val="7"/>
        <rFont val="Times New Roman"/>
        <family val="1"/>
      </rPr>
      <t xml:space="preserve">:  4-6 buyers; 
• </t>
    </r>
    <r>
      <rPr>
        <b/>
        <sz val="7"/>
        <rFont val="Times New Roman"/>
        <family val="1"/>
      </rPr>
      <t>3</t>
    </r>
    <r>
      <rPr>
        <sz val="7"/>
        <rFont val="Times New Roman"/>
        <family val="1"/>
      </rPr>
      <t xml:space="preserve">:  2-3 competing buyers; 
• </t>
    </r>
    <r>
      <rPr>
        <b/>
        <sz val="7"/>
        <rFont val="Times New Roman"/>
        <family val="1"/>
      </rPr>
      <t>2</t>
    </r>
    <r>
      <rPr>
        <sz val="7"/>
        <rFont val="Times New Roman"/>
        <family val="1"/>
      </rPr>
      <t xml:space="preserve">:  A small number of coordinating buyers; 
• </t>
    </r>
    <r>
      <rPr>
        <b/>
        <sz val="7"/>
        <rFont val="Times New Roman"/>
        <family val="1"/>
      </rPr>
      <t>1</t>
    </r>
    <r>
      <rPr>
        <sz val="7"/>
        <rFont val="Times New Roman"/>
        <family val="1"/>
      </rPr>
      <t>:  There is one buyer</t>
    </r>
  </si>
  <si>
    <r>
      <t xml:space="preserve">• </t>
    </r>
    <r>
      <rPr>
        <b/>
        <sz val="7"/>
        <rFont val="Times New Roman"/>
        <family val="1"/>
      </rPr>
      <t>5</t>
    </r>
    <r>
      <rPr>
        <sz val="7"/>
        <rFont val="Times New Roman"/>
        <family val="1"/>
      </rPr>
      <t xml:space="preserve">:  Are not used to limit international trade; 
• </t>
    </r>
    <r>
      <rPr>
        <b/>
        <sz val="7"/>
        <rFont val="Times New Roman"/>
        <family val="1"/>
      </rPr>
      <t>4</t>
    </r>
    <r>
      <rPr>
        <sz val="7"/>
        <rFont val="Times New Roman"/>
        <family val="1"/>
      </rPr>
      <t xml:space="preserve">:  Have very limited impact on international trade; 
• </t>
    </r>
    <r>
      <rPr>
        <b/>
        <sz val="7"/>
        <rFont val="Times New Roman"/>
        <family val="1"/>
      </rPr>
      <t>3</t>
    </r>
    <r>
      <rPr>
        <sz val="7"/>
        <rFont val="Times New Roman"/>
        <family val="1"/>
      </rPr>
      <t xml:space="preserve">:  Act to impede some international trade; 
• </t>
    </r>
    <r>
      <rPr>
        <b/>
        <sz val="7"/>
        <rFont val="Times New Roman"/>
        <family val="1"/>
      </rPr>
      <t>2</t>
    </r>
    <r>
      <rPr>
        <sz val="7"/>
        <rFont val="Times New Roman"/>
        <family val="1"/>
      </rPr>
      <t xml:space="preserve">:  Act to impede a majority of potential international trade; 
• </t>
    </r>
    <r>
      <rPr>
        <b/>
        <sz val="7"/>
        <rFont val="Times New Roman"/>
        <family val="1"/>
      </rPr>
      <t>1</t>
    </r>
    <r>
      <rPr>
        <sz val="7"/>
        <rFont val="Times New Roman"/>
        <family val="1"/>
      </rPr>
      <t>:  Act to effectively impede a significant amount of international trade</t>
    </r>
  </si>
  <si>
    <r>
      <t xml:space="preserve">• </t>
    </r>
    <r>
      <rPr>
        <b/>
        <sz val="7"/>
        <rFont val="Times New Roman"/>
        <family val="1"/>
      </rPr>
      <t>5</t>
    </r>
    <r>
      <rPr>
        <sz val="7"/>
        <rFont val="Times New Roman"/>
        <family val="1"/>
      </rPr>
      <t xml:space="preserve">:  Ocean/Air shipping services are readily available at lower than average rates; 
• </t>
    </r>
    <r>
      <rPr>
        <b/>
        <sz val="7"/>
        <rFont val="Times New Roman"/>
        <family val="1"/>
      </rPr>
      <t>4</t>
    </r>
    <r>
      <rPr>
        <sz val="7"/>
        <rFont val="Times New Roman"/>
        <family val="1"/>
      </rPr>
      <t xml:space="preserve">:  Ocean/Air shipping services are readily available at average rates; 
• </t>
    </r>
    <r>
      <rPr>
        <b/>
        <sz val="7"/>
        <rFont val="Times New Roman"/>
        <family val="1"/>
      </rPr>
      <t>3</t>
    </r>
    <r>
      <rPr>
        <sz val="7"/>
        <rFont val="Times New Roman"/>
        <family val="1"/>
      </rPr>
      <t xml:space="preserve">:  Ocean/Air shipping services are readily available at higher than average rates; 
• </t>
    </r>
    <r>
      <rPr>
        <b/>
        <sz val="7"/>
        <rFont val="Times New Roman"/>
        <family val="1"/>
      </rPr>
      <t>2</t>
    </r>
    <r>
      <rPr>
        <sz val="7"/>
        <rFont val="Times New Roman"/>
        <family val="1"/>
      </rPr>
      <t xml:space="preserve">:  Ocean/Air shipping services are available but irregular; 
• </t>
    </r>
    <r>
      <rPr>
        <b/>
        <sz val="7"/>
        <rFont val="Times New Roman"/>
        <family val="1"/>
      </rPr>
      <t>1</t>
    </r>
    <r>
      <rPr>
        <sz val="7"/>
        <rFont val="Times New Roman"/>
        <family val="1"/>
      </rPr>
      <t>:  International shipping is not available at reasonable rates</t>
    </r>
  </si>
  <si>
    <r>
      <t xml:space="preserve">• </t>
    </r>
    <r>
      <rPr>
        <b/>
        <sz val="7"/>
        <rFont val="Times New Roman"/>
        <family val="1"/>
      </rPr>
      <t>5</t>
    </r>
    <r>
      <rPr>
        <sz val="7"/>
        <rFont val="Times New Roman"/>
        <family val="1"/>
      </rPr>
      <t xml:space="preserve">:  High-quality paved roads and extensive highways; 
• </t>
    </r>
    <r>
      <rPr>
        <b/>
        <sz val="7"/>
        <rFont val="Times New Roman"/>
        <family val="1"/>
      </rPr>
      <t>4</t>
    </r>
    <r>
      <rPr>
        <sz val="7"/>
        <rFont val="Times New Roman"/>
        <family val="1"/>
      </rPr>
      <t xml:space="preserve">:  Primarily paved two-lane roads and moderate highway; 
• </t>
    </r>
    <r>
      <rPr>
        <b/>
        <sz val="7"/>
        <rFont val="Times New Roman"/>
        <family val="1"/>
      </rPr>
      <t>3</t>
    </r>
    <r>
      <rPr>
        <sz val="7"/>
        <rFont val="Times New Roman"/>
        <family val="1"/>
      </rPr>
      <t xml:space="preserve">:  Primarily paved two-lane roads and minimal highway; 
• </t>
    </r>
    <r>
      <rPr>
        <b/>
        <sz val="7"/>
        <rFont val="Times New Roman"/>
        <family val="1"/>
      </rPr>
      <t>2</t>
    </r>
    <r>
      <rPr>
        <sz val="7"/>
        <rFont val="Times New Roman"/>
        <family val="1"/>
      </rPr>
      <t xml:space="preserve">:  Paved two-lane roads and well-graded gravel roads; 
• </t>
    </r>
    <r>
      <rPr>
        <b/>
        <sz val="7"/>
        <rFont val="Times New Roman"/>
        <family val="1"/>
      </rPr>
      <t>1</t>
    </r>
    <r>
      <rPr>
        <sz val="7"/>
        <rFont val="Times New Roman"/>
        <family val="1"/>
      </rPr>
      <t>:  Poorly maintained gravel or dirt roads</t>
    </r>
  </si>
  <si>
    <t>Spatial Management</t>
  </si>
  <si>
    <t>Proportion of fishing ground managed through either direct control by TURF or designated community management regions, or through indirect control by limiting access points (launch or landing sites)</t>
  </si>
  <si>
    <t>Fishing Mortality Limits</t>
  </si>
  <si>
    <r>
      <t xml:space="preserve">• </t>
    </r>
    <r>
      <rPr>
        <b/>
        <sz val="7"/>
        <rFont val="Times New Roman"/>
        <family val="1"/>
      </rPr>
      <t>5</t>
    </r>
    <r>
      <rPr>
        <sz val="7"/>
        <rFont val="Times New Roman"/>
        <family val="1"/>
      </rPr>
      <t xml:space="preserve">:  Broad extension service with field offices and close linkage with research community; 
• </t>
    </r>
    <r>
      <rPr>
        <b/>
        <sz val="7"/>
        <rFont val="Times New Roman"/>
        <family val="1"/>
      </rPr>
      <t>4</t>
    </r>
    <r>
      <rPr>
        <sz val="7"/>
        <rFont val="Times New Roman"/>
        <family val="1"/>
      </rPr>
      <t xml:space="preserve">:  Extension service with moderate field coverage and adequate linkage with the research community; 
• </t>
    </r>
    <r>
      <rPr>
        <b/>
        <sz val="7"/>
        <rFont val="Times New Roman"/>
        <family val="1"/>
      </rPr>
      <t>3</t>
    </r>
    <r>
      <rPr>
        <sz val="7"/>
        <rFont val="Times New Roman"/>
        <family val="1"/>
      </rPr>
      <t xml:space="preserve">:  Extension service, but with weak links to the research community; 
• </t>
    </r>
    <r>
      <rPr>
        <b/>
        <sz val="7"/>
        <rFont val="Times New Roman"/>
        <family val="1"/>
      </rPr>
      <t>2</t>
    </r>
    <r>
      <rPr>
        <sz val="7"/>
        <rFont val="Times New Roman"/>
        <family val="1"/>
      </rPr>
      <t xml:space="preserve">:  Minimal, poorly supported extension service; 
• </t>
    </r>
    <r>
      <rPr>
        <b/>
        <sz val="7"/>
        <rFont val="Times New Roman"/>
        <family val="1"/>
      </rPr>
      <t>1</t>
    </r>
    <r>
      <rPr>
        <sz val="7"/>
        <rFont val="Times New Roman"/>
        <family val="1"/>
      </rPr>
      <t>:  No extension service</t>
    </r>
  </si>
  <si>
    <t>Fishery</t>
  </si>
  <si>
    <t>Data Source</t>
  </si>
  <si>
    <t>Co-Management</t>
  </si>
  <si>
    <r>
      <t xml:space="preserve">                                     Fishery Performance Indicators: </t>
    </r>
    <r>
      <rPr>
        <b/>
        <sz val="12"/>
        <color indexed="10"/>
        <rFont val="Arial"/>
        <family val="2"/>
      </rPr>
      <t>Inputs (Enabling Wealth Creation)</t>
    </r>
  </si>
  <si>
    <t>COUNTRY</t>
  </si>
  <si>
    <t>FISHERY</t>
  </si>
  <si>
    <t>Harvest Rights</t>
  </si>
  <si>
    <t>Fishing Access Rights</t>
  </si>
  <si>
    <t>Management Methods</t>
  </si>
  <si>
    <t>Official tariff rates charged for exports or imports to consumption markets.</t>
  </si>
  <si>
    <r>
      <t xml:space="preserve">• </t>
    </r>
    <r>
      <rPr>
        <b/>
        <sz val="7"/>
        <rFont val="Times New Roman"/>
        <family val="1"/>
      </rPr>
      <t>5</t>
    </r>
    <r>
      <rPr>
        <sz val="7"/>
        <rFont val="Times New Roman"/>
        <family val="1"/>
      </rPr>
      <t xml:space="preserve">:  More than 10 years (skilled career crew);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crew each season)</t>
    </r>
  </si>
  <si>
    <t>Management Inputs</t>
  </si>
  <si>
    <t xml:space="preserve"> Management Inputs</t>
  </si>
  <si>
    <t>Economic Conditions</t>
  </si>
  <si>
    <t>Post-Harvest</t>
  </si>
  <si>
    <t>Risks</t>
  </si>
  <si>
    <r>
      <t xml:space="preserve">        Fishery Performance Indicators: </t>
    </r>
    <r>
      <rPr>
        <b/>
        <sz val="12"/>
        <color indexed="10"/>
        <rFont val="Arial"/>
        <family val="2"/>
      </rPr>
      <t>Inputs (Enabling Wealth Creation)</t>
    </r>
  </si>
  <si>
    <r>
      <t xml:space="preserve">       Fishery Performance Indicators: </t>
    </r>
    <r>
      <rPr>
        <b/>
        <sz val="12"/>
        <color indexed="10"/>
        <rFont val="Arial"/>
        <family val="2"/>
      </rPr>
      <t>Outputs (Measuring Wealth)</t>
    </r>
  </si>
  <si>
    <t>SUMMARY OF FPIs</t>
  </si>
  <si>
    <t>YEAR</t>
  </si>
  <si>
    <r>
      <t xml:space="preserve">• </t>
    </r>
    <r>
      <rPr>
        <b/>
        <sz val="7"/>
        <rFont val="Times New Roman"/>
        <family val="1"/>
      </rPr>
      <t>5</t>
    </r>
    <r>
      <rPr>
        <sz val="7"/>
        <rFont val="Times New Roman"/>
        <family val="1"/>
      </rPr>
      <t xml:space="preserve">:  Cell phones/fish finders/computers/processing/production technology are readily available; 
• </t>
    </r>
    <r>
      <rPr>
        <b/>
        <sz val="7"/>
        <rFont val="Times New Roman"/>
        <family val="1"/>
      </rPr>
      <t>4</t>
    </r>
    <r>
      <rPr>
        <sz val="7"/>
        <rFont val="Times New Roman"/>
        <family val="1"/>
      </rPr>
      <t xml:space="preserve">:  Cell phones/fish finders, etc. are common, but some other technology is not always available; 
• </t>
    </r>
    <r>
      <rPr>
        <b/>
        <sz val="7"/>
        <rFont val="Times New Roman"/>
        <family val="1"/>
      </rPr>
      <t>3</t>
    </r>
    <r>
      <rPr>
        <sz val="7"/>
        <rFont val="Times New Roman"/>
        <family val="1"/>
      </rPr>
      <t xml:space="preserve">:  Cell phones/fish finders, etc. are common, but some other technology is difficult to obtain; 
• </t>
    </r>
    <r>
      <rPr>
        <b/>
        <sz val="7"/>
        <rFont val="Times New Roman"/>
        <family val="1"/>
      </rPr>
      <t>2</t>
    </r>
    <r>
      <rPr>
        <sz val="7"/>
        <rFont val="Times New Roman"/>
        <family val="1"/>
      </rPr>
      <t xml:space="preserve">:  Cell phones are common, but most other technology is prohibitive; 
• </t>
    </r>
    <r>
      <rPr>
        <b/>
        <sz val="7"/>
        <rFont val="Times New Roman"/>
        <family val="1"/>
      </rPr>
      <t>1</t>
    </r>
    <r>
      <rPr>
        <sz val="7"/>
        <rFont val="Times New Roman"/>
        <family val="1"/>
      </rPr>
      <t>:  Very little advanced technology is accessible for the industry</t>
    </r>
  </si>
  <si>
    <t>Average age of the key durable harvesting capital unit (vessels, weirs).  Ages are not assigned to scores due to differences in expected useful life, but buildings and industrial vessels have expected life of roughly 20 years.</t>
  </si>
  <si>
    <t>This captures the degree to which political activity limits the ability to implement effective fishing regulations.</t>
  </si>
  <si>
    <t xml:space="preserve">Ratio of actual processing yield (kilos/pounds) to the maximum processing yield technically achievable. </t>
  </si>
  <si>
    <r>
      <t xml:space="preserve">• </t>
    </r>
    <r>
      <rPr>
        <b/>
        <sz val="7"/>
        <rFont val="Times New Roman"/>
        <family val="1"/>
      </rPr>
      <t>5</t>
    </r>
    <r>
      <rPr>
        <sz val="7"/>
        <rFont val="Times New Roman"/>
        <family val="1"/>
      </rPr>
      <t xml:space="preserve">:  More than 200% increase in value; 
• </t>
    </r>
    <r>
      <rPr>
        <b/>
        <sz val="7"/>
        <rFont val="Times New Roman"/>
        <family val="1"/>
      </rPr>
      <t>4</t>
    </r>
    <r>
      <rPr>
        <sz val="7"/>
        <rFont val="Times New Roman"/>
        <family val="1"/>
      </rPr>
      <t xml:space="preserve">:  100-200%; 
• </t>
    </r>
    <r>
      <rPr>
        <b/>
        <sz val="7"/>
        <rFont val="Times New Roman"/>
        <family val="1"/>
      </rPr>
      <t>3</t>
    </r>
    <r>
      <rPr>
        <sz val="7"/>
        <rFont val="Times New Roman"/>
        <family val="1"/>
      </rPr>
      <t xml:space="preserve">:  50-100%;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 increase in value</t>
    </r>
  </si>
  <si>
    <t>While dated, this provides a useful baseline: http://www.who.int/whr/2000/media_centre/en/index.html</t>
  </si>
  <si>
    <t>http://epi.yale.edu/</t>
  </si>
  <si>
    <t>http://www.heritage.org/index/default</t>
  </si>
  <si>
    <r>
      <t xml:space="preserve">• </t>
    </r>
    <r>
      <rPr>
        <b/>
        <sz val="7"/>
        <rFont val="Times New Roman"/>
        <family val="1"/>
      </rPr>
      <t>5</t>
    </r>
    <r>
      <rPr>
        <sz val="7"/>
        <rFont val="Times New Roman"/>
        <family val="1"/>
      </rPr>
      <t xml:space="preserve">:  Not detectable; 
• </t>
    </r>
    <r>
      <rPr>
        <b/>
        <sz val="7"/>
        <rFont val="Times New Roman"/>
        <family val="1"/>
      </rPr>
      <t>4</t>
    </r>
    <r>
      <rPr>
        <sz val="7"/>
        <rFont val="Times New Roman"/>
        <family val="1"/>
      </rPr>
      <t xml:space="preserve">:  Minimal detectable levels; 
• </t>
    </r>
    <r>
      <rPr>
        <b/>
        <sz val="7"/>
        <rFont val="Times New Roman"/>
        <family val="1"/>
      </rPr>
      <t>3</t>
    </r>
    <r>
      <rPr>
        <sz val="7"/>
        <rFont val="Times New Roman"/>
        <family val="1"/>
      </rPr>
      <t xml:space="preserve">:  High levels detected; 
• </t>
    </r>
    <r>
      <rPr>
        <b/>
        <sz val="7"/>
        <rFont val="Times New Roman"/>
        <family val="1"/>
      </rPr>
      <t>2</t>
    </r>
    <r>
      <rPr>
        <sz val="7"/>
        <rFont val="Times New Roman"/>
        <family val="1"/>
      </rPr>
      <t xml:space="preserve">:  Pollution affects stock growth;
• </t>
    </r>
    <r>
      <rPr>
        <b/>
        <sz val="7"/>
        <rFont val="Times New Roman"/>
        <family val="1"/>
      </rPr>
      <t>1</t>
    </r>
    <r>
      <rPr>
        <sz val="7"/>
        <rFont val="Times New Roman"/>
        <family val="1"/>
      </rPr>
      <t>:  Pollution leading to severe stock decline</t>
    </r>
  </si>
  <si>
    <t>Proportion of the fishery management budget paid for by the harvesting or processing sector.</t>
  </si>
  <si>
    <t>Percentage of area used in species life cycle where fishing is closed or highly restricted.  Include total area under rolling or seasonal closures.</t>
  </si>
  <si>
    <t>Typical number of buyers of ex-vessel product accessible to a seller in a given market.  If there are many landing sites, this is the buyers per landing site.  If harvesters are generally indentured to a single buyer through credit relationships, there is one buyer.</t>
  </si>
  <si>
    <t>Degree to which government or NGOs help harvesters improve fishing techniques or management through extension activities.</t>
  </si>
  <si>
    <t>Scores the ability of the market to provide timely information to harvesters to which they can react by changing what or when they land.</t>
  </si>
  <si>
    <t>For US fisheries: http://www.nmfs.noaa.gov/fishwatch/</t>
  </si>
  <si>
    <t>Global fisheries: http://www.fao.org/fishery/ (Choose country, then fishery sector and search for description…some fisheries are detailed)</t>
  </si>
  <si>
    <t>Sanitation</t>
  </si>
  <si>
    <t>Crew</t>
  </si>
  <si>
    <t xml:space="preserve">Owners, Permit Holders &amp; Captains </t>
  </si>
  <si>
    <t>Post-harvest Industry Performance</t>
  </si>
  <si>
    <t xml:space="preserve">                                     Fishery Performance Indicators: Outputs (Measuring Wealth Accumulation)</t>
  </si>
  <si>
    <t xml:space="preserve">Earnings Compared to Regional Average Earnings </t>
  </si>
  <si>
    <t>Regional Support Businesses</t>
  </si>
  <si>
    <t>Days in stakeholder meetings per year spent by a participant in the fishery who is active in management.  Note these are days with meetings, not FTE days.  Include meetings of councils with public participation.</t>
  </si>
  <si>
    <r>
      <t xml:space="preserve">• </t>
    </r>
    <r>
      <rPr>
        <b/>
        <sz val="7"/>
        <rFont val="Times New Roman"/>
        <family val="1"/>
      </rPr>
      <t>5</t>
    </r>
    <r>
      <rPr>
        <sz val="7"/>
        <rFont val="Times New Roman"/>
        <family val="1"/>
      </rPr>
      <t xml:space="preserve">: Annual (or other appropriate period) sampling for stock assessment, landings and economic data available 
• </t>
    </r>
    <r>
      <rPr>
        <b/>
        <sz val="7"/>
        <rFont val="Times New Roman"/>
        <family val="1"/>
      </rPr>
      <t>4</t>
    </r>
    <r>
      <rPr>
        <sz val="7"/>
        <rFont val="Times New Roman"/>
        <family val="1"/>
      </rPr>
      <t xml:space="preserve">:  Consistently collected and comprehensive landings and price data available
• </t>
    </r>
    <r>
      <rPr>
        <b/>
        <sz val="7"/>
        <rFont val="Times New Roman"/>
        <family val="1"/>
      </rPr>
      <t>3</t>
    </r>
    <r>
      <rPr>
        <sz val="7"/>
        <rFont val="Times New Roman"/>
        <family val="1"/>
      </rPr>
      <t xml:space="preserve">: Limited reliable landings or price data available; data irregularly collected or based on large samples
• </t>
    </r>
    <r>
      <rPr>
        <b/>
        <sz val="7"/>
        <rFont val="Times New Roman"/>
        <family val="1"/>
      </rPr>
      <t>2</t>
    </r>
    <r>
      <rPr>
        <sz val="7"/>
        <rFont val="Times New Roman"/>
        <family val="1"/>
      </rPr>
      <t xml:space="preserve">:  Available data based on small samples, or missing data, significantly impedes making inferences needed for management
• </t>
    </r>
    <r>
      <rPr>
        <b/>
        <sz val="7"/>
        <rFont val="Times New Roman"/>
        <family val="1"/>
      </rPr>
      <t>1</t>
    </r>
    <r>
      <rPr>
        <sz val="7"/>
        <rFont val="Times New Roman"/>
        <family val="1"/>
      </rPr>
      <t>:  No data is centrally collected</t>
    </r>
  </si>
  <si>
    <r>
      <t xml:space="preserve">• </t>
    </r>
    <r>
      <rPr>
        <b/>
        <sz val="7"/>
        <rFont val="Times New Roman"/>
        <family val="1"/>
      </rPr>
      <t>5</t>
    </r>
    <r>
      <rPr>
        <sz val="7"/>
        <rFont val="Times New Roman"/>
        <family val="1"/>
      </rPr>
      <t xml:space="preserve">: Reliable electrical grid provides power in sufficient quantity to prevent product loss; 
• </t>
    </r>
    <r>
      <rPr>
        <b/>
        <sz val="7"/>
        <rFont val="Times New Roman"/>
        <family val="1"/>
      </rPr>
      <t>4</t>
    </r>
    <r>
      <rPr>
        <sz val="7"/>
        <rFont val="Times New Roman"/>
        <family val="1"/>
      </rPr>
      <t xml:space="preserve">: Processors rely on grid, but maintain backup generators; 
• </t>
    </r>
    <r>
      <rPr>
        <b/>
        <sz val="7"/>
        <rFont val="Times New Roman"/>
        <family val="1"/>
      </rPr>
      <t>3</t>
    </r>
    <r>
      <rPr>
        <sz val="7"/>
        <rFont val="Times New Roman"/>
        <family val="1"/>
      </rPr>
      <t xml:space="preserve">:  Supply chains rely on own generation capacity; 
• </t>
    </r>
    <r>
      <rPr>
        <b/>
        <sz val="7"/>
        <rFont val="Times New Roman"/>
        <family val="1"/>
      </rPr>
      <t>2</t>
    </r>
    <r>
      <rPr>
        <sz val="7"/>
        <rFont val="Times New Roman"/>
        <family val="1"/>
      </rPr>
      <t xml:space="preserve">:  Supply chain sometimes loses product due to condition or irregular fuel supply for generators; 
• </t>
    </r>
    <r>
      <rPr>
        <b/>
        <sz val="7"/>
        <rFont val="Times New Roman"/>
        <family val="1"/>
      </rPr>
      <t>1</t>
    </r>
    <r>
      <rPr>
        <sz val="7"/>
        <rFont val="Times New Roman"/>
        <family val="1"/>
      </rPr>
      <t>: Reliable generators or fuel supply not available</t>
    </r>
  </si>
  <si>
    <t>Harvest Safety</t>
  </si>
  <si>
    <r>
      <t xml:space="preserve">• </t>
    </r>
    <r>
      <rPr>
        <b/>
        <sz val="7"/>
        <rFont val="Times New Roman"/>
        <family val="1"/>
      </rPr>
      <t>5</t>
    </r>
    <r>
      <rPr>
        <sz val="7"/>
        <rFont val="Times New Roman"/>
        <family val="1"/>
      </rPr>
      <t xml:space="preserve">: Less than 0.1 deaths per thousand person seasons; 
• </t>
    </r>
    <r>
      <rPr>
        <b/>
        <sz val="7"/>
        <rFont val="Times New Roman"/>
        <family val="1"/>
      </rPr>
      <t>4</t>
    </r>
    <r>
      <rPr>
        <sz val="7"/>
        <rFont val="Times New Roman"/>
        <family val="1"/>
      </rPr>
      <t xml:space="preserve">:  Less than 0.5 deaths; 
• </t>
    </r>
    <r>
      <rPr>
        <b/>
        <sz val="7"/>
        <rFont val="Times New Roman"/>
        <family val="1"/>
      </rPr>
      <t>3</t>
    </r>
    <r>
      <rPr>
        <sz val="7"/>
        <rFont val="Times New Roman"/>
        <family val="1"/>
      </rPr>
      <t xml:space="preserve">:  Less than 1;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More than 5 deaths per thousand person seasons</t>
    </r>
  </si>
  <si>
    <r>
      <t xml:space="preserve">• </t>
    </r>
    <r>
      <rPr>
        <b/>
        <sz val="7"/>
        <rFont val="Times New Roman"/>
        <family val="1"/>
      </rPr>
      <t>5</t>
    </r>
    <r>
      <rPr>
        <sz val="7"/>
        <rFont val="Times New Roman"/>
        <family val="1"/>
      </rPr>
      <t xml:space="preserve">:  All types of support are plentiful; 
• </t>
    </r>
    <r>
      <rPr>
        <b/>
        <sz val="7"/>
        <rFont val="Times New Roman"/>
        <family val="1"/>
      </rPr>
      <t>4</t>
    </r>
    <r>
      <rPr>
        <sz val="7"/>
        <rFont val="Times New Roman"/>
        <family val="1"/>
      </rPr>
      <t xml:space="preserve">:  Some types of support are capacity constrained or unavailable; 
• </t>
    </r>
    <r>
      <rPr>
        <b/>
        <sz val="7"/>
        <rFont val="Times New Roman"/>
        <family val="1"/>
      </rPr>
      <t>3</t>
    </r>
    <r>
      <rPr>
        <sz val="7"/>
        <rFont val="Times New Roman"/>
        <family val="1"/>
      </rPr>
      <t xml:space="preserve">:  Most types of support are capacity constrained or unavailable; 
• </t>
    </r>
    <r>
      <rPr>
        <b/>
        <sz val="7"/>
        <rFont val="Times New Roman"/>
        <family val="1"/>
      </rPr>
      <t>2</t>
    </r>
    <r>
      <rPr>
        <sz val="7"/>
        <rFont val="Times New Roman"/>
        <family val="1"/>
      </rPr>
      <t xml:space="preserve">:  Support limited to variable inputs; 
• </t>
    </r>
    <r>
      <rPr>
        <b/>
        <sz val="7"/>
        <rFont val="Times New Roman"/>
        <family val="1"/>
      </rPr>
      <t>1</t>
    </r>
    <r>
      <rPr>
        <sz val="7"/>
        <rFont val="Times New Roman"/>
        <family val="1"/>
      </rPr>
      <t>:  Industry support is not locally available</t>
    </r>
  </si>
  <si>
    <t>For US fisheries: http://www.st.nmfs.noaa.gov/st1/commercial/landings/annual_landings.html</t>
  </si>
  <si>
    <t xml:space="preserve">http://www.census.gov/compendia/statab/2010/tables/10s0681.pdf </t>
  </si>
  <si>
    <t xml:space="preserve">http://www.bls.gov/oes/2009/may/oes450000.htm (Data for all states)
http://www.ssa.gov/OACT/cola/AWI.html: National average wage index
</t>
  </si>
  <si>
    <t>Governance Quality</t>
  </si>
  <si>
    <t>Governance Responsiveness</t>
  </si>
  <si>
    <t>Average of four indicators in the World Bank's Governance Indicators, each scored [-2.5,2.5]
• Government Effectiveness
• Regulatory Quality
• Rule of Law
• Control of Corruption</t>
  </si>
  <si>
    <t xml:space="preserve">Average of two indicators in the World Bank's Governance Indicators, each scored [-2.5,2.5]
• Voice and Accountability
• Political Stability
</t>
  </si>
  <si>
    <r>
      <t xml:space="preserve">• </t>
    </r>
    <r>
      <rPr>
        <b/>
        <sz val="7"/>
        <rFont val="Times New Roman"/>
        <family val="1"/>
      </rPr>
      <t>5</t>
    </r>
    <r>
      <rPr>
        <sz val="7"/>
        <rFont val="Times New Roman"/>
        <family val="1"/>
      </rPr>
      <t xml:space="preserve">:  Above 0.92 (highest-performing 2010 quintile)
• </t>
    </r>
    <r>
      <rPr>
        <b/>
        <sz val="7"/>
        <rFont val="Times New Roman"/>
        <family val="1"/>
      </rPr>
      <t>4</t>
    </r>
    <r>
      <rPr>
        <sz val="7"/>
        <rFont val="Times New Roman"/>
        <family val="1"/>
      </rPr>
      <t xml:space="preserve">:  0.10 to 0.92
• </t>
    </r>
    <r>
      <rPr>
        <b/>
        <sz val="7"/>
        <rFont val="Times New Roman"/>
        <family val="1"/>
      </rPr>
      <t>3</t>
    </r>
    <r>
      <rPr>
        <sz val="7"/>
        <rFont val="Times New Roman"/>
        <family val="1"/>
      </rPr>
      <t xml:space="preserve">:  -0.43 to 0.10
• </t>
    </r>
    <r>
      <rPr>
        <b/>
        <sz val="7"/>
        <rFont val="Times New Roman"/>
        <family val="1"/>
      </rPr>
      <t>2</t>
    </r>
    <r>
      <rPr>
        <sz val="7"/>
        <rFont val="Times New Roman"/>
        <family val="1"/>
      </rPr>
      <t xml:space="preserve">:  -0.81 to -0.43
• </t>
    </r>
    <r>
      <rPr>
        <b/>
        <sz val="7"/>
        <rFont val="Times New Roman"/>
        <family val="1"/>
      </rPr>
      <t>1</t>
    </r>
    <r>
      <rPr>
        <sz val="7"/>
        <rFont val="Times New Roman"/>
        <family val="1"/>
      </rPr>
      <t>:  Below -0.81 (lowest-performing 2010 quintile)</t>
    </r>
  </si>
  <si>
    <t>http://data.worldbank.org/indicator/NY.GDP.PCAP.CD</t>
  </si>
  <si>
    <r>
      <t xml:space="preserve">• </t>
    </r>
    <r>
      <rPr>
        <b/>
        <sz val="7"/>
        <rFont val="Times New Roman"/>
        <family val="1"/>
      </rPr>
      <t>5</t>
    </r>
    <r>
      <rPr>
        <sz val="7"/>
        <rFont val="Times New Roman"/>
        <family val="1"/>
      </rPr>
      <t xml:space="preserve">:  There is virtually no non-target catch 
• </t>
    </r>
    <r>
      <rPr>
        <b/>
        <sz val="7"/>
        <rFont val="Times New Roman"/>
        <family val="1"/>
      </rPr>
      <t>4</t>
    </r>
    <r>
      <rPr>
        <sz val="7"/>
        <rFont val="Times New Roman"/>
        <family val="1"/>
      </rPr>
      <t xml:space="preserve">:  Less than 5% of catch is of non-target species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non-target species </t>
    </r>
  </si>
  <si>
    <t>For large US fisheries: http://www.cdc.gov/mmwr/preview/mmwrhtml/mm5927a2.htm?s_cid=mm5927a2_x#tab2</t>
  </si>
  <si>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70-95%; 
• </t>
    </r>
    <r>
      <rPr>
        <b/>
        <sz val="7"/>
        <rFont val="Times New Roman"/>
        <family val="1"/>
      </rPr>
      <t>3</t>
    </r>
    <r>
      <rPr>
        <sz val="7"/>
        <rFont val="Times New Roman"/>
        <family val="1"/>
      </rPr>
      <t xml:space="preserve">:  35-70%; 
• </t>
    </r>
    <r>
      <rPr>
        <b/>
        <sz val="7"/>
        <rFont val="Times New Roman"/>
        <family val="1"/>
      </rPr>
      <t>2</t>
    </r>
    <r>
      <rPr>
        <sz val="7"/>
        <rFont val="Times New Roman"/>
        <family val="1"/>
      </rPr>
      <t xml:space="preserve">:  5-35%; 
• </t>
    </r>
    <r>
      <rPr>
        <b/>
        <sz val="7"/>
        <rFont val="Times New Roman"/>
        <family val="1"/>
      </rPr>
      <t>1</t>
    </r>
    <r>
      <rPr>
        <sz val="7"/>
        <rFont val="Times New Roman"/>
        <family val="1"/>
      </rPr>
      <t xml:space="preserve">:  Virtually none </t>
    </r>
  </si>
  <si>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50-95%; 
• </t>
    </r>
    <r>
      <rPr>
        <b/>
        <sz val="7"/>
        <rFont val="Times New Roman"/>
        <family val="1"/>
      </rPr>
      <t>3</t>
    </r>
    <r>
      <rPr>
        <sz val="7"/>
        <rFont val="Times New Roman"/>
        <family val="1"/>
      </rPr>
      <t xml:space="preserve">:  5-50%;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</si>
  <si>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Virtually none; 
• </t>
    </r>
    <r>
      <rPr>
        <b/>
        <sz val="7"/>
        <rFont val="Times New Roman"/>
        <family val="1"/>
      </rPr>
      <t>4</t>
    </r>
    <r>
      <rPr>
        <sz val="7"/>
        <rFont val="Times New Roman"/>
        <family val="1"/>
      </rPr>
      <t xml:space="preserve">:  0.5%-2.5%; 
• </t>
    </r>
    <r>
      <rPr>
        <b/>
        <sz val="7"/>
        <rFont val="Times New Roman"/>
        <family val="1"/>
      </rPr>
      <t>3</t>
    </r>
    <r>
      <rPr>
        <sz val="7"/>
        <rFont val="Times New Roman"/>
        <family val="1"/>
      </rPr>
      <t xml:space="preserve">:  2.5-5%; 
• </t>
    </r>
    <r>
      <rPr>
        <b/>
        <sz val="7"/>
        <rFont val="Times New Roman"/>
        <family val="1"/>
      </rPr>
      <t>2</t>
    </r>
    <r>
      <rPr>
        <sz val="7"/>
        <rFont val="Times New Roman"/>
        <family val="1"/>
      </rPr>
      <t xml:space="preserve">:  5%-10% ; 
• </t>
    </r>
    <r>
      <rPr>
        <b/>
        <sz val="7"/>
        <rFont val="Times New Roman"/>
        <family val="1"/>
      </rPr>
      <t>1</t>
    </r>
    <r>
      <rPr>
        <sz val="7"/>
        <rFont val="Times New Roman"/>
        <family val="1"/>
      </rPr>
      <t>:  Over 10%</t>
    </r>
  </si>
  <si>
    <r>
      <t xml:space="preserve">• </t>
    </r>
    <r>
      <rPr>
        <b/>
        <sz val="7"/>
        <rFont val="Times New Roman"/>
        <family val="1"/>
      </rPr>
      <t>5</t>
    </r>
    <r>
      <rPr>
        <sz val="7"/>
        <rFont val="Times New Roman"/>
        <family val="1"/>
      </rPr>
      <t xml:space="preserve">:  No regulatory mortality of the target species; 
• </t>
    </r>
    <r>
      <rPr>
        <b/>
        <sz val="7"/>
        <rFont val="Times New Roman"/>
        <family val="1"/>
      </rPr>
      <t>4</t>
    </r>
    <r>
      <rPr>
        <sz val="7"/>
        <rFont val="Times New Roman"/>
        <family val="1"/>
      </rPr>
      <t xml:space="preserve">:  Regulatory mortality is less than 5% of total catch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discarded </t>
    </r>
  </si>
  <si>
    <r>
      <t xml:space="preserve">• </t>
    </r>
    <r>
      <rPr>
        <b/>
        <sz val="7"/>
        <rFont val="Times New Roman"/>
        <family val="1"/>
      </rPr>
      <t>5</t>
    </r>
    <r>
      <rPr>
        <sz val="7"/>
        <rFont val="Times New Roman"/>
        <family val="1"/>
      </rPr>
      <t xml:space="preserve">:  There is virtually no IUU catch 
• </t>
    </r>
    <r>
      <rPr>
        <b/>
        <sz val="7"/>
        <rFont val="Times New Roman"/>
        <family val="1"/>
      </rPr>
      <t>4</t>
    </r>
    <r>
      <rPr>
        <sz val="7"/>
        <rFont val="Times New Roman"/>
        <family val="1"/>
      </rPr>
      <t xml:space="preserve">:  Less than 5% of catch is IUU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For every 100lbs of fish caught, more than 50lbs are IUU</t>
    </r>
  </si>
  <si>
    <r>
      <t xml:space="preserve">• </t>
    </r>
    <r>
      <rPr>
        <b/>
        <sz val="7"/>
        <rFont val="Times New Roman"/>
        <family val="1"/>
      </rPr>
      <t>5</t>
    </r>
    <r>
      <rPr>
        <sz val="7"/>
        <rFont val="Times New Roman"/>
        <family val="1"/>
      </rPr>
      <t xml:space="preserve">:  Critical habitat is healthy and not threatened; 
• </t>
    </r>
    <r>
      <rPr>
        <b/>
        <sz val="7"/>
        <rFont val="Times New Roman"/>
        <family val="1"/>
      </rPr>
      <t>4</t>
    </r>
    <r>
      <rPr>
        <sz val="7"/>
        <rFont val="Times New Roman"/>
        <family val="1"/>
      </rPr>
      <t xml:space="preserve">:  Less than 25% is degraded or dysfunctional; 
• </t>
    </r>
    <r>
      <rPr>
        <b/>
        <sz val="7"/>
        <rFont val="Times New Roman"/>
        <family val="1"/>
      </rPr>
      <t>3</t>
    </r>
    <r>
      <rPr>
        <sz val="7"/>
        <rFont val="Times New Roman"/>
        <family val="1"/>
      </rPr>
      <t xml:space="preserve">:  25-75% is degraded or dysfunctional; 
• </t>
    </r>
    <r>
      <rPr>
        <b/>
        <sz val="7"/>
        <rFont val="Times New Roman"/>
        <family val="1"/>
      </rPr>
      <t>2</t>
    </r>
    <r>
      <rPr>
        <sz val="7"/>
        <rFont val="Times New Roman"/>
        <family val="1"/>
      </rPr>
      <t xml:space="preserve">:  More than 75% of critical habitat is destroyed; 
• </t>
    </r>
    <r>
      <rPr>
        <b/>
        <sz val="7"/>
        <rFont val="Times New Roman"/>
        <family val="1"/>
      </rPr>
      <t>1</t>
    </r>
    <r>
      <rPr>
        <sz val="7"/>
        <rFont val="Times New Roman"/>
        <family val="1"/>
      </rPr>
      <t>:  Nearly all critical habitat is damaged or dysfunctional</t>
    </r>
  </si>
  <si>
    <r>
      <t xml:space="preserve">• </t>
    </r>
    <r>
      <rPr>
        <b/>
        <sz val="7"/>
        <rFont val="Times New Roman"/>
        <family val="1"/>
      </rPr>
      <t>5</t>
    </r>
    <r>
      <rPr>
        <sz val="7"/>
        <rFont val="Times New Roman"/>
        <family val="1"/>
      </rPr>
      <t xml:space="preserve">:  Virtually no regulatory closures; 
• </t>
    </r>
    <r>
      <rPr>
        <b/>
        <sz val="7"/>
        <rFont val="Times New Roman"/>
        <family val="1"/>
      </rPr>
      <t>4</t>
    </r>
    <r>
      <rPr>
        <sz val="7"/>
        <rFont val="Times New Roman"/>
        <family val="1"/>
      </rPr>
      <t xml:space="preserve">:  90-99%; 
• </t>
    </r>
    <r>
      <rPr>
        <b/>
        <sz val="7"/>
        <rFont val="Times New Roman"/>
        <family val="1"/>
      </rPr>
      <t>3</t>
    </r>
    <r>
      <rPr>
        <sz val="7"/>
        <rFont val="Times New Roman"/>
        <family val="1"/>
      </rPr>
      <t xml:space="preserve">:  50-90%;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</si>
  <si>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xml:space="preserve">:  Below 50% </t>
    </r>
  </si>
  <si>
    <r>
      <t xml:space="preserve">• </t>
    </r>
    <r>
      <rPr>
        <b/>
        <sz val="7"/>
        <rFont val="Times New Roman"/>
        <family val="1"/>
      </rPr>
      <t>5</t>
    </r>
    <r>
      <rPr>
        <sz val="7"/>
        <rFont val="Times New Roman"/>
        <family val="1"/>
      </rPr>
      <t xml:space="preserve">:  Less than 0.15 
• </t>
    </r>
    <r>
      <rPr>
        <b/>
        <sz val="7"/>
        <rFont val="Times New Roman"/>
        <family val="1"/>
      </rPr>
      <t>4</t>
    </r>
    <r>
      <rPr>
        <sz val="7"/>
        <rFont val="Times New Roman"/>
        <family val="1"/>
      </rPr>
      <t xml:space="preserve">:  0.15-0.22; 
• </t>
    </r>
    <r>
      <rPr>
        <b/>
        <sz val="7"/>
        <rFont val="Times New Roman"/>
        <family val="1"/>
      </rPr>
      <t>3</t>
    </r>
    <r>
      <rPr>
        <sz val="7"/>
        <rFont val="Times New Roman"/>
        <family val="1"/>
      </rPr>
      <t xml:space="preserve">:  0.22-0.40; 
• </t>
    </r>
    <r>
      <rPr>
        <b/>
        <sz val="7"/>
        <rFont val="Times New Roman"/>
        <family val="1"/>
      </rPr>
      <t>2</t>
    </r>
    <r>
      <rPr>
        <sz val="7"/>
        <rFont val="Times New Roman"/>
        <family val="1"/>
      </rPr>
      <t xml:space="preserve">:  0.40-1; 
• </t>
    </r>
    <r>
      <rPr>
        <b/>
        <sz val="7"/>
        <rFont val="Times New Roman"/>
        <family val="1"/>
      </rPr>
      <t>1</t>
    </r>
    <r>
      <rPr>
        <sz val="7"/>
        <rFont val="Times New Roman"/>
        <family val="1"/>
      </rPr>
      <t>:  Greater than 1</t>
    </r>
  </si>
  <si>
    <r>
      <t xml:space="preserve">• </t>
    </r>
    <r>
      <rPr>
        <b/>
        <sz val="7"/>
        <rFont val="Times New Roman"/>
        <family val="1"/>
      </rPr>
      <t>5</t>
    </r>
    <r>
      <rPr>
        <sz val="7"/>
        <rFont val="Times New Roman"/>
        <family val="1"/>
      </rPr>
      <t xml:space="preserve">:  Less than 0.13; 
• </t>
    </r>
    <r>
      <rPr>
        <b/>
        <sz val="7"/>
        <rFont val="Times New Roman"/>
        <family val="1"/>
      </rPr>
      <t>4</t>
    </r>
    <r>
      <rPr>
        <sz val="7"/>
        <rFont val="Times New Roman"/>
        <family val="1"/>
      </rPr>
      <t xml:space="preserve">:  0.13-0.20; 
• </t>
    </r>
    <r>
      <rPr>
        <b/>
        <sz val="7"/>
        <rFont val="Times New Roman"/>
        <family val="1"/>
      </rPr>
      <t>3</t>
    </r>
    <r>
      <rPr>
        <sz val="7"/>
        <rFont val="Times New Roman"/>
        <family val="1"/>
      </rPr>
      <t xml:space="preserve">:  0.20-0.30; 
• </t>
    </r>
    <r>
      <rPr>
        <b/>
        <sz val="7"/>
        <rFont val="Times New Roman"/>
        <family val="1"/>
      </rPr>
      <t>2</t>
    </r>
    <r>
      <rPr>
        <sz val="7"/>
        <rFont val="Times New Roman"/>
        <family val="1"/>
      </rPr>
      <t xml:space="preserve">:  0.30-0.85; 
• </t>
    </r>
    <r>
      <rPr>
        <b/>
        <sz val="7"/>
        <rFont val="Times New Roman"/>
        <family val="1"/>
      </rPr>
      <t>1</t>
    </r>
    <r>
      <rPr>
        <sz val="7"/>
        <rFont val="Times New Roman"/>
        <family val="1"/>
      </rPr>
      <t>:  Greater than 0.85</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</si>
  <si>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crew</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</si>
  <si>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Below 50%</t>
    </r>
  </si>
  <si>
    <r>
      <t xml:space="preserve">• </t>
    </r>
    <r>
      <rPr>
        <b/>
        <sz val="7"/>
        <rFont val="Times New Roman"/>
        <family val="1"/>
      </rPr>
      <t>5</t>
    </r>
    <r>
      <rPr>
        <sz val="7"/>
        <rFont val="Times New Roman"/>
        <family val="1"/>
      </rPr>
      <t xml:space="preserve">:  90-100% export; 
• </t>
    </r>
    <r>
      <rPr>
        <b/>
        <sz val="7"/>
        <rFont val="Times New Roman"/>
        <family val="1"/>
      </rPr>
      <t>4</t>
    </r>
    <r>
      <rPr>
        <sz val="7"/>
        <rFont val="Times New Roman"/>
        <family val="1"/>
      </rPr>
      <t xml:space="preserve">:  60-90% export; 
• </t>
    </r>
    <r>
      <rPr>
        <b/>
        <sz val="7"/>
        <rFont val="Times New Roman"/>
        <family val="1"/>
      </rPr>
      <t>3</t>
    </r>
    <r>
      <rPr>
        <sz val="7"/>
        <rFont val="Times New Roman"/>
        <family val="1"/>
      </rPr>
      <t xml:space="preserve">:  30-60% export; 
• </t>
    </r>
    <r>
      <rPr>
        <b/>
        <sz val="7"/>
        <rFont val="Times New Roman"/>
        <family val="1"/>
      </rPr>
      <t>2</t>
    </r>
    <r>
      <rPr>
        <sz val="7"/>
        <rFont val="Times New Roman"/>
        <family val="1"/>
      </rPr>
      <t xml:space="preserve">:  2-30% export; 
• </t>
    </r>
    <r>
      <rPr>
        <b/>
        <sz val="7"/>
        <rFont val="Times New Roman"/>
        <family val="1"/>
      </rPr>
      <t>1</t>
    </r>
    <r>
      <rPr>
        <sz val="7"/>
        <rFont val="Times New Roman"/>
        <family val="1"/>
      </rPr>
      <t>:  Virtually no export</t>
    </r>
  </si>
  <si>
    <r>
      <t xml:space="preserve">• </t>
    </r>
    <r>
      <rPr>
        <b/>
        <sz val="7"/>
        <rFont val="Times New Roman"/>
        <family val="1"/>
      </rPr>
      <t>5</t>
    </r>
    <r>
      <rPr>
        <sz val="7"/>
        <rFont val="Times New Roman"/>
        <family val="1"/>
      </rPr>
      <t xml:space="preserve">:  Virtually year-round; 
• </t>
    </r>
    <r>
      <rPr>
        <b/>
        <sz val="7"/>
        <rFont val="Times New Roman"/>
        <family val="1"/>
      </rPr>
      <t>4</t>
    </r>
    <r>
      <rPr>
        <sz val="7"/>
        <rFont val="Times New Roman"/>
        <family val="1"/>
      </rPr>
      <t xml:space="preserve">:  75-95% of days; 
• </t>
    </r>
    <r>
      <rPr>
        <b/>
        <sz val="7"/>
        <rFont val="Times New Roman"/>
        <family val="1"/>
      </rPr>
      <t>3</t>
    </r>
    <r>
      <rPr>
        <sz val="7"/>
        <rFont val="Times New Roman"/>
        <family val="1"/>
      </rPr>
      <t xml:space="preserve">:  50-75%; 
• </t>
    </r>
    <r>
      <rPr>
        <b/>
        <sz val="7"/>
        <rFont val="Times New Roman"/>
        <family val="1"/>
      </rPr>
      <t>2</t>
    </r>
    <r>
      <rPr>
        <sz val="7"/>
        <rFont val="Times New Roman"/>
        <family val="1"/>
      </rPr>
      <t xml:space="preserve">:  20%-50%; 
• </t>
    </r>
    <r>
      <rPr>
        <b/>
        <sz val="7"/>
        <rFont val="Times New Roman"/>
        <family val="1"/>
      </rPr>
      <t>1</t>
    </r>
    <r>
      <rPr>
        <sz val="7"/>
        <rFont val="Times New Roman"/>
        <family val="1"/>
      </rPr>
      <t>:  Less than 20%</t>
    </r>
  </si>
  <si>
    <r>
      <t xml:space="preserve">• </t>
    </r>
    <r>
      <rPr>
        <b/>
        <sz val="7"/>
        <rFont val="Times New Roman"/>
        <family val="1"/>
      </rPr>
      <t>5</t>
    </r>
    <r>
      <rPr>
        <sz val="7"/>
        <rFont val="Times New Roman"/>
        <family val="1"/>
      </rPr>
      <t xml:space="preserve">:  75-100% of landings are enhanced;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1-25%; 
• </t>
    </r>
    <r>
      <rPr>
        <b/>
        <sz val="7"/>
        <rFont val="Times New Roman"/>
        <family val="1"/>
      </rPr>
      <t>1</t>
    </r>
    <r>
      <rPr>
        <sz val="7"/>
        <rFont val="Times New Roman"/>
        <family val="1"/>
      </rPr>
      <t>:  No landings have enhancements</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</si>
  <si>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processing ownership</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</si>
  <si>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workers</t>
    </r>
  </si>
  <si>
    <t>Gender</t>
  </si>
  <si>
    <t>Business Management Influence</t>
  </si>
  <si>
    <t>Resource Management Influence</t>
  </si>
  <si>
    <t>Labor Participation in Harvest Sector</t>
  </si>
  <si>
    <t>Labor Participation in Post-Harvest Sector</t>
  </si>
  <si>
    <r>
      <t xml:space="preserve">• </t>
    </r>
    <r>
      <rPr>
        <b/>
        <sz val="7"/>
        <rFont val="Times New Roman"/>
        <family val="1"/>
      </rPr>
      <t>5</t>
    </r>
    <r>
      <rPr>
        <sz val="7"/>
        <rFont val="Times New Roman"/>
        <family val="1"/>
      </rPr>
      <t xml:space="preserve">: Business management dominated by women. 
• </t>
    </r>
    <r>
      <rPr>
        <b/>
        <sz val="7"/>
        <rFont val="Times New Roman"/>
        <family val="1"/>
      </rPr>
      <t>3</t>
    </r>
    <r>
      <rPr>
        <sz val="7"/>
        <rFont val="Times New Roman"/>
        <family val="1"/>
      </rPr>
      <t xml:space="preserve">: Business management is balanced between women and men. 
• </t>
    </r>
    <r>
      <rPr>
        <b/>
        <sz val="7"/>
        <rFont val="Times New Roman"/>
        <family val="1"/>
      </rPr>
      <t>1</t>
    </r>
    <r>
      <rPr>
        <sz val="7"/>
        <rFont val="Times New Roman"/>
        <family val="1"/>
      </rPr>
      <t xml:space="preserve">: Business management dominated by men. </t>
    </r>
  </si>
  <si>
    <r>
      <t xml:space="preserve">• </t>
    </r>
    <r>
      <rPr>
        <b/>
        <sz val="7"/>
        <rFont val="Times New Roman"/>
        <family val="1"/>
      </rPr>
      <t>5</t>
    </r>
    <r>
      <rPr>
        <sz val="7"/>
        <rFont val="Times New Roman"/>
        <family val="1"/>
      </rPr>
      <t xml:space="preserve">:  80%-100% are women; 
• </t>
    </r>
    <r>
      <rPr>
        <b/>
        <sz val="7"/>
        <rFont val="Times New Roman"/>
        <family val="1"/>
      </rPr>
      <t>4</t>
    </r>
    <r>
      <rPr>
        <sz val="7"/>
        <rFont val="Times New Roman"/>
        <family val="1"/>
      </rPr>
      <t xml:space="preserve">:  60%-80% are women; 
• </t>
    </r>
    <r>
      <rPr>
        <b/>
        <sz val="7"/>
        <rFont val="Times New Roman"/>
        <family val="1"/>
      </rPr>
      <t>3</t>
    </r>
    <r>
      <rPr>
        <sz val="7"/>
        <rFont val="Times New Roman"/>
        <family val="1"/>
      </rPr>
      <t xml:space="preserve">:  40%-60% are women; 
• </t>
    </r>
    <r>
      <rPr>
        <b/>
        <sz val="7"/>
        <rFont val="Times New Roman"/>
        <family val="1"/>
      </rPr>
      <t>2</t>
    </r>
    <r>
      <rPr>
        <sz val="7"/>
        <rFont val="Times New Roman"/>
        <family val="1"/>
      </rPr>
      <t xml:space="preserve">:  20%-40% are women; 
• </t>
    </r>
    <r>
      <rPr>
        <b/>
        <sz val="7"/>
        <rFont val="Times New Roman"/>
        <family val="1"/>
      </rPr>
      <t>1</t>
    </r>
    <r>
      <rPr>
        <sz val="7"/>
        <rFont val="Times New Roman"/>
        <family val="1"/>
      </rPr>
      <t>:  Less than 20% are women.</t>
    </r>
  </si>
  <si>
    <t>For MSC: http://www.msc.org/track-a-fishery/fisheries-search</t>
  </si>
  <si>
    <t>standard deviation</t>
  </si>
  <si>
    <t>TOTAL</t>
  </si>
  <si>
    <t>First Diff Landings</t>
  </si>
  <si>
    <t>Price (in $/lb)</t>
  </si>
  <si>
    <t>Total Revenue (in dollars)</t>
  </si>
  <si>
    <t>Landings (in pounds)</t>
  </si>
  <si>
    <t>Year</t>
  </si>
  <si>
    <t>Earnings Compared to Regional Average Earnings</t>
  </si>
  <si>
    <t xml:space="preserve"> Earnings Compared to Regional Average Earnings </t>
  </si>
  <si>
    <t>Average years of experience of processing workers.</t>
  </si>
  <si>
    <r>
      <t xml:space="preserve">• </t>
    </r>
    <r>
      <rPr>
        <b/>
        <sz val="7"/>
        <rFont val="Times New Roman"/>
        <family val="1"/>
      </rPr>
      <t>5</t>
    </r>
    <r>
      <rPr>
        <sz val="7"/>
        <rFont val="Times New Roman"/>
        <family val="1"/>
      </rPr>
      <t xml:space="preserve">:  More than 10 years (skilled career workers);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workers each season)</t>
    </r>
  </si>
  <si>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Harvest rights not transferable</t>
    </r>
  </si>
  <si>
    <t>NA if there is no harvest right</t>
  </si>
  <si>
    <t>Ability of right holders to be flexible in the timing and production technology employed. NA if there is no harvest right.</t>
  </si>
  <si>
    <t>Subjective measure of whether the fishing community has strong leadership capable of envisioning and implementing effective management (this role may be provided by processors).  Bins 2 and 4 may be scored as midpoints between descriptions.</t>
  </si>
  <si>
    <r>
      <t xml:space="preserve">• </t>
    </r>
    <r>
      <rPr>
        <b/>
        <sz val="7"/>
        <rFont val="Times New Roman"/>
        <family val="1"/>
      </rPr>
      <t>5</t>
    </r>
    <r>
      <rPr>
        <sz val="7"/>
        <rFont val="Times New Roman"/>
        <family val="1"/>
      </rPr>
      <t xml:space="preserve">: Widely recognized individual leader, or small group of individual leaders, who provides vision for management and is able to attract stakeholders to that vision
• </t>
    </r>
    <r>
      <rPr>
        <b/>
        <sz val="7"/>
        <rFont val="Times New Roman"/>
        <family val="1"/>
      </rPr>
      <t>3</t>
    </r>
    <r>
      <rPr>
        <sz val="7"/>
        <rFont val="Times New Roman"/>
        <family val="1"/>
      </rPr>
      <t xml:space="preserve">:  Ex officio leadership stations that maintain management institutions, but are not currently providing strong vision
• </t>
    </r>
    <r>
      <rPr>
        <b/>
        <sz val="7"/>
        <rFont val="Times New Roman"/>
        <family val="1"/>
      </rPr>
      <t>1</t>
    </r>
    <r>
      <rPr>
        <sz val="7"/>
        <rFont val="Times New Roman"/>
        <family val="1"/>
      </rPr>
      <t>:  No recognized leader providing vision for fishery stakeholders</t>
    </r>
  </si>
  <si>
    <t>Measure of whether the resource users are socially connected and interact regularly in fishing and non-fishing spheres. Score one point for each of the following: 
• Common locations for gathering and meeting on a regular basis for non-fishery business, culture or commerce 
• Presence of shared social norms that facilitate transactional trust
• Presence of shared public institutions (government, schools, markets)
• Absence of differences in social status or caste that prevent interaction
• Absence of religious differences and/or conflict
•Absence of cultural, ethnic or tribal differences that obstruct interaction</t>
  </si>
  <si>
    <r>
      <t xml:space="preserve">• </t>
    </r>
    <r>
      <rPr>
        <b/>
        <sz val="7"/>
        <rFont val="Times New Roman"/>
        <family val="1"/>
      </rPr>
      <t>5</t>
    </r>
    <r>
      <rPr>
        <sz val="7"/>
        <rFont val="Times New Roman"/>
        <family val="1"/>
      </rPr>
      <t xml:space="preserve">: Resource management dominated by women. 
• </t>
    </r>
    <r>
      <rPr>
        <b/>
        <sz val="7"/>
        <rFont val="Times New Roman"/>
        <family val="1"/>
      </rPr>
      <t>3</t>
    </r>
    <r>
      <rPr>
        <sz val="7"/>
        <rFont val="Times New Roman"/>
        <family val="1"/>
      </rPr>
      <t xml:space="preserve">: Resource management is balanced between women and men. 
• </t>
    </r>
    <r>
      <rPr>
        <b/>
        <sz val="7"/>
        <rFont val="Times New Roman"/>
        <family val="1"/>
      </rPr>
      <t>1</t>
    </r>
    <r>
      <rPr>
        <sz val="7"/>
        <rFont val="Times New Roman"/>
        <family val="1"/>
      </rPr>
      <t xml:space="preserve">: Resource management dominated by men. </t>
    </r>
  </si>
  <si>
    <t>Government, industry and aid agency expenditures on fishery management activities including research, enforcement, and management capacity development (but not infrastructure) relative to the ex-vessel value of the harvest.</t>
  </si>
  <si>
    <t>Enforcement capacity includes that of the government, fishing organization or any other group that can effectively enforce management.</t>
  </si>
  <si>
    <r>
      <t xml:space="preserve">• </t>
    </r>
    <r>
      <rPr>
        <b/>
        <sz val="7"/>
        <rFont val="Times New Roman"/>
        <family val="1"/>
      </rPr>
      <t>5</t>
    </r>
    <r>
      <rPr>
        <sz val="7"/>
        <rFont val="Times New Roman"/>
        <family val="1"/>
      </rPr>
      <t xml:space="preserve">:  Strong capacity to enforce regulations for entire coastline, both nearshore and offshore 
• </t>
    </r>
    <r>
      <rPr>
        <b/>
        <sz val="7"/>
        <rFont val="Times New Roman"/>
        <family val="1"/>
      </rPr>
      <t>4</t>
    </r>
    <r>
      <rPr>
        <sz val="7"/>
        <rFont val="Times New Roman"/>
        <family val="1"/>
      </rPr>
      <t xml:space="preserve">:  Capacity to enforce regulations for nearshore, but limited offshore
• </t>
    </r>
    <r>
      <rPr>
        <b/>
        <sz val="7"/>
        <rFont val="Times New Roman"/>
        <family val="1"/>
      </rPr>
      <t>3</t>
    </r>
    <r>
      <rPr>
        <sz val="7"/>
        <rFont val="Times New Roman"/>
        <family val="1"/>
      </rPr>
      <t xml:space="preserve">:  Capacity to enforce nearshore in most of the ports, very limited capacity offshore; 
• </t>
    </r>
    <r>
      <rPr>
        <b/>
        <sz val="7"/>
        <rFont val="Times New Roman"/>
        <family val="1"/>
      </rPr>
      <t>2</t>
    </r>
    <r>
      <rPr>
        <sz val="7"/>
        <rFont val="Times New Roman"/>
        <family val="1"/>
      </rPr>
      <t xml:space="preserve">:  Capacity to enforce only in major ports, minimal effective capacity offshore 
• </t>
    </r>
    <r>
      <rPr>
        <b/>
        <sz val="7"/>
        <rFont val="Times New Roman"/>
        <family val="1"/>
      </rPr>
      <t>1</t>
    </r>
    <r>
      <rPr>
        <sz val="7"/>
        <rFont val="Times New Roman"/>
        <family val="1"/>
      </rPr>
      <t xml:space="preserve">:  No capacity to enforce </t>
    </r>
  </si>
  <si>
    <t>Proportion of harvest where the primary harvester and primary processor/distributor are same firm.  The role of vertical integration here is to ensure harvest and delivery of fish under a common management, increasing efficiency and reducing transactions costs.</t>
  </si>
  <si>
    <t>The quality of the service available to access global high value markets, such as the US or EU (regardless of whether product currently exported).  Average of the two measures (one for ocean shipping and another one for air shipping).</t>
  </si>
  <si>
    <t>Travel time-weighted average road quality between the fishery’s primary port and the most practical export shipping port for exported product. For non-exported product measure road quality between the primary port and the major consumption center.</t>
  </si>
  <si>
    <t>Extent to which harvest value is affected by natural disasters such as earthquakes, volcanoes, hurricanes, tsunamis, and typhoons. Harvest can be affected through stock effects or damage to harvest capacity. Gradual effects of climate change (e.g., shifts in temperature or salinity) are not included here.</t>
  </si>
  <si>
    <r>
      <t xml:space="preserve">• </t>
    </r>
    <r>
      <rPr>
        <b/>
        <sz val="7"/>
        <rFont val="Times New Roman"/>
        <family val="1"/>
      </rPr>
      <t>5</t>
    </r>
    <r>
      <rPr>
        <sz val="7"/>
        <rFont val="Times New Roman"/>
        <family val="1"/>
      </rPr>
      <t xml:space="preserve">:  Stock's life cycle is within a single management jurisdiction, or multiple jurisdictions have an effective, formal system for joint management throughout the range
• </t>
    </r>
    <r>
      <rPr>
        <b/>
        <sz val="7"/>
        <rFont val="Times New Roman"/>
        <family val="1"/>
      </rPr>
      <t>4</t>
    </r>
    <r>
      <rPr>
        <sz val="7"/>
        <rFont val="Times New Roman"/>
        <family val="1"/>
      </rPr>
      <t xml:space="preserve">: Effective coordination institution facilitates joint management throughout the region of primary importance
• </t>
    </r>
    <r>
      <rPr>
        <b/>
        <sz val="7"/>
        <rFont val="Times New Roman"/>
        <family val="1"/>
      </rPr>
      <t>3</t>
    </r>
    <r>
      <rPr>
        <sz val="7"/>
        <rFont val="Times New Roman"/>
        <family val="1"/>
      </rPr>
      <t xml:space="preserve">:  There is a coordination structure, but it does not have binding authority
• </t>
    </r>
    <r>
      <rPr>
        <b/>
        <sz val="7"/>
        <rFont val="Times New Roman"/>
        <family val="1"/>
      </rPr>
      <t>2</t>
    </r>
    <r>
      <rPr>
        <sz val="7"/>
        <rFont val="Times New Roman"/>
        <family val="1"/>
      </rPr>
      <t xml:space="preserve">:  Informal institutions for coordinating management
• </t>
    </r>
    <r>
      <rPr>
        <b/>
        <sz val="7"/>
        <rFont val="Times New Roman"/>
        <family val="1"/>
      </rPr>
      <t>1</t>
    </r>
    <r>
      <rPr>
        <sz val="7"/>
        <rFont val="Times New Roman"/>
        <family val="1"/>
      </rPr>
      <t>:  Jurisdictions effectively manage the same stock independently</t>
    </r>
  </si>
  <si>
    <t>base year</t>
  </si>
  <si>
    <t>base year-1</t>
  </si>
  <si>
    <t>base year-9</t>
  </si>
  <si>
    <t>base year-8</t>
  </si>
  <si>
    <t>base year-7</t>
  </si>
  <si>
    <t>base year-6</t>
  </si>
  <si>
    <t>base year-5</t>
  </si>
  <si>
    <t>base year-4</t>
  </si>
  <si>
    <t>base year-3</t>
  </si>
  <si>
    <t>base year-2</t>
  </si>
  <si>
    <t>base year-10</t>
  </si>
  <si>
    <t>1. To calculate Annual Total Revenue Volatility, Annual Landings Volatility, and Annual Price Volatility</t>
  </si>
  <si>
    <t>2. To calculate Intra-annual Landings Volatility and Intra-annual Price Volatility</t>
  </si>
  <si>
    <t>Month</t>
  </si>
  <si>
    <t>base month</t>
  </si>
  <si>
    <t>base month-1</t>
  </si>
  <si>
    <t>base month-35</t>
  </si>
  <si>
    <t>base month-34</t>
  </si>
  <si>
    <t>base month-33</t>
  </si>
  <si>
    <t>base month-32</t>
  </si>
  <si>
    <t>base month-31</t>
  </si>
  <si>
    <t>base month-30</t>
  </si>
  <si>
    <t>base month-29</t>
  </si>
  <si>
    <t>base month-28</t>
  </si>
  <si>
    <t>base month-27</t>
  </si>
  <si>
    <t>base month-26</t>
  </si>
  <si>
    <t>base month-25</t>
  </si>
  <si>
    <t>base month-24</t>
  </si>
  <si>
    <t>base month-23</t>
  </si>
  <si>
    <t>base month-22</t>
  </si>
  <si>
    <t>base month-21</t>
  </si>
  <si>
    <t>base month-20</t>
  </si>
  <si>
    <t>base month-19</t>
  </si>
  <si>
    <t>base month-18</t>
  </si>
  <si>
    <t>base month-17</t>
  </si>
  <si>
    <t>base month-16</t>
  </si>
  <si>
    <t>base month-15</t>
  </si>
  <si>
    <t>base month-14</t>
  </si>
  <si>
    <t>base month-13</t>
  </si>
  <si>
    <t>base month-12</t>
  </si>
  <si>
    <t>base month-11</t>
  </si>
  <si>
    <t>base month-10</t>
  </si>
  <si>
    <t>base month-9</t>
  </si>
  <si>
    <t>base month-8</t>
  </si>
  <si>
    <t>base month-7</t>
  </si>
  <si>
    <t>base month-6</t>
  </si>
  <si>
    <t>base month-5</t>
  </si>
  <si>
    <t>base month-4</t>
  </si>
  <si>
    <t>base month-3</t>
  </si>
  <si>
    <t>base month-2</t>
  </si>
  <si>
    <t>* Note: if weekly totals are available instead of monthly totals then the worksheet can be altered to reflect this (there should be 3 years worth of data if possible)</t>
  </si>
  <si>
    <t>First Diff Total Rev</t>
  </si>
  <si>
    <t>First Diff Price</t>
  </si>
  <si>
    <t>* Note: Only include zero landings if there is biological availability</t>
  </si>
  <si>
    <t>mean</t>
  </si>
  <si>
    <t>ratio: sd/mean</t>
  </si>
  <si>
    <t>3. To calculate Spatial Price Volatility</t>
  </si>
  <si>
    <t>Landings</t>
  </si>
  <si>
    <t>Prices</t>
  </si>
  <si>
    <t>Region</t>
  </si>
  <si>
    <t>* Note: if data is collected in greater or less than 5 regions then the worksheet can be altered to reflect this (the data should be input for the past 3 years in each data collection region)</t>
  </si>
  <si>
    <t>* Note: the price data input should be average annual ex-vessel prices for a given region</t>
  </si>
  <si>
    <t>Average ratio</t>
  </si>
  <si>
    <t>http://info.worldbank.org/governance/wgi/index.aspx#reports (click on table view, then select country, then select most recent year of data available)</t>
  </si>
  <si>
    <t>Subjective measure of how much influence harvesting organizations have, either directly or through political collective action, on business operations and marketing in the fishery.</t>
  </si>
  <si>
    <r>
      <t xml:space="preserve">• </t>
    </r>
    <r>
      <rPr>
        <b/>
        <sz val="7"/>
        <rFont val="Times New Roman"/>
        <family val="1"/>
      </rPr>
      <t>5</t>
    </r>
    <r>
      <rPr>
        <sz val="7"/>
        <rFont val="Times New Roman"/>
        <family val="1"/>
      </rPr>
      <t xml:space="preserve">:  Less than 5% of ex-vessel harvest value; 
• </t>
    </r>
    <r>
      <rPr>
        <b/>
        <sz val="7"/>
        <rFont val="Times New Roman"/>
        <family val="1"/>
      </rPr>
      <t>4</t>
    </r>
    <r>
      <rPr>
        <sz val="7"/>
        <rFont val="Times New Roman"/>
        <family val="1"/>
      </rPr>
      <t xml:space="preserve">:  5-25%;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50-100%; 
• </t>
    </r>
    <r>
      <rPr>
        <b/>
        <sz val="7"/>
        <rFont val="Times New Roman"/>
        <family val="1"/>
      </rPr>
      <t>1</t>
    </r>
    <r>
      <rPr>
        <sz val="7"/>
        <rFont val="Times New Roman"/>
        <family val="1"/>
      </rPr>
      <t>:  More than the ex-vessel harvest value</t>
    </r>
  </si>
  <si>
    <t>Support businesses are those that provide critical inputs (e.g. food, ice, gear, boat maintenance) or post-harvest functions (e.g. brokering, logistics).</t>
  </si>
  <si>
    <t>Post-Harvest Performance</t>
  </si>
  <si>
    <r>
      <t xml:space="preserve">• </t>
    </r>
    <r>
      <rPr>
        <b/>
        <sz val="7"/>
        <rFont val="Times New Roman"/>
        <family val="1"/>
      </rPr>
      <t>5</t>
    </r>
    <r>
      <rPr>
        <sz val="7"/>
        <rFont val="Times New Roman"/>
        <family val="1"/>
      </rPr>
      <t xml:space="preserve">:  Unsecured business loans from banks/Venture capital; 
• </t>
    </r>
    <r>
      <rPr>
        <b/>
        <sz val="7"/>
        <rFont val="Times New Roman"/>
        <family val="1"/>
      </rPr>
      <t>4</t>
    </r>
    <r>
      <rPr>
        <sz val="7"/>
        <rFont val="Times New Roman"/>
        <family val="1"/>
      </rPr>
      <t xml:space="preserve">:  Secured business loans from banks/Public stock offering; investment from elsewhere in supply chain 
• </t>
    </r>
    <r>
      <rPr>
        <b/>
        <sz val="7"/>
        <rFont val="Times New Roman"/>
        <family val="1"/>
      </rPr>
      <t>3</t>
    </r>
    <r>
      <rPr>
        <sz val="7"/>
        <rFont val="Times New Roman"/>
        <family val="1"/>
      </rPr>
      <t xml:space="preserve">:  Loans from banks secured by personal (not business) assets/Government subsidized private lending/Government-run loan programs/International aid agencies; secured loans from elsewhere in supply chain
• </t>
    </r>
    <r>
      <rPr>
        <b/>
        <sz val="7"/>
        <rFont val="Times New Roman"/>
        <family val="1"/>
      </rPr>
      <t>2</t>
    </r>
    <r>
      <rPr>
        <sz val="7"/>
        <rFont val="Times New Roman"/>
        <family val="1"/>
      </rPr>
      <t xml:space="preserve">:  Microlending/Family/community-based lending; loans from supply chain significantly reduce margins
• </t>
    </r>
    <r>
      <rPr>
        <b/>
        <sz val="7"/>
        <rFont val="Times New Roman"/>
        <family val="1"/>
      </rPr>
      <t>1</t>
    </r>
    <r>
      <rPr>
        <sz val="7"/>
        <rFont val="Times New Roman"/>
        <family val="1"/>
      </rPr>
      <t>:  Mafia/No capital available; exploitative relationship from elsewhere in supply chain</t>
    </r>
  </si>
  <si>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</si>
  <si>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Global standard treatment for illness is accessible; 
• </t>
    </r>
    <r>
      <rPr>
        <b/>
        <sz val="7"/>
        <rFont val="Times New Roman"/>
        <family val="1"/>
      </rPr>
      <t>4</t>
    </r>
    <r>
      <rPr>
        <sz val="7"/>
        <rFont val="Times New Roman"/>
        <family val="1"/>
      </rPr>
      <t xml:space="preserve">: Licensed doctors provide  trauma, surgical and drug treatments; 
• </t>
    </r>
    <r>
      <rPr>
        <b/>
        <sz val="7"/>
        <rFont val="Times New Roman"/>
        <family val="1"/>
      </rPr>
      <t>3</t>
    </r>
    <r>
      <rPr>
        <sz val="7"/>
        <rFont val="Times New Roman"/>
        <family val="1"/>
      </rPr>
      <t xml:space="preserve">:  Nurses or medical practitioners provide emergency and routine drug treatments; 
• </t>
    </r>
    <r>
      <rPr>
        <b/>
        <sz val="7"/>
        <rFont val="Times New Roman"/>
        <family val="1"/>
      </rPr>
      <t>2</t>
    </r>
    <r>
      <rPr>
        <sz val="7"/>
        <rFont val="Times New Roman"/>
        <family val="1"/>
      </rPr>
      <t xml:space="preserve">:  Basic and simple drug treatment is accessible; 
• </t>
    </r>
    <r>
      <rPr>
        <b/>
        <sz val="7"/>
        <rFont val="Times New Roman"/>
        <family val="1"/>
      </rPr>
      <t>1</t>
    </r>
    <r>
      <rPr>
        <sz val="7"/>
        <rFont val="Times New Roman"/>
        <family val="1"/>
      </rPr>
      <t>:  Medical or drug treatment is not accessible</t>
    </r>
  </si>
  <si>
    <r>
      <t xml:space="preserve">• </t>
    </r>
    <r>
      <rPr>
        <b/>
        <sz val="7"/>
        <rFont val="Times New Roman"/>
        <family val="1"/>
      </rPr>
      <t>5</t>
    </r>
    <r>
      <rPr>
        <sz val="7"/>
        <rFont val="Times New Roman"/>
        <family val="1"/>
      </rPr>
      <t xml:space="preserve">: Above 0.96 (highest-performing 2010 quintile); 
• </t>
    </r>
    <r>
      <rPr>
        <b/>
        <sz val="7"/>
        <rFont val="Times New Roman"/>
        <family val="1"/>
      </rPr>
      <t>4</t>
    </r>
    <r>
      <rPr>
        <sz val="7"/>
        <rFont val="Times New Roman"/>
        <family val="1"/>
      </rPr>
      <t xml:space="preserve">:  0.41 to 0.96 
• </t>
    </r>
    <r>
      <rPr>
        <b/>
        <sz val="7"/>
        <rFont val="Times New Roman"/>
        <family val="1"/>
      </rPr>
      <t>3</t>
    </r>
    <r>
      <rPr>
        <sz val="7"/>
        <rFont val="Times New Roman"/>
        <family val="1"/>
      </rPr>
      <t xml:space="preserve">:  -0.24 to 0.41; 
• </t>
    </r>
    <r>
      <rPr>
        <b/>
        <sz val="7"/>
        <rFont val="Times New Roman"/>
        <family val="1"/>
      </rPr>
      <t>2</t>
    </r>
    <r>
      <rPr>
        <sz val="7"/>
        <rFont val="Times New Roman"/>
        <family val="1"/>
      </rPr>
      <t xml:space="preserve">:  -0.82 to -0.24
• </t>
    </r>
    <r>
      <rPr>
        <b/>
        <sz val="7"/>
        <rFont val="Times New Roman"/>
        <family val="1"/>
      </rPr>
      <t>1</t>
    </r>
    <r>
      <rPr>
        <sz val="7"/>
        <rFont val="Times New Roman"/>
        <family val="1"/>
      </rPr>
      <t>:  Below -0.82 (lowest-performing 2010 quintile)</t>
    </r>
  </si>
  <si>
    <t>Extent of women’s influence (not just participation) in the management of harvesting and post-harvest businesses, including decision-making, ownership and financing.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</si>
  <si>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captains/permit holders</t>
    </r>
  </si>
  <si>
    <t>Ratio of estimated regulatory mortality to actual landings of the target species. Regulatory mortality is defined as fish loss that is induced by regulation, such as size restrictions.</t>
  </si>
  <si>
    <t>FPI Worksheet Cover Page</t>
  </si>
  <si>
    <t>*Note specific towns/villages where FPI interviews were conducted</t>
  </si>
  <si>
    <t>Percentage of total catch that is made up of non-target species. Note that non-target species are distinct from multispecies fisheries in that the catch of non-target species does not increase the value of fishing, or imposes costs on the target fishery.</t>
  </si>
  <si>
    <r>
      <t>Portion of critical habitat that is damaged or dysfunctional. Critical habitat is defined as that playing a significant role in the life cycle of the fish.  Portion damaged is based on area, and from all sources of damage including fishing damage, pollution and development.</t>
    </r>
    <r>
      <rPr>
        <sz val="7"/>
        <color indexed="10"/>
        <rFont val="Times New Roman"/>
        <family val="1"/>
      </rPr>
      <t xml:space="preserve"> </t>
    </r>
  </si>
  <si>
    <r>
      <t xml:space="preserve">• </t>
    </r>
    <r>
      <rPr>
        <b/>
        <sz val="7"/>
        <rFont val="Times New Roman"/>
        <family val="1"/>
      </rPr>
      <t>5</t>
    </r>
    <r>
      <rPr>
        <sz val="7"/>
        <rFont val="Times New Roman"/>
        <family val="1"/>
      </rPr>
      <t xml:space="preserve">:  Harvest is less than MSY (stock is above MSY level) to increase profit; 
• </t>
    </r>
    <r>
      <rPr>
        <b/>
        <sz val="7"/>
        <rFont val="Times New Roman"/>
        <family val="1"/>
      </rPr>
      <t>4</t>
    </r>
    <r>
      <rPr>
        <sz val="7"/>
        <rFont val="Times New Roman"/>
        <family val="1"/>
      </rPr>
      <t xml:space="preserve">:  Harvest is approximately at MSY; 
• </t>
    </r>
    <r>
      <rPr>
        <b/>
        <sz val="7"/>
        <rFont val="Times New Roman"/>
        <family val="1"/>
      </rPr>
      <t>3</t>
    </r>
    <r>
      <rPr>
        <sz val="7"/>
        <rFont val="Times New Roman"/>
        <family val="1"/>
      </rPr>
      <t xml:space="preserve">:  Harvest reduced to promote recovery;
• </t>
    </r>
    <r>
      <rPr>
        <b/>
        <sz val="7"/>
        <rFont val="Times New Roman"/>
        <family val="1"/>
      </rPr>
      <t>2</t>
    </r>
    <r>
      <rPr>
        <sz val="7"/>
        <rFont val="Times New Roman"/>
        <family val="1"/>
      </rPr>
      <t xml:space="preserve">:  Harvest is constraining stock recovery;
• </t>
    </r>
    <r>
      <rPr>
        <b/>
        <sz val="7"/>
        <rFont val="Times New Roman"/>
        <family val="1"/>
      </rPr>
      <t>1</t>
    </r>
    <r>
      <rPr>
        <sz val="7"/>
        <rFont val="Times New Roman"/>
        <family val="1"/>
      </rPr>
      <t xml:space="preserve">:  Harvest is causing overfishing (stock is below MSY and declining) </t>
    </r>
  </si>
  <si>
    <r>
      <t xml:space="preserve">• </t>
    </r>
    <r>
      <rPr>
        <b/>
        <sz val="7"/>
        <rFont val="Times New Roman"/>
        <family val="1"/>
      </rPr>
      <t>5</t>
    </r>
    <r>
      <rPr>
        <sz val="7"/>
        <rFont val="Times New Roman"/>
        <family val="1"/>
      </rPr>
      <t xml:space="preserve">:  Within 5% of days required; no evidence of excess capacity
• </t>
    </r>
    <r>
      <rPr>
        <b/>
        <sz val="7"/>
        <rFont val="Times New Roman"/>
        <family val="1"/>
      </rPr>
      <t>4</t>
    </r>
    <r>
      <rPr>
        <sz val="7"/>
        <rFont val="Times New Roman"/>
        <family val="1"/>
      </rPr>
      <t xml:space="preserve">:  90-95%; 
• </t>
    </r>
    <r>
      <rPr>
        <b/>
        <sz val="7"/>
        <rFont val="Times New Roman"/>
        <family val="1"/>
      </rPr>
      <t>3</t>
    </r>
    <r>
      <rPr>
        <sz val="7"/>
        <rFont val="Times New Roman"/>
        <family val="1"/>
      </rPr>
      <t xml:space="preserve">:  75-90%; 
• </t>
    </r>
    <r>
      <rPr>
        <b/>
        <sz val="7"/>
        <rFont val="Times New Roman"/>
        <family val="1"/>
      </rPr>
      <t>2</t>
    </r>
    <r>
      <rPr>
        <sz val="7"/>
        <rFont val="Times New Roman"/>
        <family val="1"/>
      </rPr>
      <t xml:space="preserve">:  50-75%; 
• </t>
    </r>
    <r>
      <rPr>
        <b/>
        <sz val="7"/>
        <rFont val="Times New Roman"/>
        <family val="1"/>
      </rPr>
      <t>1</t>
    </r>
    <r>
      <rPr>
        <sz val="7"/>
        <rFont val="Times New Roman"/>
        <family val="1"/>
      </rPr>
      <t>:  Less than 50%, of days required; excess capacity imposes heavy costs in the fishery</t>
    </r>
  </si>
  <si>
    <t>In the absence of a fishery-specific measure of overfishing, use estimated standardized vessel-days required to catch the maximum sustainable yield (MSY) compared to the number of standardized vessel-days available.  Days are considered not to be restricted by trip limits.</t>
  </si>
  <si>
    <t>WTO database: http://tariffdata.wto.org/ReportersAndProducts.aspx</t>
  </si>
  <si>
    <t>For products imported into US: http://www.st.nmfs.noaa.gov/commercial-fisheries/foreign-trade/index(pick Dec as month for full year)</t>
  </si>
  <si>
    <t>Degree of Overfishing- Stock Status</t>
  </si>
  <si>
    <r>
      <t>Current status of stock. For multispecies fisheries do a value-weighted average of the top three stocks. Two alternate scoring systems are offered. The first is for fisheries where stock levels are not known with any precision. The second is for fisheries where scientific stock assessments are being conducted and measures of B (biomass level) and B</t>
    </r>
    <r>
      <rPr>
        <sz val="6"/>
        <rFont val="Times New Roman"/>
        <family val="1"/>
      </rPr>
      <t>MSY</t>
    </r>
    <r>
      <rPr>
        <sz val="7"/>
        <rFont val="Times New Roman"/>
        <family val="1"/>
      </rPr>
      <t xml:space="preserve"> (biomass level required to obtain maximum sustainable yield) are available.</t>
    </r>
  </si>
  <si>
    <t>*Date that scoring was completed</t>
  </si>
  <si>
    <t>Percentage of commercial stocks within the management authority's jurisdiction that are considered to be overfished, to be experiencing overfishing, or whose stock status is generally unknown. (Degree of overfishing and current trend are the next questions.) Single stock fisheries will be scored 1 or 5.</t>
  </si>
  <si>
    <t>Stock Declining, Stable or Rebuilding - Stock Dynamics</t>
  </si>
  <si>
    <t>Extent to which current effort levels affect stock status. For multispecies fisheries do a value-weighted average of the top three stocks. This measure is scored by taking the fishery’s score in the previous question and then adding or subtracting points depending on whether the fishery is rebuilding or declining. The maximum score for this measure is a 5 and the minimum score is a 1. If the fishery scored a 5 in the previous question then the score here is automatically a 5. If the fishery scored less than 5 in the previous measure, then take the fishery’s score from the previous measure and add or subtract as noted.</t>
  </si>
  <si>
    <t>Number of harvester (captain or crew) on-the-job deaths, per thousand person fishing season.  We consider there to be one season per year, but do not annualize mortality if the fishing season is less than a year.</t>
  </si>
  <si>
    <t>Points to be assigned based on the category of lenders or investors that are most typically used by harvesters in the fishery.  Second scoring method offered if the supply chain (e.g., traders, processors, exporters) are the primary source of capital.</t>
  </si>
  <si>
    <t>Ratio of annual earnings  per owner/captain to the regional average earnings.  In many cases, the captain is an owner of a vessel or permit, but in other cases, captains are considered as crew. The owners are defined as those holding the ability to access, including rights and capital. Note that this is earnings from all sources, not just fishing.</t>
  </si>
  <si>
    <t>Measure is based on the quality of health care that is accessible to (available and affordable) the owners/permit holders and their families.</t>
  </si>
  <si>
    <t>Measure is based on the social standing of owners/permit holders/captains within the community where they spend the majority of their time.</t>
  </si>
  <si>
    <t>Proportion of owners/permit holders/captains who are local. "Local" is defined as coming from, and spending their earnings within, the local fishing community.  Nationals who are transient nonresidents, or  considered outsiders in the fishing community, are not local.</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</si>
  <si>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the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</si>
  <si>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the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</si>
  <si>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</si>
  <si>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Ratio of annual earnings per crew member to the regional average earnings.  In many cases, the captain is an owner of a vessel or permit, but in other cases, captains are considered as crew. Crew is defined as those depending on others for access. Note that this is earnings from all sources, not just fishing.</t>
  </si>
  <si>
    <t>Measure is based on the highest level of education that is accessible to (available and affordable) the families (i.e., children) of permit holders and captains. Not based on the actual educational attainment levels of current captains and owners.</t>
  </si>
  <si>
    <t>Measure is based on the highest level of education that is accessible to (available and affordable) the families (i.e., children) of crew. Not based on the actual educational attainment levels of current crew members.</t>
  </si>
  <si>
    <t>Measure is based on the quality of health care that is accessible to (available and affordable) the crew and their families.</t>
  </si>
  <si>
    <t>Measure is based on the social standing of crew members within the community where they spend the majority of their time.</t>
  </si>
  <si>
    <t>Proportion of crew members who are local. "Local" is defined as coming from, and spending their earnings within, the local fishing community.  Nationals who are transient nonresidents, or  considered outsiders in the fishing community, are not local.</t>
  </si>
  <si>
    <t xml:space="preserve">The measure indicates the final market use of the top three species. Where a supply chain is diverse, score each and weight by value.  Premium products are typically distinct to species, or species and source.  </t>
  </si>
  <si>
    <t>Percentage of the fishery’s value that is from fish exported to higher value international markets for consumption</t>
  </si>
  <si>
    <t>Average per capita GDP of the consumer of a fishery’s primary final product.  If multiple important products, weight by value.</t>
  </si>
  <si>
    <t>Ratio of average price for wholesale fish  product from the fishery, to the global average price for similar species. Convert the price of fish to global currency for comparison (i.e. make sure that both prices are in USD when composing the ratio).</t>
  </si>
  <si>
    <t>Days open for processing each year.  Such days would not normally include religious or civic holidays, or weekly rest days. This should be full time employment days; when the plant is open but only operating at 10% capacity then this only counts as 1/10 of  a day.</t>
  </si>
  <si>
    <t>Average ratio between the interest rate on loans made in the processing industry to risk-free rates over the last three years.  If businesses can access international credit markets, then the international risk free rate (US 10 year Treasury Bill) is an appropriate comparison; otherwise, use local risk free rate.</t>
  </si>
  <si>
    <t>Points to be assigned based on the category of lenders or investors that are most typically used in the processing sector.  Second scoring method offered if the supply chain (e.g., processors further up the supply chain, parent company, exporters) are primary source of capital.</t>
  </si>
  <si>
    <t>Ratio of annual earnings per owner/manager to the regional average earnings. This measure can include wealth accumulated to traders/middlemen if they represent an important part of the supply chain. Note that this is earnings from all sources, not just fishing.</t>
  </si>
  <si>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above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</si>
  <si>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Measure is based on the highest level of education that is accessible to (available and affordable) the families (i.e., children) of processing owners and managers. Not based on the actual educational attainment levels of current processing owners/managers.</t>
  </si>
  <si>
    <t>Measure is based on the quality of health care that is accessible to (available and affordable) the processing owners/managers and their families.</t>
  </si>
  <si>
    <t>Proportion of processing owners/managers who are local. "Local" is defined as coming from, and spending their earnings within, the local fishing community.  Nationals who are transient nonresidents, or  considered outsiders in the fishing community, are not local.</t>
  </si>
  <si>
    <t>Ratio of annual earnings per processing worker to the regional average earnings. Note that this is earnings from all sources and not just fishing.</t>
  </si>
  <si>
    <t>Measure is based on the highest level of education that is accessible to (available and affordable) the families (i.e., children) of processing workers. Not based on the actual educational attainment levels of current processing workers.</t>
  </si>
  <si>
    <t>Measure is based on the quality of health care that is accessible to (available and affordable) the processing workers and their families.</t>
  </si>
  <si>
    <t>Measure is based on the social standing of workers within the community where they spend the majority of their time.</t>
  </si>
  <si>
    <t>Measure is based on the social standing of processing owners/managers within the community where they spend the majority of their time.</t>
  </si>
  <si>
    <t>Proportion of processing workers who are local. "Local" is defined as coming from, and spending their earnings within, the local fishing community.  Nationals who are transient nonresidents, or  considered outsiders in the fishing community, are not local.</t>
  </si>
  <si>
    <t>Extent to which harvest value is affected by exogenous disease, pathogens, toxic algaes or similar factors (e.g. lobster shell disease or red tides).</t>
  </si>
  <si>
    <t>Extent to which harvest value in the reference year is affected by pollution shocks, such as an oil spill, industrial accident or piracy. These are one-time events, chronic pollution is the next two questions.</t>
  </si>
  <si>
    <t>Extent to which chronic pollution, such as from industrial or agricultural runoff, affects the stock. Chronic pollution can be either always present, or frequently recurring, such as after each moderate rainfall.</t>
  </si>
  <si>
    <t>Extent to which chronic pollution limits consumption. Chronic pollution can be either always present, or frequently recurring, such as after each moderate rainfall.</t>
  </si>
  <si>
    <r>
      <t xml:space="preserve">• </t>
    </r>
    <r>
      <rPr>
        <b/>
        <sz val="7"/>
        <rFont val="Times New Roman"/>
        <family val="1"/>
      </rPr>
      <t>5</t>
    </r>
    <r>
      <rPr>
        <sz val="7"/>
        <rFont val="Times New Roman"/>
        <family val="1"/>
      </rPr>
      <t xml:space="preserve">:  No consumption affected; 
• </t>
    </r>
    <r>
      <rPr>
        <b/>
        <sz val="7"/>
        <rFont val="Times New Roman"/>
        <family val="1"/>
      </rPr>
      <t>4</t>
    </r>
    <r>
      <rPr>
        <sz val="7"/>
        <rFont val="Times New Roman"/>
        <family val="1"/>
      </rPr>
      <t xml:space="preserve">:  Minimal consumption affects; 
• </t>
    </r>
    <r>
      <rPr>
        <b/>
        <sz val="7"/>
        <rFont val="Times New Roman"/>
        <family val="1"/>
      </rPr>
      <t>3</t>
    </r>
    <r>
      <rPr>
        <sz val="7"/>
        <rFont val="Times New Roman"/>
        <family val="1"/>
      </rPr>
      <t xml:space="preserve">:  Official consumption advisories; 
• </t>
    </r>
    <r>
      <rPr>
        <b/>
        <sz val="7"/>
        <rFont val="Times New Roman"/>
        <family val="1"/>
      </rPr>
      <t>2</t>
    </r>
    <r>
      <rPr>
        <sz val="7"/>
        <rFont val="Times New Roman"/>
        <family val="1"/>
      </rPr>
      <t xml:space="preserve">:  Temporarily ban harvest for consumption;
• </t>
    </r>
    <r>
      <rPr>
        <b/>
        <sz val="7"/>
        <rFont val="Times New Roman"/>
        <family val="1"/>
      </rPr>
      <t>1</t>
    </r>
    <r>
      <rPr>
        <sz val="7"/>
        <rFont val="Times New Roman"/>
        <family val="1"/>
      </rPr>
      <t>:  Completely closed for consumption</t>
    </r>
  </si>
  <si>
    <t>Country's per capita GDP on a purchasing power parity basis. Dollars are 2010USD</t>
  </si>
  <si>
    <t>The proportion of total harvest that is under limited-access fishing regulation.  This can include both regulatory and de facto access rights.  Fisheries where there is a gatekeeper regulatory institution such as a beach management unit or a chief fisherman whom entrants must talk to or buy a permit from prior to gaining access count as limited access for the purposes of this measure.</t>
  </si>
  <si>
    <t>NA if no limited access but can be scored if there is even a nominal system for granting access rights.</t>
  </si>
  <si>
    <r>
      <t xml:space="preserve">• </t>
    </r>
    <r>
      <rPr>
        <b/>
        <sz val="7"/>
        <rFont val="Times New Roman"/>
        <family val="1"/>
      </rPr>
      <t>5</t>
    </r>
    <r>
      <rPr>
        <sz val="7"/>
        <rFont val="Times New Roman"/>
        <family val="1"/>
      </rPr>
      <t xml:space="preserve">:  Very Strong: Access rights are completely respected by the government; 
• </t>
    </r>
    <r>
      <rPr>
        <b/>
        <sz val="7"/>
        <rFont val="Times New Roman"/>
        <family val="1"/>
      </rPr>
      <t>4</t>
    </r>
    <r>
      <rPr>
        <sz val="7"/>
        <rFont val="Times New Roman"/>
        <family val="1"/>
      </rPr>
      <t xml:space="preserve">:  Strong:  Rights are mostly respected by the government;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Access rights are not protected</t>
    </r>
  </si>
  <si>
    <t xml:space="preserve">Duration of the property right. Even if no limited access, can be scored to reflect harvesters' expectations of continued access. If the access rights are renewable with reapplication and the harvesters expect to be able to continue to access then score based on these expectations. </t>
  </si>
  <si>
    <r>
      <t xml:space="preserve">• </t>
    </r>
    <r>
      <rPr>
        <b/>
        <sz val="7"/>
        <rFont val="Times New Roman"/>
        <family val="1"/>
      </rPr>
      <t>5</t>
    </r>
    <r>
      <rPr>
        <sz val="7"/>
        <rFont val="Times New Roman"/>
        <family val="1"/>
      </rPr>
      <t xml:space="preserve">:  Very Strong: Harvest rights are completely respected by the government; 
• </t>
    </r>
    <r>
      <rPr>
        <b/>
        <sz val="7"/>
        <rFont val="Times New Roman"/>
        <family val="1"/>
      </rPr>
      <t>4</t>
    </r>
    <r>
      <rPr>
        <sz val="7"/>
        <rFont val="Times New Roman"/>
        <family val="1"/>
      </rPr>
      <t xml:space="preserve">:  Strong:  Rights are mostly respected by the government and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Harvest rights are not protected</t>
    </r>
  </si>
  <si>
    <t>Extent to which the government threatens to reduce or eliminate the harvest rights. NA if there is no harvest right.</t>
  </si>
  <si>
    <t xml:space="preserve">Duration of the harvest right. NA if there is no harvest right. If the harvest rights are renewable with reapplication and the harvesters expect to be able to continue to harvest the same percentage then score based on these expectations. </t>
  </si>
  <si>
    <r>
      <t xml:space="preserve">• </t>
    </r>
    <r>
      <rPr>
        <b/>
        <sz val="7"/>
        <rFont val="Times New Roman"/>
        <family val="1"/>
      </rPr>
      <t>5</t>
    </r>
    <r>
      <rPr>
        <sz val="7"/>
        <rFont val="Times New Roman"/>
        <family val="1"/>
      </rPr>
      <t xml:space="preserve">:  Very Strong: Management prevents harvest in excess of rights allocation; no intrusion by outsiders 
• </t>
    </r>
    <r>
      <rPr>
        <b/>
        <sz val="7"/>
        <rFont val="Times New Roman"/>
        <family val="1"/>
      </rPr>
      <t>4</t>
    </r>
    <r>
      <rPr>
        <sz val="7"/>
        <rFont val="Times New Roman"/>
        <family val="1"/>
      </rPr>
      <t xml:space="preserve">:  Strong: Management allows little harvest in excess of allocation; little intrusion by those without rights 
• </t>
    </r>
    <r>
      <rPr>
        <b/>
        <sz val="7"/>
        <rFont val="Times New Roman"/>
        <family val="1"/>
      </rPr>
      <t>3</t>
    </r>
    <r>
      <rPr>
        <sz val="7"/>
        <rFont val="Times New Roman"/>
        <family val="1"/>
      </rPr>
      <t xml:space="preserve">:  Moderate: Modest harvest in excess of rights allocation; modest intrusion on resource by those without rights 
• </t>
    </r>
    <r>
      <rPr>
        <b/>
        <sz val="7"/>
        <rFont val="Times New Roman"/>
        <family val="1"/>
      </rPr>
      <t>2</t>
    </r>
    <r>
      <rPr>
        <sz val="7"/>
        <rFont val="Times New Roman"/>
        <family val="1"/>
      </rPr>
      <t xml:space="preserve">:  Weak: Harvest in excess of rights allocation significantly affects resource or markets; significant intrusion on resource by those without rights 
• </t>
    </r>
    <r>
      <rPr>
        <b/>
        <sz val="7"/>
        <rFont val="Times New Roman"/>
        <family val="1"/>
      </rPr>
      <t>1</t>
    </r>
    <r>
      <rPr>
        <sz val="7"/>
        <rFont val="Times New Roman"/>
        <family val="1"/>
      </rPr>
      <t>:  None: Completely unrestricted open access, despite putative right</t>
    </r>
  </si>
  <si>
    <t>Proportion of harvest where the primary harvesters consider themselves to be members of organized associations.  This captures whether the harvesters are organized to influence outcomes, and thus can include organization along company lines in industrialized fisheries.</t>
  </si>
  <si>
    <r>
      <t xml:space="preserve">• </t>
    </r>
    <r>
      <rPr>
        <b/>
        <sz val="7"/>
        <rFont val="Times New Roman"/>
        <family val="1"/>
      </rPr>
      <t>5</t>
    </r>
    <r>
      <rPr>
        <sz val="7"/>
        <rFont val="Times New Roman"/>
        <family val="1"/>
      </rPr>
      <t xml:space="preserve">:  Harvester organizations effectively determine allocation of resources; 
• </t>
    </r>
    <r>
      <rPr>
        <b/>
        <sz val="7"/>
        <rFont val="Times New Roman"/>
        <family val="1"/>
      </rPr>
      <t>4</t>
    </r>
    <r>
      <rPr>
        <sz val="7"/>
        <rFont val="Times New Roman"/>
        <family val="1"/>
      </rPr>
      <t xml:space="preserve">:  Harvester organizations have significant influence in determining allocation; 
• </t>
    </r>
    <r>
      <rPr>
        <b/>
        <sz val="7"/>
        <rFont val="Times New Roman"/>
        <family val="1"/>
      </rPr>
      <t>3</t>
    </r>
    <r>
      <rPr>
        <sz val="7"/>
        <rFont val="Times New Roman"/>
        <family val="1"/>
      </rPr>
      <t xml:space="preserve">:  Harvester organizations are politically active, but not controlling; 
• </t>
    </r>
    <r>
      <rPr>
        <b/>
        <sz val="7"/>
        <rFont val="Times New Roman"/>
        <family val="1"/>
      </rPr>
      <t>2</t>
    </r>
    <r>
      <rPr>
        <sz val="7"/>
        <rFont val="Times New Roman"/>
        <family val="1"/>
      </rPr>
      <t xml:space="preserve">:  Harvester organizations conduct social or informal monitoring of participation and allocation; 
• </t>
    </r>
    <r>
      <rPr>
        <b/>
        <sz val="7"/>
        <rFont val="Times New Roman"/>
        <family val="1"/>
      </rPr>
      <t>1</t>
    </r>
    <r>
      <rPr>
        <sz val="7"/>
        <rFont val="Times New Roman"/>
        <family val="1"/>
      </rPr>
      <t>:  Harvester organizations make no active effort or have no capacity to influence management</t>
    </r>
  </si>
  <si>
    <t>Proportion of those involved in the harvest sector labor pool, either as captains or crew who are women.</t>
  </si>
  <si>
    <t>Proportion of those involved in the post-harvest sector labor pool, as buyers, sellers, managers or workers who are women.</t>
  </si>
  <si>
    <r>
      <t xml:space="preserve">• </t>
    </r>
    <r>
      <rPr>
        <b/>
        <sz val="7"/>
        <rFont val="Times New Roman"/>
        <family val="1"/>
      </rPr>
      <t>5</t>
    </r>
    <r>
      <rPr>
        <sz val="7"/>
        <rFont val="Times New Roman"/>
        <family val="1"/>
      </rPr>
      <t xml:space="preserve">: More than 25%
• </t>
    </r>
    <r>
      <rPr>
        <b/>
        <sz val="7"/>
        <rFont val="Times New Roman"/>
        <family val="1"/>
      </rPr>
      <t>4</t>
    </r>
    <r>
      <rPr>
        <sz val="7"/>
        <rFont val="Times New Roman"/>
        <family val="1"/>
      </rPr>
      <t xml:space="preserve">: 10-25%
• </t>
    </r>
    <r>
      <rPr>
        <b/>
        <sz val="7"/>
        <rFont val="Times New Roman"/>
        <family val="1"/>
      </rPr>
      <t>3</t>
    </r>
    <r>
      <rPr>
        <sz val="7"/>
        <rFont val="Times New Roman"/>
        <family val="1"/>
      </rPr>
      <t xml:space="preserve">: 5-10%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</si>
  <si>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75-100%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Less than 25%
• </t>
    </r>
    <r>
      <rPr>
        <b/>
        <sz val="7"/>
        <rFont val="Times New Roman"/>
        <family val="1"/>
      </rPr>
      <t>1</t>
    </r>
    <r>
      <rPr>
        <sz val="7"/>
        <rFont val="Times New Roman"/>
        <family val="1"/>
      </rPr>
      <t>: None</t>
    </r>
  </si>
  <si>
    <t>Extent to which fishing mortality is an explicit instrument of management.</t>
  </si>
  <si>
    <t>Average level of technology employed in the fishery.</t>
  </si>
  <si>
    <t>*Note reference year for FPI Scores given, usually the year prior to the date when the fishery is scored</t>
  </si>
  <si>
    <t>Percentage of a country’s fish exports that meet US or EU health and labeling standards. This is usually a country level measure, though individual high-value fisheries sometimes develop their own supply chains; measure refers to all processing capacity for export, including to regional markets.</t>
  </si>
  <si>
    <t>Extent of women’s influence (not just participation) in the management of the resource, including scientific and resource access and allocation decisions.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</si>
  <si>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Stock is not overfished or is rebuilt; B/ B</t>
    </r>
    <r>
      <rPr>
        <sz val="5"/>
        <rFont val="Times New Roman"/>
        <family val="1"/>
      </rPr>
      <t>MSY</t>
    </r>
    <r>
      <rPr>
        <sz val="7"/>
        <rFont val="Times New Roman"/>
        <family val="1"/>
      </rPr>
      <t xml:space="preserve"> ≥ 1 
• </t>
    </r>
    <r>
      <rPr>
        <b/>
        <sz val="7"/>
        <rFont val="Times New Roman"/>
        <family val="1"/>
      </rPr>
      <t>4</t>
    </r>
    <r>
      <rPr>
        <sz val="7"/>
        <rFont val="Times New Roman"/>
        <family val="1"/>
      </rPr>
      <t>:  Stock is mildly overfished ; 0.75 ≤ B/ B</t>
    </r>
    <r>
      <rPr>
        <sz val="5"/>
        <rFont val="Times New Roman"/>
        <family val="1"/>
      </rPr>
      <t>MSY</t>
    </r>
    <r>
      <rPr>
        <sz val="7"/>
        <rFont val="Times New Roman"/>
        <family val="1"/>
      </rPr>
      <t xml:space="preserve"> &lt; 1 
• </t>
    </r>
    <r>
      <rPr>
        <b/>
        <sz val="7"/>
        <rFont val="Times New Roman"/>
        <family val="1"/>
      </rPr>
      <t>3</t>
    </r>
    <r>
      <rPr>
        <sz val="7"/>
        <rFont val="Times New Roman"/>
        <family val="1"/>
      </rPr>
      <t>:  Stock is moderately overfished ; 0.5 ≤ B/ B</t>
    </r>
    <r>
      <rPr>
        <sz val="5"/>
        <rFont val="Times New Roman"/>
        <family val="1"/>
      </rPr>
      <t>MSY</t>
    </r>
    <r>
      <rPr>
        <sz val="7"/>
        <rFont val="Times New Roman"/>
        <family val="1"/>
      </rPr>
      <t xml:space="preserve"> &lt; 0.75 
• </t>
    </r>
    <r>
      <rPr>
        <b/>
        <sz val="7"/>
        <rFont val="Times New Roman"/>
        <family val="1"/>
      </rPr>
      <t>2</t>
    </r>
    <r>
      <rPr>
        <sz val="7"/>
        <rFont val="Times New Roman"/>
        <family val="1"/>
      </rPr>
      <t>:  Stock is seriously overfished; 0.25 ≤ B/ B</t>
    </r>
    <r>
      <rPr>
        <sz val="5"/>
        <rFont val="Times New Roman"/>
        <family val="1"/>
      </rPr>
      <t>MSY</t>
    </r>
    <r>
      <rPr>
        <sz val="7"/>
        <rFont val="Times New Roman"/>
        <family val="1"/>
      </rPr>
      <t xml:space="preserve"> &lt; 0.5 
• </t>
    </r>
    <r>
      <rPr>
        <b/>
        <sz val="7"/>
        <rFont val="Times New Roman"/>
        <family val="1"/>
      </rPr>
      <t>1</t>
    </r>
    <r>
      <rPr>
        <sz val="7"/>
        <rFont val="Times New Roman"/>
        <family val="1"/>
      </rPr>
      <t>:   Stock is severely overfished and in danger of collapse; 0.25 &gt; B/ B</t>
    </r>
    <r>
      <rPr>
        <sz val="5"/>
        <rFont val="Times New Roman"/>
        <family val="1"/>
      </rPr>
      <t>MSY</t>
    </r>
    <r>
      <rPr>
        <sz val="7"/>
        <rFont val="Times New Roman"/>
        <family val="1"/>
      </rPr>
      <t xml:space="preserve">  </t>
    </r>
  </si>
  <si>
    <t>Average annual harvest over the last three years.  Note that this measure refers to MSY but there are many fisheries where the lack of stock assessments and reliable data mean that these estimates are unattainable. In such fisheries, score is based on discerning the goal of management/harvesters when deciding how much to land.</t>
  </si>
  <si>
    <t>Total Revenue Compared to Historic High</t>
  </si>
  <si>
    <t>1. To calculate Ratio of Asset Value to Gross Earnings</t>
  </si>
  <si>
    <t>Asset Values (in dollars)</t>
  </si>
  <si>
    <t>Boat Value</t>
  </si>
  <si>
    <t>Permit Value</t>
  </si>
  <si>
    <t>Quota Value</t>
  </si>
  <si>
    <t>Gear Value, Etc…</t>
  </si>
  <si>
    <t>Ratio</t>
  </si>
  <si>
    <t>Average Ratio</t>
  </si>
  <si>
    <t>Gross Earnings</t>
  </si>
  <si>
    <t>Total Asset Value</t>
  </si>
  <si>
    <t>Revenue ($)</t>
  </si>
  <si>
    <t>Total Revenue ($)</t>
  </si>
  <si>
    <t xml:space="preserve">Sum of 3 Historic Highs </t>
  </si>
  <si>
    <t>Avg Historic High</t>
  </si>
  <si>
    <t>Asset Value ($)</t>
  </si>
  <si>
    <t>Asset (Permit, Quota, etc...) Value Compared to Historic High</t>
  </si>
  <si>
    <t>*Note that this measure is only past 5 years but others need Asset values for past 10 years</t>
  </si>
  <si>
    <t>Average past 5 years</t>
  </si>
  <si>
    <t>The indicator is the ratio of total real revenue (in local currency) to the average of the three highest total real revenues in the past 10 years. Adjust by local CPI if inflation was significant. See 'Historical Data' Tab.</t>
  </si>
  <si>
    <t>Borrowing Rate Compared to Risk-free Rate</t>
  </si>
  <si>
    <t>3. To calculate Borrowing Rate Compared to Risk-Free Rate for Harvest and Post-Harvest Sectors</t>
  </si>
  <si>
    <t>Harvest interest Rate (%)</t>
  </si>
  <si>
    <t>Post-Harvest Interest Rate (%)</t>
  </si>
  <si>
    <t>Risk-Free Interest Rate (%)</t>
  </si>
  <si>
    <t>Harvest Ratio</t>
  </si>
  <si>
    <t>Post-Harvest Ratio</t>
  </si>
  <si>
    <t>Ratio of the standard deviation of the first differences of annual total revenue to the mean of total revenue over the last 10 years.  Best guess may be calculated based on shorter time series if data not available. See 'Volatility' Tab.</t>
  </si>
  <si>
    <t>Ex-vessel Price Compared to Historic High</t>
  </si>
  <si>
    <t>2. To calculate Total Revenue, Asset Value, and Ex-Vessel Price Compared to Historic High</t>
  </si>
  <si>
    <t>Ex-Vessel Price (in $/lb)</t>
  </si>
  <si>
    <t>This measures the sanitation conditions in the landing and processing areas. This measure is scored relative to global standards, not local standards. Pit latrines or toilets that are not improved, do not have proper drainage/sewage treatment, and do not allow for proper washing do not count as functional toilets.</t>
  </si>
  <si>
    <t xml:space="preserve">Extent to which the government reduces or threatens to change the access rights.  Even if no limited access, can be scored to reflect the extent of other restrictions that ensure the security of access right (though probably low). </t>
  </si>
  <si>
    <t xml:space="preserve">The proportion of total harvest that is under rights-based fisheries management.  Harvest rights include those for some fixed quantity or fish (e.g., a quota), or a fixed share of landings in an area (e.g., a TURF that gives 100% of landings in an area). A TURF does not give harvest rights unless the species harvested are sedentary or their movement is completely contained within the territory. Rights can be held by individuals or communities, and can include de facto and de jure rights.  (Input rights, like trap tags, are strong access rights, but not harvest rights included in this section.) </t>
  </si>
  <si>
    <t>Management Expenditure Compared to Value of Harvest</t>
  </si>
  <si>
    <t>Receive one point each for four key categories of "bad" subsidies: (1) fuel subsidies, (2) fish access payment subsidies; (3) capital or capital loan subsidies; and (4) price support (through inputs or direct payments).</t>
  </si>
  <si>
    <t>Extent to which biological and economic data are available.</t>
  </si>
  <si>
    <t>Extent to which biological and economic data are used by management.</t>
  </si>
  <si>
    <t>Extent to which utilities and electricity are reliable.</t>
  </si>
  <si>
    <t>Extent to which ice and/or refrigeration are available.</t>
  </si>
  <si>
    <t>Indicator</t>
  </si>
  <si>
    <t>Stock Performance</t>
  </si>
  <si>
    <t>Metric</t>
  </si>
  <si>
    <t>Proportion of landings from the managed stock using illegal gear, area, methods, etc., or that goes unreported or falls outside of the regulatory structure. See manual for how to deal with incursion from the recreational sector.</t>
  </si>
  <si>
    <t>The proportion of harvest (quantity) harvested under one of the recognized third party programs that certify ecological sustainability, such as the Marine Stewardship Council (MSC) certification. See manual for how to deal with other certification or fishery improvement programs.</t>
  </si>
  <si>
    <t>Average ratio between the interest rate on loans made to harvesters in the industry to risk-free rates over the last three years.  If businesses can access international credit markets, then the international risk free rate (US 10 year Treasury Bill) is an appropriate comparison; otherwise, use local risk free rate. See 'Historical Data' tab.</t>
  </si>
  <si>
    <t>The indicator is the ratio of the current value of the harvest asset (permit, quota, vessel, etc...) to the average of the three highest asset values in the past 10 years.  Adjust by local CPI if inflation was significant.  Typically 1 if wealth is not accumulating in vessels, permits or quota. See 'Historical Data' tab.</t>
  </si>
  <si>
    <t>Ratio of the standard deviation across data collection regions of average annual ex-vessel price to the mean of ex-vessel price across data collection regions. Measure should be averaged over last three years. Best guess may be calculated based on shorter time series if data not available. See 'Volatility' tab.</t>
  </si>
  <si>
    <t>Ratio of the standard deviation of average monthly ex-vessel prices over the last three years to the mean ex-vessel price.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</si>
  <si>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weekly/monthly total landings over the last three years to the mean of total landings.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</si>
  <si>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first differences of annual ex-vessel prices to the mean of ex-vessel price over the last 10 years. Best guess may be calculated based on shorter time series if data not available. See 'Volatility' tab.</t>
  </si>
  <si>
    <t>Ratio of the standard deviation of the first differences of annual total landings  to the mean of total landings over the last 10 years. Best guess may be calculated based on shorter time series if data not available. See 'Volatility' tab.</t>
  </si>
  <si>
    <t>Ratio of captain's average daily wage in this fishery to the average daily wage in the owner/captain's alternate occupations within their economic sphere. The comparison is to  jobs in the village that the owner/captain qualifies for if all economic activity is within the village, but to jobs within the nation if the owner/captain participates in national markets as a consumer and labor markets are fluid. Meant to capture the average personal opportunity cost of participating in the fishery.</t>
  </si>
  <si>
    <r>
      <t xml:space="preserve">• </t>
    </r>
    <r>
      <rPr>
        <b/>
        <sz val="7"/>
        <rFont val="Times New Roman"/>
        <family val="1"/>
      </rPr>
      <t>5</t>
    </r>
    <r>
      <rPr>
        <sz val="7"/>
        <rFont val="Times New Roman"/>
        <family val="1"/>
      </rPr>
      <t xml:space="preserve">:  Higher education is accessible; 
• </t>
    </r>
    <r>
      <rPr>
        <b/>
        <sz val="7"/>
        <rFont val="Times New Roman"/>
        <family val="1"/>
      </rPr>
      <t>4</t>
    </r>
    <r>
      <rPr>
        <sz val="7"/>
        <rFont val="Times New Roman"/>
        <family val="1"/>
      </rPr>
      <t xml:space="preserve">:  High school level education or advanced technical training is accessible; 
• </t>
    </r>
    <r>
      <rPr>
        <b/>
        <sz val="7"/>
        <rFont val="Times New Roman"/>
        <family val="1"/>
      </rPr>
      <t>3</t>
    </r>
    <r>
      <rPr>
        <sz val="7"/>
        <rFont val="Times New Roman"/>
        <family val="1"/>
      </rPr>
      <t xml:space="preserve">:  Middle school level education or simple technical training is accessible; 
• </t>
    </r>
    <r>
      <rPr>
        <b/>
        <sz val="7"/>
        <rFont val="Times New Roman"/>
        <family val="1"/>
      </rPr>
      <t>2</t>
    </r>
    <r>
      <rPr>
        <sz val="7"/>
        <rFont val="Times New Roman"/>
        <family val="1"/>
      </rPr>
      <t xml:space="preserve">:  Basic literacy and arithmetic training is accessible; 
• </t>
    </r>
    <r>
      <rPr>
        <b/>
        <sz val="7"/>
        <rFont val="Times New Roman"/>
        <family val="1"/>
      </rPr>
      <t>1</t>
    </r>
    <r>
      <rPr>
        <sz val="7"/>
        <rFont val="Times New Roman"/>
        <family val="1"/>
      </rPr>
      <t>:  Formal education is not accessible</t>
    </r>
  </si>
  <si>
    <t>Ratio of crew's average daily wage in this fishery to the average daily wage in the crew's alternate occupations within their economic sphere. The comparison is to jobs in the village that the crew qualifies for if all economic activity is within the village, but to jobs within the nation if the crew participates in national markets as a consumer and labor markets are fluid. Meant to capture the average personal opportunity cost of participating in the fishery.</t>
  </si>
  <si>
    <t>Increase in value of processed wholesale product from unprocessed ex-vessel product. [(Wholesale $/lb.) - Ex Vessel $/lb.]/(Ex Vessel $/lb.)</t>
  </si>
  <si>
    <r>
      <t xml:space="preserve">• </t>
    </r>
    <r>
      <rPr>
        <b/>
        <sz val="7"/>
        <rFont val="Times New Roman"/>
        <family val="1"/>
      </rPr>
      <t>5</t>
    </r>
    <r>
      <rPr>
        <sz val="7"/>
        <rFont val="Times New Roman"/>
        <family val="1"/>
      </rPr>
      <t xml:space="preserve">: Sanitation in landing and processing areas meets global health standards; 
• </t>
    </r>
    <r>
      <rPr>
        <b/>
        <sz val="7"/>
        <rFont val="Times New Roman"/>
        <family val="1"/>
      </rPr>
      <t>4</t>
    </r>
    <r>
      <rPr>
        <sz val="7"/>
        <rFont val="Times New Roman"/>
        <family val="1"/>
      </rPr>
      <t xml:space="preserve">:  Basic treatment, but falls short of global standards; 
• </t>
    </r>
    <r>
      <rPr>
        <b/>
        <sz val="7"/>
        <rFont val="Times New Roman"/>
        <family val="1"/>
      </rPr>
      <t>3</t>
    </r>
    <r>
      <rPr>
        <sz val="7"/>
        <rFont val="Times New Roman"/>
        <family val="1"/>
      </rPr>
      <t xml:space="preserve">: Human waste is adequately handled, but fish waste presents sanitation issues; 
• </t>
    </r>
    <r>
      <rPr>
        <b/>
        <sz val="7"/>
        <rFont val="Times New Roman"/>
        <family val="1"/>
      </rPr>
      <t>2</t>
    </r>
    <r>
      <rPr>
        <sz val="7"/>
        <rFont val="Times New Roman"/>
        <family val="1"/>
      </rPr>
      <t xml:space="preserve">:  Functional toilets are available, but fish or fish handlers exposed to untreated sewage;
• </t>
    </r>
    <r>
      <rPr>
        <b/>
        <sz val="7"/>
        <rFont val="Times New Roman"/>
        <family val="1"/>
      </rPr>
      <t>1</t>
    </r>
    <r>
      <rPr>
        <sz val="7"/>
        <rFont val="Times New Roman"/>
        <family val="1"/>
      </rPr>
      <t>:  Functional toilets are not available in landing or processing areas</t>
    </r>
  </si>
  <si>
    <r>
      <t xml:space="preserve">• </t>
    </r>
    <r>
      <rPr>
        <b/>
        <sz val="7"/>
        <rFont val="Times New Roman"/>
        <family val="1"/>
      </rPr>
      <t>5</t>
    </r>
    <r>
      <rPr>
        <sz val="7"/>
        <rFont val="Times New Roman"/>
        <family val="1"/>
      </rPr>
      <t xml:space="preserve">:  1st quarter of expected life; less than 7 years for a building
• </t>
    </r>
    <r>
      <rPr>
        <b/>
        <sz val="7"/>
        <rFont val="Times New Roman"/>
        <family val="1"/>
      </rPr>
      <t>4</t>
    </r>
    <r>
      <rPr>
        <sz val="7"/>
        <rFont val="Times New Roman"/>
        <family val="1"/>
      </rPr>
      <t xml:space="preserve">:  2nd quarter of expected life; 7-15 years; 
• </t>
    </r>
    <r>
      <rPr>
        <b/>
        <sz val="7"/>
        <rFont val="Times New Roman"/>
        <family val="1"/>
      </rPr>
      <t>3</t>
    </r>
    <r>
      <rPr>
        <sz val="7"/>
        <rFont val="Times New Roman"/>
        <family val="1"/>
      </rPr>
      <t xml:space="preserve">: Third quarter of expected life;  16-20 years; 
• </t>
    </r>
    <r>
      <rPr>
        <b/>
        <sz val="7"/>
        <rFont val="Times New Roman"/>
        <family val="1"/>
      </rPr>
      <t>2</t>
    </r>
    <r>
      <rPr>
        <sz val="7"/>
        <rFont val="Times New Roman"/>
        <family val="1"/>
      </rPr>
      <t xml:space="preserve">:  4th quarter of expected life; 21-25 years; 
• </t>
    </r>
    <r>
      <rPr>
        <b/>
        <sz val="7"/>
        <rFont val="Times New Roman"/>
        <family val="1"/>
      </rPr>
      <t>1</t>
    </r>
    <r>
      <rPr>
        <sz val="7"/>
        <rFont val="Times New Roman"/>
        <family val="1"/>
      </rPr>
      <t xml:space="preserve">:  Exceeding expected life; Greater than 25 years; </t>
    </r>
  </si>
  <si>
    <t>Ratio of owner/manager's average daily wage in this fishery to the average daily wage in the owner/manager's alternate occupations within their economic sphere. The comparison is to  jobs in the village that the owner/manager qualifies for if all economic activity is within the village, but to jobs within the nation if the owner/manager participates in national markets as a consumer and labor markets are fluid. Meant to capture the average personal opportunity cost of participating in the fishery.</t>
  </si>
  <si>
    <t>Ratio of processing worker's average daily wage in this fishery to the average daily wage in the worker's alternate occupations within their economic sphere. The comparison is to  jobs in the village that the worker qualifies for if all economic activity is within the village, but to jobs within the nation if the worker participates in national markets as a consumer and labor markets are fluid. Meant to capture the average personal opportunity cost of participating in the fishery.</t>
  </si>
  <si>
    <t>The indicator is the ratio of current ex-vessel prices to the average of the three highest annual ex-vessel prices in the past 10 years. Adjust by local CPI if inflation was significant. See 'Historical Data' tab.</t>
  </si>
  <si>
    <t>Wholesale Price Compared to Similar Products</t>
  </si>
  <si>
    <t>Percentage of fishery product weight that is lost due to handling, spoilage, or theft.  This is very likely to be an estimate.</t>
  </si>
  <si>
    <t>Crew Wages Compared to Non-fishery Wages</t>
  </si>
  <si>
    <r>
      <rPr>
        <b/>
        <sz val="7"/>
        <rFont val="Times New Roman"/>
        <family val="1"/>
      </rPr>
      <t>Add or subtract from previous metric according to:                                                           • +2:</t>
    </r>
    <r>
      <rPr>
        <sz val="7"/>
        <rFont val="Times New Roman"/>
        <family val="1"/>
      </rPr>
      <t xml:space="preserve"> Stock is rapidly rebuilding
</t>
    </r>
    <r>
      <rPr>
        <b/>
        <sz val="7"/>
        <rFont val="Times New Roman"/>
        <family val="1"/>
      </rPr>
      <t>• +1:</t>
    </r>
    <r>
      <rPr>
        <sz val="7"/>
        <rFont val="Times New Roman"/>
        <family val="1"/>
      </rPr>
      <t xml:space="preserve"> Stock is rebuilding
</t>
    </r>
    <r>
      <rPr>
        <b/>
        <sz val="7"/>
        <rFont val="Times New Roman"/>
        <family val="1"/>
      </rPr>
      <t xml:space="preserve">• +0: </t>
    </r>
    <r>
      <rPr>
        <sz val="7"/>
        <rFont val="Times New Roman"/>
        <family val="1"/>
      </rPr>
      <t xml:space="preserve">Stock is stable 
</t>
    </r>
    <r>
      <rPr>
        <b/>
        <sz val="7"/>
        <rFont val="Times New Roman"/>
        <family val="1"/>
      </rPr>
      <t xml:space="preserve">• -1: </t>
    </r>
    <r>
      <rPr>
        <sz val="7"/>
        <rFont val="Times New Roman"/>
        <family val="1"/>
      </rPr>
      <t xml:space="preserve">Stock is declining 
</t>
    </r>
    <r>
      <rPr>
        <b/>
        <sz val="7"/>
        <rFont val="Times New Roman"/>
        <family val="1"/>
      </rPr>
      <t xml:space="preserve">• -2: </t>
    </r>
    <r>
      <rPr>
        <sz val="7"/>
        <rFont val="Times New Roman"/>
        <family val="1"/>
      </rPr>
      <t xml:space="preserve">Stock is rapidly declining
</t>
    </r>
  </si>
  <si>
    <r>
      <t xml:space="preserve">• </t>
    </r>
    <r>
      <rPr>
        <b/>
        <sz val="7"/>
        <rFont val="Times New Roman"/>
        <family val="1"/>
      </rPr>
      <t>5</t>
    </r>
    <r>
      <rPr>
        <sz val="7"/>
        <rFont val="Times New Roman"/>
        <family val="1"/>
      </rPr>
      <t xml:space="preserve">:  76-100% of landings are certified; 
• </t>
    </r>
    <r>
      <rPr>
        <b/>
        <sz val="7"/>
        <rFont val="Times New Roman"/>
        <family val="1"/>
      </rPr>
      <t>4</t>
    </r>
    <r>
      <rPr>
        <sz val="7"/>
        <rFont val="Times New Roman"/>
        <family val="1"/>
      </rPr>
      <t xml:space="preserve">:  51-75% of landings are certified; 
• </t>
    </r>
    <r>
      <rPr>
        <b/>
        <sz val="7"/>
        <rFont val="Times New Roman"/>
        <family val="1"/>
      </rPr>
      <t>3</t>
    </r>
    <r>
      <rPr>
        <sz val="7"/>
        <rFont val="Times New Roman"/>
        <family val="1"/>
      </rPr>
      <t xml:space="preserve">:  26-50% of landings are certified; 
• </t>
    </r>
    <r>
      <rPr>
        <b/>
        <sz val="7"/>
        <rFont val="Times New Roman"/>
        <family val="1"/>
      </rPr>
      <t>2</t>
    </r>
    <r>
      <rPr>
        <sz val="7"/>
        <rFont val="Times New Roman"/>
        <family val="1"/>
      </rPr>
      <t xml:space="preserve">:  1-25% of landings are certified; 
• </t>
    </r>
    <r>
      <rPr>
        <b/>
        <sz val="7"/>
        <rFont val="Times New Roman"/>
        <family val="1"/>
      </rPr>
      <t>1</t>
    </r>
    <r>
      <rPr>
        <sz val="7"/>
        <rFont val="Times New Roman"/>
        <family val="1"/>
      </rPr>
      <t xml:space="preserve">:  No landings have third party certification </t>
    </r>
  </si>
  <si>
    <t>Extent to which fishery wealth is accumulated in access capital (e.g., quota, permits or vessels). Ratio of average price of capital and licenses required to access the fishery over the last five years to the average annual gross earnings for a similarly scaled access right in the same period.  Typically a 1 if vessels or quota not limited by regulation. Same business or same family sales are excluded, where they can be identified. See 'Historical Data' tab.</t>
  </si>
  <si>
    <r>
      <t xml:space="preserve">• </t>
    </r>
    <r>
      <rPr>
        <b/>
        <sz val="7"/>
        <rFont val="Times New Roman"/>
        <family val="1"/>
      </rPr>
      <t>5</t>
    </r>
    <r>
      <rPr>
        <sz val="7"/>
        <rFont val="Times New Roman"/>
        <family val="1"/>
      </rPr>
      <t xml:space="preserve">:  No significant legal challenges, civil actions, or protests regarding  the fishery management system; 
• </t>
    </r>
    <r>
      <rPr>
        <b/>
        <sz val="7"/>
        <rFont val="Times New Roman"/>
        <family val="1"/>
      </rPr>
      <t>4</t>
    </r>
    <r>
      <rPr>
        <sz val="7"/>
        <rFont val="Times New Roman"/>
        <family val="1"/>
      </rPr>
      <t xml:space="preserve">:  Minor legal challenges slow implementation; 
• </t>
    </r>
    <r>
      <rPr>
        <b/>
        <sz val="7"/>
        <rFont val="Times New Roman"/>
        <family val="1"/>
      </rPr>
      <t>3</t>
    </r>
    <r>
      <rPr>
        <sz val="7"/>
        <rFont val="Times New Roman"/>
        <family val="1"/>
      </rPr>
      <t xml:space="preserve">:  Legal challenges, civil actions, or protests impede some management measures; 
• </t>
    </r>
    <r>
      <rPr>
        <b/>
        <sz val="7"/>
        <rFont val="Times New Roman"/>
        <family val="1"/>
      </rPr>
      <t>2</t>
    </r>
    <r>
      <rPr>
        <sz val="7"/>
        <rFont val="Times New Roman"/>
        <family val="1"/>
      </rPr>
      <t xml:space="preserve">:  Legal challenges, civil actions, or protests suspend major elements of the management system; 
• </t>
    </r>
    <r>
      <rPr>
        <b/>
        <sz val="7"/>
        <rFont val="Times New Roman"/>
        <family val="1"/>
      </rPr>
      <t>1</t>
    </r>
    <r>
      <rPr>
        <sz val="7"/>
        <rFont val="Times New Roman"/>
        <family val="1"/>
      </rPr>
      <t xml:space="preserve">:  Legal challenges, civil actions, or protests suspend or prohibit implementation of  key management  reforms and regulation certification </t>
    </r>
  </si>
  <si>
    <t>TBL Category</t>
  </si>
  <si>
    <r>
      <t xml:space="preserve">• </t>
    </r>
    <r>
      <rPr>
        <b/>
        <sz val="7"/>
        <rFont val="Times New Roman"/>
        <family val="1"/>
      </rPr>
      <t>5</t>
    </r>
    <r>
      <rPr>
        <sz val="7"/>
        <rFont val="Times New Roman"/>
        <family val="1"/>
      </rPr>
      <t xml:space="preserve">:  Harvest value unaffected by disaster;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disaster</t>
    </r>
  </si>
  <si>
    <r>
      <t xml:space="preserve">• </t>
    </r>
    <r>
      <rPr>
        <b/>
        <sz val="7"/>
        <rFont val="Times New Roman"/>
        <family val="1"/>
      </rPr>
      <t>5</t>
    </r>
    <r>
      <rPr>
        <sz val="7"/>
        <rFont val="Times New Roman"/>
        <family val="1"/>
      </rPr>
      <t xml:space="preserve">:  Harvest value unaffected by shocks;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closed by shocks</t>
    </r>
  </si>
  <si>
    <r>
      <t xml:space="preserve">• </t>
    </r>
    <r>
      <rPr>
        <b/>
        <sz val="7"/>
        <rFont val="Times New Roman"/>
        <family val="1"/>
      </rPr>
      <t>5</t>
    </r>
    <r>
      <rPr>
        <sz val="7"/>
        <rFont val="Times New Roman"/>
        <family val="1"/>
      </rPr>
      <t xml:space="preserve">:  Harvest value unaffected by disease;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disease</t>
    </r>
  </si>
  <si>
    <r>
      <t xml:space="preserve">• </t>
    </r>
    <r>
      <rPr>
        <b/>
        <sz val="7"/>
        <rFont val="Times New Roman"/>
        <family val="1"/>
      </rPr>
      <t>5</t>
    </r>
    <r>
      <rPr>
        <sz val="7"/>
        <rFont val="Times New Roman"/>
        <family val="1"/>
      </rPr>
      <t xml:space="preserve">:  IEF 69.2-100
• </t>
    </r>
    <r>
      <rPr>
        <b/>
        <sz val="7"/>
        <rFont val="Times New Roman"/>
        <family val="1"/>
      </rPr>
      <t>4</t>
    </r>
    <r>
      <rPr>
        <sz val="7"/>
        <rFont val="Times New Roman"/>
        <family val="1"/>
      </rPr>
      <t xml:space="preserve">:  62.5-69.1
• </t>
    </r>
    <r>
      <rPr>
        <b/>
        <sz val="7"/>
        <rFont val="Times New Roman"/>
        <family val="1"/>
      </rPr>
      <t>3</t>
    </r>
    <r>
      <rPr>
        <sz val="7"/>
        <rFont val="Times New Roman"/>
        <family val="1"/>
      </rPr>
      <t xml:space="preserve">:  57.1-62.4
• </t>
    </r>
    <r>
      <rPr>
        <b/>
        <sz val="7"/>
        <rFont val="Times New Roman"/>
        <family val="1"/>
      </rPr>
      <t>2</t>
    </r>
    <r>
      <rPr>
        <sz val="7"/>
        <rFont val="Times New Roman"/>
        <family val="1"/>
      </rPr>
      <t xml:space="preserve">:  50.5-57.0
• </t>
    </r>
    <r>
      <rPr>
        <b/>
        <sz val="7"/>
        <rFont val="Times New Roman"/>
        <family val="1"/>
      </rPr>
      <t>1</t>
    </r>
    <r>
      <rPr>
        <sz val="7"/>
        <rFont val="Times New Roman"/>
        <family val="1"/>
      </rPr>
      <t>:  1-50.5</t>
    </r>
  </si>
  <si>
    <t xml:space="preserve">Country's score from the Heritage Foundation's Index of Economic Freedom. </t>
  </si>
  <si>
    <r>
      <t xml:space="preserve">• </t>
    </r>
    <r>
      <rPr>
        <b/>
        <sz val="7"/>
        <rFont val="Times New Roman"/>
        <family val="1"/>
      </rPr>
      <t>5</t>
    </r>
    <r>
      <rPr>
        <sz val="7"/>
        <rFont val="Times New Roman"/>
        <family val="1"/>
      </rPr>
      <t xml:space="preserve">:  Very Strong: All decisions and access to the property are controlled by the right’s owner. There are a limited amount of access rights granted and no intrusion from tose without rights such as recreational or bycatch fisheries; 
• </t>
    </r>
    <r>
      <rPr>
        <b/>
        <sz val="7"/>
        <rFont val="Times New Roman"/>
        <family val="1"/>
      </rPr>
      <t>4</t>
    </r>
    <r>
      <rPr>
        <sz val="7"/>
        <rFont val="Times New Roman"/>
        <family val="1"/>
      </rPr>
      <t xml:space="preserve">:  Strong: Little intrusion on resource by those without rights and there are a limited amount of access rights granted; 
• </t>
    </r>
    <r>
      <rPr>
        <b/>
        <sz val="7"/>
        <rFont val="Times New Roman"/>
        <family val="1"/>
      </rPr>
      <t>3</t>
    </r>
    <r>
      <rPr>
        <sz val="7"/>
        <rFont val="Times New Roman"/>
        <family val="1"/>
      </rPr>
      <t xml:space="preserve">:  Moderate: Modest intrusion on resource by those without rights. There is some effort to restrict the amount of access rights distributed; 
• </t>
    </r>
    <r>
      <rPr>
        <b/>
        <sz val="7"/>
        <rFont val="Times New Roman"/>
        <family val="1"/>
      </rPr>
      <t>2</t>
    </r>
    <r>
      <rPr>
        <sz val="7"/>
        <rFont val="Times New Roman"/>
        <family val="1"/>
      </rPr>
      <t xml:space="preserve">:  Weak: Significant intrusion on resource by those without rights or little limit on the amount of access rights distributed; 
• </t>
    </r>
    <r>
      <rPr>
        <b/>
        <sz val="7"/>
        <rFont val="Times New Roman"/>
        <family val="1"/>
      </rPr>
      <t>1</t>
    </r>
    <r>
      <rPr>
        <sz val="7"/>
        <rFont val="Times New Roman"/>
        <family val="1"/>
      </rPr>
      <t>:  None: Completely unrestricted open access, despite putative right. No limit on the amount of access rights distributed.</t>
    </r>
  </si>
  <si>
    <t>Ability of right holders to exclude those who do not have the right from affecting the resource or market. This includes intrusion by competing resource users such as recreational or bycatch fisheries and dilution or lack of enforcement leading to excess harvest by licensed harvesters. See manual for exactly when recreational/subsistence users affect this score. If a management authority chooses to dilute existing harvest rights by frequently increasing allocations then the exclusivity score should be very low. NA if there is no harvest right.</t>
  </si>
  <si>
    <t>Harvester Organization Influence on  Management &amp; Access</t>
  </si>
  <si>
    <r>
      <t xml:space="preserve">• </t>
    </r>
    <r>
      <rPr>
        <b/>
        <sz val="7"/>
        <rFont val="Times New Roman"/>
        <family val="1"/>
      </rPr>
      <t>5</t>
    </r>
    <r>
      <rPr>
        <sz val="7"/>
        <rFont val="Times New Roman"/>
        <family val="1"/>
      </rPr>
      <t xml:space="preserve">: Ice is available in various forms and in sufficient capacity to support fresh icing of all fish that needs to be iced; 
• </t>
    </r>
    <r>
      <rPr>
        <b/>
        <sz val="7"/>
        <rFont val="Times New Roman"/>
        <family val="1"/>
      </rPr>
      <t>4</t>
    </r>
    <r>
      <rPr>
        <sz val="7"/>
        <rFont val="Times New Roman"/>
        <family val="1"/>
      </rPr>
      <t xml:space="preserve">:  Ice is available in various forms, but quantity limits prevent applying to entire catch throughout supply chain; 
• </t>
    </r>
    <r>
      <rPr>
        <b/>
        <sz val="7"/>
        <rFont val="Times New Roman"/>
        <family val="1"/>
      </rPr>
      <t>3</t>
    </r>
    <r>
      <rPr>
        <sz val="7"/>
        <rFont val="Times New Roman"/>
        <family val="1"/>
      </rPr>
      <t xml:space="preserve">: Ice is available in limited form and quantity, and thus applied only to most valuable portions of catch; 
• </t>
    </r>
    <r>
      <rPr>
        <b/>
        <sz val="7"/>
        <rFont val="Times New Roman"/>
        <family val="1"/>
      </rPr>
      <t>2</t>
    </r>
    <r>
      <rPr>
        <sz val="7"/>
        <rFont val="Times New Roman"/>
        <family val="1"/>
      </rPr>
      <t xml:space="preserve">: Ice is available but capacity constrained; ice often reused, or used through melting stage
• </t>
    </r>
    <r>
      <rPr>
        <b/>
        <sz val="7"/>
        <rFont val="Times New Roman"/>
        <family val="1"/>
      </rPr>
      <t>1</t>
    </r>
    <r>
      <rPr>
        <sz val="7"/>
        <rFont val="Times New Roman"/>
        <family val="1"/>
      </rPr>
      <t>:  Ice quantities are extremely limited.</t>
    </r>
  </si>
  <si>
    <t xml:space="preserve">Ability of right holders to exclude those who do not have the right from affecting the resource or market.  Can still be scored to capture extent of de facto intrusion if access is not limited. This measure is meant to measure both illegal intrusion by outsiders through illegal fishing, bycatch, or subsistence and recreational fishing (see manual for exactly when subsistence/recreational fisheries affect this score). It is also meant to capture whether access rights are distributed with or without limits. If a management authority controls access yet chooses not to limit the number of harvesters or frequently increases the number permitted (diluting existing access rights) then the exclusivity score should be very low. </t>
  </si>
  <si>
    <r>
      <t xml:space="preserve">• </t>
    </r>
    <r>
      <rPr>
        <b/>
        <sz val="7"/>
        <rFont val="Times New Roman"/>
        <family val="1"/>
      </rPr>
      <t>5</t>
    </r>
    <r>
      <rPr>
        <sz val="7"/>
        <rFont val="Times New Roman"/>
        <family val="1"/>
      </rPr>
      <t xml:space="preserve">:  Biological and economic data used in prospective analysis of management; 
• </t>
    </r>
    <r>
      <rPr>
        <b/>
        <sz val="7"/>
        <rFont val="Times New Roman"/>
        <family val="1"/>
      </rPr>
      <t>4</t>
    </r>
    <r>
      <rPr>
        <sz val="7"/>
        <rFont val="Times New Roman"/>
        <family val="1"/>
      </rPr>
      <t xml:space="preserve">:  Biological data dominates simple prospective analysis; 
• </t>
    </r>
    <r>
      <rPr>
        <b/>
        <sz val="7"/>
        <rFont val="Times New Roman"/>
        <family val="1"/>
      </rPr>
      <t>3</t>
    </r>
    <r>
      <rPr>
        <sz val="7"/>
        <rFont val="Times New Roman"/>
        <family val="1"/>
      </rPr>
      <t xml:space="preserve">:  Biological or economic data is used to track performance retrospectively; 
• </t>
    </r>
    <r>
      <rPr>
        <b/>
        <sz val="7"/>
        <rFont val="Times New Roman"/>
        <family val="1"/>
      </rPr>
      <t>2</t>
    </r>
    <r>
      <rPr>
        <sz val="7"/>
        <rFont val="Times New Roman"/>
        <family val="1"/>
      </rPr>
      <t xml:space="preserve">:  Data is used inconsistently or irregularly; 
• </t>
    </r>
    <r>
      <rPr>
        <b/>
        <sz val="7"/>
        <rFont val="Times New Roman"/>
        <family val="1"/>
      </rPr>
      <t>1</t>
    </r>
    <r>
      <rPr>
        <sz val="7"/>
        <rFont val="Times New Roman"/>
        <family val="1"/>
      </rPr>
      <t>:  No data analysis conducted in management process</t>
    </r>
  </si>
  <si>
    <r>
      <t xml:space="preserve">• </t>
    </r>
    <r>
      <rPr>
        <b/>
        <sz val="7"/>
        <rFont val="Times New Roman"/>
        <family val="1"/>
      </rPr>
      <t>5</t>
    </r>
    <r>
      <rPr>
        <sz val="7"/>
        <rFont val="Times New Roman"/>
        <family val="1"/>
      </rPr>
      <t xml:space="preserve">:  Hard TAC established against which nearly all fishing mortality is counted
• </t>
    </r>
    <r>
      <rPr>
        <b/>
        <sz val="7"/>
        <rFont val="Times New Roman"/>
        <family val="1"/>
      </rPr>
      <t>4</t>
    </r>
    <r>
      <rPr>
        <sz val="7"/>
        <rFont val="Times New Roman"/>
        <family val="1"/>
      </rPr>
      <t xml:space="preserve">:  Hard TAC established, but there are sources of unaccounted mortality totaling less than 10%; or TAC is adjusted from biological guideline to compensate for sources of greater unaccounted mortality
• </t>
    </r>
    <r>
      <rPr>
        <b/>
        <sz val="7"/>
        <rFont val="Times New Roman"/>
        <family val="1"/>
      </rPr>
      <t>3</t>
    </r>
    <r>
      <rPr>
        <sz val="7"/>
        <rFont val="Times New Roman"/>
        <family val="1"/>
      </rPr>
      <t xml:space="preserve">:  There is a guideline mortality level that is generally met; hard TAC exceeded 10-50% by unaccounted mortality
• </t>
    </r>
    <r>
      <rPr>
        <b/>
        <sz val="7"/>
        <rFont val="Times New Roman"/>
        <family val="1"/>
      </rPr>
      <t>2</t>
    </r>
    <r>
      <rPr>
        <sz val="7"/>
        <rFont val="Times New Roman"/>
        <family val="1"/>
      </rPr>
      <t xml:space="preserve">:  Frequently exceeded guideline; hard TAC exceeded by more than 50%
• </t>
    </r>
    <r>
      <rPr>
        <b/>
        <sz val="7"/>
        <rFont val="Times New Roman"/>
        <family val="1"/>
      </rPr>
      <t>1</t>
    </r>
    <r>
      <rPr>
        <sz val="7"/>
        <rFont val="Times New Roman"/>
        <family val="1"/>
      </rPr>
      <t>:  Fishery does not have an explicitly mortality target</t>
    </r>
  </si>
  <si>
    <t>INDICATOR</t>
  </si>
  <si>
    <t>Owner/Permit Holder/Captain Wages Compared to Non-fishery Wages</t>
  </si>
  <si>
    <t>Note that uncertainty about the interpretation of the metric should be resolved through consultation with the FPI materials or personnel, rather than giving the score a lower quality.  Interpretations can be explained in the notes.</t>
  </si>
  <si>
    <t xml:space="preserve">Harvest  </t>
  </si>
  <si>
    <t>Harvest Assets</t>
  </si>
  <si>
    <t>Trade</t>
  </si>
  <si>
    <t>Product Form</t>
  </si>
  <si>
    <t>Managerial Returns</t>
  </si>
  <si>
    <t>Labor Returns</t>
  </si>
  <si>
    <t>Health &amp; Sanitation</t>
  </si>
  <si>
    <t>Community Services</t>
  </si>
  <si>
    <t>Local Ownership</t>
  </si>
  <si>
    <t>Local Labor</t>
  </si>
  <si>
    <t>Career</t>
  </si>
  <si>
    <t>TBL SCORE</t>
  </si>
  <si>
    <t>Stock Health</t>
  </si>
  <si>
    <t>National Environmental Performance</t>
  </si>
  <si>
    <t>Environmental Risk</t>
  </si>
  <si>
    <t>National Governance</t>
  </si>
  <si>
    <t>National Economics</t>
  </si>
  <si>
    <t>Participation &amp; Support</t>
  </si>
  <si>
    <t>Leadership &amp; Cohesion</t>
  </si>
  <si>
    <t>Management Capacity</t>
  </si>
  <si>
    <t xml:space="preserve">• 5:  EPI of 82-100; 
• 4:  73-82; 
• 3:  66-73; 
• 2:  51-66; 
• 1:  1-51 </t>
  </si>
  <si>
    <t>The EPI considers factors such as disease, water quality, air pollution, biodiversity, natural resources and climate change. The EPI ranges from 1-100.  Score is by 2016 EPI quintile.</t>
  </si>
  <si>
    <t>Reference OFL type</t>
  </si>
  <si>
    <t>Reference OFL</t>
  </si>
  <si>
    <t>CV Depletion over time t</t>
  </si>
  <si>
    <t>Depletion over time t</t>
  </si>
  <si>
    <t>CV Average catch over time t</t>
  </si>
  <si>
    <t>Average catch over time t</t>
  </si>
  <si>
    <t>Duration t</t>
  </si>
  <si>
    <t>CV Index Reference</t>
  </si>
  <si>
    <t>Index Reference</t>
  </si>
  <si>
    <t>CV Biomass Reference</t>
  </si>
  <si>
    <t>Biomass Reference</t>
  </si>
  <si>
    <t>CV Catch Reference</t>
  </si>
  <si>
    <t>Catch Reference</t>
  </si>
  <si>
    <t>CV BMSY/B0</t>
  </si>
  <si>
    <t>BMSY/B0</t>
  </si>
  <si>
    <t>CV FMSY/M</t>
  </si>
  <si>
    <t>FMSY/M</t>
  </si>
  <si>
    <t>CV current spawning abundance</t>
  </si>
  <si>
    <t>Current spawning abundance</t>
  </si>
  <si>
    <t>CV current stock abundance</t>
  </si>
  <si>
    <t>Current stock abundance</t>
  </si>
  <si>
    <t>CV current stock depletion</t>
  </si>
  <si>
    <t>Current stock depletion</t>
  </si>
  <si>
    <t>Reference</t>
  </si>
  <si>
    <t>Vuln CAL</t>
  </si>
  <si>
    <t>Catch-at-Length</t>
  </si>
  <si>
    <t>Vuln CAA</t>
  </si>
  <si>
    <t>Catch-at-Age</t>
  </si>
  <si>
    <t>Mean length above Lc</t>
  </si>
  <si>
    <t>Modal length (Lc)</t>
  </si>
  <si>
    <t>Mean length</t>
  </si>
  <si>
    <t>CV Recruitment index</t>
  </si>
  <si>
    <t>Recruitment index</t>
  </si>
  <si>
    <t>Vuln Index 2</t>
  </si>
  <si>
    <t>CV Index 2</t>
  </si>
  <si>
    <t>Index 2</t>
  </si>
  <si>
    <t>Vuln Index 1</t>
  </si>
  <si>
    <t>CV Index 1</t>
  </si>
  <si>
    <t>Index 1</t>
  </si>
  <si>
    <t>CV Abundance index</t>
  </si>
  <si>
    <t>Abundance index</t>
  </si>
  <si>
    <t>CV Effort</t>
  </si>
  <si>
    <t>Effort</t>
  </si>
  <si>
    <t>CV Catch</t>
  </si>
  <si>
    <t>Catch</t>
  </si>
  <si>
    <t>Time-Series</t>
  </si>
  <si>
    <t>Vulnerability at asymptotic length</t>
  </si>
  <si>
    <t>CV Length at full selection</t>
  </si>
  <si>
    <t>Length at full selection</t>
  </si>
  <si>
    <t>CV Length at first capture</t>
  </si>
  <si>
    <t>Length at first capture</t>
  </si>
  <si>
    <t>CV of length-at-age</t>
  </si>
  <si>
    <t>Length at 95% maturity</t>
  </si>
  <si>
    <t>CV Length at 50% maturity</t>
  </si>
  <si>
    <t>Length at 50% maturity</t>
  </si>
  <si>
    <t>CV sigmaR</t>
  </si>
  <si>
    <t>sigmaR</t>
  </si>
  <si>
    <t>CV Steepness</t>
  </si>
  <si>
    <t>Steepness</t>
  </si>
  <si>
    <t>CV Length-weight parameter b</t>
  </si>
  <si>
    <t>Length-weight parameter b</t>
  </si>
  <si>
    <t>CV Length-weight parameter a</t>
  </si>
  <si>
    <t>Length-weight parameter a</t>
  </si>
  <si>
    <t>CV von B. t0 parameter</t>
  </si>
  <si>
    <t>Von Bertalanffy t0 parameter</t>
  </si>
  <si>
    <t>CV von B. K parameter</t>
  </si>
  <si>
    <t>Von Bertalanffy K parameter</t>
  </si>
  <si>
    <t>CV von B. Linf parameter</t>
  </si>
  <si>
    <t>Von Bertalanffy Linf parameter</t>
  </si>
  <si>
    <t>CV M</t>
  </si>
  <si>
    <t>M</t>
  </si>
  <si>
    <t>Maximum age</t>
  </si>
  <si>
    <t>Biology</t>
  </si>
  <si>
    <t>nareas</t>
  </si>
  <si>
    <t>Previous TAE</t>
  </si>
  <si>
    <t>Units</t>
  </si>
  <si>
    <t>Previous TAC</t>
  </si>
  <si>
    <t>Last Historical Year</t>
  </si>
  <si>
    <t>Species</t>
  </si>
  <si>
    <t>Common Name</t>
  </si>
  <si>
    <t>Name</t>
  </si>
  <si>
    <t>Discarded Catch</t>
  </si>
  <si>
    <t xml:space="preserve">Proportion of catch that is unused and discarded at sea. In the absence of specific discards records, best guess may be calculated based on comparisons of discards rates from similar fishing gears and expert judgment.   </t>
  </si>
  <si>
    <t>Discard Mortality</t>
  </si>
  <si>
    <t xml:space="preserve">Proportion of catch that suffer post-release mortality. In the absence of specific discards records, best guess may be calculated based on post-release mortality rates from similar fishing gears and expert judgment.   </t>
  </si>
  <si>
    <t>Spatial mixing between open areas to fishing and closed areas</t>
  </si>
  <si>
    <t>Catch Reporting</t>
  </si>
  <si>
    <t xml:space="preserve">Proportion of the catch that is not reported, misreported or over-reported to relevant authorities. Unreported fishing is not necessarily illegal or unregulated, though it can be either. </t>
  </si>
  <si>
    <t xml:space="preserve">Proportionality between the index of relative abundance (CPUE) and the real biomass </t>
  </si>
  <si>
    <t>Historical Variability of Fishing Effort</t>
  </si>
  <si>
    <r>
      <t xml:space="preserve">• </t>
    </r>
    <r>
      <rPr>
        <b/>
        <sz val="7"/>
        <rFont val="Times New Roman"/>
        <family val="1"/>
      </rPr>
      <t>5.</t>
    </r>
    <r>
      <rPr>
        <sz val="7"/>
        <rFont val="Times New Roman"/>
        <family val="1"/>
      </rPr>
      <t xml:space="preserve"> High (50 - 100%)
• </t>
    </r>
    <r>
      <rPr>
        <b/>
        <sz val="7"/>
        <rFont val="Times New Roman"/>
        <family val="1"/>
      </rPr>
      <t>3</t>
    </r>
    <r>
      <rPr>
        <sz val="7"/>
        <rFont val="Times New Roman"/>
        <family val="1"/>
      </rPr>
      <t xml:space="preserve">. Moderate (30 - &lt;50%)
• </t>
    </r>
    <r>
      <rPr>
        <b/>
        <sz val="7"/>
        <rFont val="Times New Roman"/>
        <family val="1"/>
      </rPr>
      <t>1</t>
    </r>
    <r>
      <rPr>
        <sz val="7"/>
        <rFont val="Times New Roman"/>
        <family val="1"/>
      </rPr>
      <t xml:space="preserve">. Low (less than 30%)
</t>
    </r>
  </si>
  <si>
    <r>
      <t xml:space="preserve">• </t>
    </r>
    <r>
      <rPr>
        <b/>
        <sz val="7"/>
        <rFont val="Times New Roman"/>
        <family val="1"/>
      </rPr>
      <t>5</t>
    </r>
    <r>
      <rPr>
        <sz val="7"/>
        <rFont val="Times New Roman"/>
        <family val="1"/>
      </rPr>
      <t xml:space="preserve">. Fully mixed (highly mobile species) OR no closed area is planned
• </t>
    </r>
    <r>
      <rPr>
        <b/>
        <sz val="7"/>
        <rFont val="Times New Roman"/>
        <family val="1"/>
      </rPr>
      <t>4.</t>
    </r>
    <r>
      <rPr>
        <sz val="7"/>
        <rFont val="Times New Roman"/>
        <family val="1"/>
      </rPr>
      <t xml:space="preserve"> High movement (10 - 20% per year)
• </t>
    </r>
    <r>
      <rPr>
        <b/>
        <sz val="7"/>
        <rFont val="Times New Roman"/>
        <family val="1"/>
      </rPr>
      <t>3</t>
    </r>
    <r>
      <rPr>
        <sz val="7"/>
        <rFont val="Times New Roman"/>
        <family val="1"/>
      </rPr>
      <t xml:space="preserve">. Moderate movement (5 - 10% per year) 
• </t>
    </r>
    <r>
      <rPr>
        <b/>
        <sz val="7"/>
        <rFont val="Times New Roman"/>
        <family val="1"/>
      </rPr>
      <t>2.</t>
    </r>
    <r>
      <rPr>
        <sz val="7"/>
        <rFont val="Times New Roman"/>
        <family val="1"/>
      </rPr>
      <t xml:space="preserve"> Low movement (1 - 5% per year)
• </t>
    </r>
    <r>
      <rPr>
        <b/>
        <sz val="7"/>
        <rFont val="Times New Roman"/>
        <family val="1"/>
      </rPr>
      <t>1.</t>
    </r>
    <r>
      <rPr>
        <sz val="7"/>
        <rFont val="Times New Roman"/>
        <family val="1"/>
      </rPr>
      <t xml:space="preserve"> Species is sessile - very low movement
</t>
    </r>
  </si>
  <si>
    <r>
      <t xml:space="preserve">• </t>
    </r>
    <r>
      <rPr>
        <b/>
        <sz val="7"/>
        <rFont val="Times New Roman"/>
        <family val="1"/>
      </rPr>
      <t>5.</t>
    </r>
    <r>
      <rPr>
        <sz val="7"/>
        <rFont val="Times New Roman"/>
        <family val="1"/>
      </rPr>
      <t xml:space="preserve"> Strong under-reporting (reported catch 30 - 50% lower than actual catch)
• </t>
    </r>
    <r>
      <rPr>
        <b/>
        <sz val="7"/>
        <rFont val="Times New Roman"/>
        <family val="1"/>
      </rPr>
      <t>4.</t>
    </r>
    <r>
      <rPr>
        <sz val="7"/>
        <rFont val="Times New Roman"/>
        <family val="1"/>
      </rPr>
      <t xml:space="preserve"> Under-reporting (reported catch 10 - 30% lower than actual catch)
• </t>
    </r>
    <r>
      <rPr>
        <b/>
        <sz val="7"/>
        <rFont val="Times New Roman"/>
        <family val="1"/>
      </rPr>
      <t>3.</t>
    </r>
    <r>
      <rPr>
        <sz val="7"/>
        <rFont val="Times New Roman"/>
        <family val="1"/>
      </rPr>
      <t xml:space="preserve"> Slight under-reporting (reported catch up to 10% lower than actual catch)
• </t>
    </r>
    <r>
      <rPr>
        <b/>
        <sz val="7"/>
        <rFont val="Times New Roman"/>
        <family val="1"/>
      </rPr>
      <t>2</t>
    </r>
    <r>
      <rPr>
        <sz val="7"/>
        <rFont val="Times New Roman"/>
        <family val="1"/>
      </rPr>
      <t xml:space="preserve">. Reported accurately (reported catch +/- 5% of actual catch)
• </t>
    </r>
    <r>
      <rPr>
        <b/>
        <sz val="7"/>
        <rFont val="Times New Roman"/>
        <family val="1"/>
      </rPr>
      <t>1</t>
    </r>
    <r>
      <rPr>
        <sz val="7"/>
        <rFont val="Times New Roman"/>
        <family val="1"/>
      </rPr>
      <t xml:space="preserve">. Slight over-reporting (reported catch up to 10% greater than actual catch)
</t>
    </r>
  </si>
  <si>
    <r>
      <t xml:space="preserve">• </t>
    </r>
    <r>
      <rPr>
        <b/>
        <sz val="7"/>
        <rFont val="Times New Roman"/>
        <family val="1"/>
      </rPr>
      <t>5</t>
    </r>
    <r>
      <rPr>
        <sz val="7"/>
        <rFont val="Times New Roman"/>
        <family val="1"/>
      </rPr>
      <t xml:space="preserve">. Strong hyperstability
• </t>
    </r>
    <r>
      <rPr>
        <b/>
        <sz val="7"/>
        <rFont val="Times New Roman"/>
        <family val="1"/>
      </rPr>
      <t>4.</t>
    </r>
    <r>
      <rPr>
        <sz val="7"/>
        <rFont val="Times New Roman"/>
        <family val="1"/>
      </rPr>
      <t xml:space="preserve"> Hyperstability
• </t>
    </r>
    <r>
      <rPr>
        <b/>
        <sz val="7"/>
        <rFont val="Times New Roman"/>
        <family val="1"/>
      </rPr>
      <t>3.</t>
    </r>
    <r>
      <rPr>
        <sz val="7"/>
        <rFont val="Times New Roman"/>
        <family val="1"/>
      </rPr>
      <t xml:space="preserve"> Proportional
• </t>
    </r>
    <r>
      <rPr>
        <b/>
        <sz val="7"/>
        <rFont val="Times New Roman"/>
        <family val="1"/>
      </rPr>
      <t xml:space="preserve">2. </t>
    </r>
    <r>
      <rPr>
        <sz val="7"/>
        <rFont val="Times New Roman"/>
        <family val="1"/>
      </rPr>
      <t xml:space="preserve">Hyperdepletion
• </t>
    </r>
    <r>
      <rPr>
        <b/>
        <sz val="7"/>
        <rFont val="Times New Roman"/>
        <family val="1"/>
      </rPr>
      <t>1.</t>
    </r>
    <r>
      <rPr>
        <sz val="7"/>
        <rFont val="Times New Roman"/>
        <family val="1"/>
      </rPr>
      <t xml:space="preserve"> Strong hyperdepletion
</t>
    </r>
  </si>
  <si>
    <r>
      <t xml:space="preserve">• </t>
    </r>
    <r>
      <rPr>
        <b/>
        <sz val="7"/>
        <rFont val="Times New Roman"/>
        <family val="1"/>
      </rPr>
      <t>5</t>
    </r>
    <r>
      <rPr>
        <sz val="7"/>
        <rFont val="Times New Roman"/>
        <family val="1"/>
      </rPr>
      <t xml:space="preserve">. High (&gt;50%)
• </t>
    </r>
    <r>
      <rPr>
        <b/>
        <sz val="7"/>
        <rFont val="Times New Roman"/>
        <family val="1"/>
      </rPr>
      <t>4</t>
    </r>
    <r>
      <rPr>
        <sz val="7"/>
        <rFont val="Times New Roman"/>
        <family val="1"/>
      </rPr>
      <t xml:space="preserve">. Moderately high (30 - 50%)
• </t>
    </r>
    <r>
      <rPr>
        <b/>
        <sz val="7"/>
        <rFont val="Times New Roman"/>
        <family val="1"/>
      </rPr>
      <t>3.</t>
    </r>
    <r>
      <rPr>
        <sz val="7"/>
        <rFont val="Times New Roman"/>
        <family val="1"/>
      </rPr>
      <t xml:space="preserve"> Moderate (10 - 30%)
• </t>
    </r>
    <r>
      <rPr>
        <b/>
        <sz val="7"/>
        <rFont val="Times New Roman"/>
        <family val="1"/>
      </rPr>
      <t>2.</t>
    </r>
    <r>
      <rPr>
        <sz val="7"/>
        <rFont val="Times New Roman"/>
        <family val="1"/>
      </rPr>
      <t xml:space="preserve"> Low (1 - 10%)
• </t>
    </r>
    <r>
      <rPr>
        <b/>
        <sz val="7"/>
        <rFont val="Times New Roman"/>
        <family val="1"/>
      </rPr>
      <t>1.</t>
    </r>
    <r>
      <rPr>
        <sz val="7"/>
        <rFont val="Times New Roman"/>
        <family val="1"/>
      </rPr>
      <t xml:space="preserve"> Almost none (&lt; 1%)
</t>
    </r>
  </si>
  <si>
    <r>
      <t xml:space="preserve">• </t>
    </r>
    <r>
      <rPr>
        <b/>
        <sz val="7"/>
        <rFont val="Times New Roman"/>
        <family val="1"/>
      </rPr>
      <t>5.</t>
    </r>
    <r>
      <rPr>
        <sz val="7"/>
        <rFont val="Times New Roman"/>
        <family val="1"/>
      </rPr>
      <t xml:space="preserve"> Highly variable (greater than 50% inter-annual variation in effort)
• </t>
    </r>
    <r>
      <rPr>
        <b/>
        <sz val="7"/>
        <rFont val="Times New Roman"/>
        <family val="1"/>
      </rPr>
      <t>3</t>
    </r>
    <r>
      <rPr>
        <sz val="7"/>
        <rFont val="Times New Roman"/>
        <family val="1"/>
      </rPr>
      <t xml:space="preserve">. Variable (inter-annual variability in effort between 20% and 50%
• </t>
    </r>
    <r>
      <rPr>
        <b/>
        <sz val="7"/>
        <rFont val="Times New Roman"/>
        <family val="1"/>
      </rPr>
      <t>1.</t>
    </r>
    <r>
      <rPr>
        <sz val="7"/>
        <rFont val="Times New Roman"/>
        <family val="1"/>
      </rPr>
      <t xml:space="preserve"> Not variable (less than 20% change in effort between years)
</t>
    </r>
  </si>
  <si>
    <t>Percentage of change in the inter-annual variability in fishing effort throughout the history of the fishery. This information can be obtained by calculating the average inter-annual variability of effort units between years (e.g. number of vessels per year, number of fishing trips per year, effective fishing time per year, etc.).</t>
  </si>
  <si>
    <t>Historical Changes in Fishing Efficiency</t>
  </si>
  <si>
    <r>
      <t xml:space="preserve">• </t>
    </r>
    <r>
      <rPr>
        <b/>
        <sz val="7"/>
        <rFont val="Times New Roman"/>
        <family val="1"/>
      </rPr>
      <t>5.</t>
    </r>
    <r>
      <rPr>
        <sz val="7"/>
        <rFont val="Times New Roman"/>
        <family val="1"/>
      </rPr>
      <t xml:space="preserve"> Gear or technology changes have resulted in large increases in efficiency (average &gt; 2% increase per year)
• </t>
    </r>
    <r>
      <rPr>
        <b/>
        <sz val="7"/>
        <rFont val="Times New Roman"/>
        <family val="1"/>
      </rPr>
      <t>4</t>
    </r>
    <r>
      <rPr>
        <sz val="7"/>
        <rFont val="Times New Roman"/>
        <family val="1"/>
      </rPr>
      <t xml:space="preserve">. Gear or technology changes have resulted in small increases in efficiency (average 1 - 2% increase per year)
• </t>
    </r>
    <r>
      <rPr>
        <b/>
        <sz val="7"/>
        <rFont val="Times New Roman"/>
        <family val="1"/>
      </rPr>
      <t>3</t>
    </r>
    <r>
      <rPr>
        <sz val="7"/>
        <rFont val="Times New Roman"/>
        <family val="1"/>
      </rPr>
      <t xml:space="preserve">. Gear or technology changes have resulted in large decreases in efficiency (average &gt; 2% decline per year)
• </t>
    </r>
    <r>
      <rPr>
        <b/>
        <sz val="7"/>
        <rFont val="Times New Roman"/>
        <family val="1"/>
      </rPr>
      <t>2</t>
    </r>
    <r>
      <rPr>
        <sz val="7"/>
        <rFont val="Times New Roman"/>
        <family val="1"/>
      </rPr>
      <t xml:space="preserve">. Gear or technology changes have resulted in small decreases in efficiency (average 1 - 2% decline per year)
• </t>
    </r>
    <r>
      <rPr>
        <b/>
        <sz val="7"/>
        <rFont val="Times New Roman"/>
        <family val="1"/>
      </rPr>
      <t>1</t>
    </r>
    <r>
      <rPr>
        <sz val="7"/>
        <rFont val="Times New Roman"/>
        <family val="1"/>
      </rPr>
      <t xml:space="preserve">. Fishing gear and technology has been relatively stable
</t>
    </r>
  </si>
  <si>
    <t>Percentage of change in fishing efficiency as a result of improvements in fishing gears and technology (e.g. better nets, echo-sounders, radio buoys, GPS, changes in fleet dynamics and fishers´ behavior). Two alternative scoring systems are offering. The first is for fisheries where historical variability in catchability is not known with any precision but observations on improvements in fishing gears and technology exist. The second is for fisheries where historical trends in catchability are available and can be correlated to improvements in fishing gears and technology.</t>
  </si>
  <si>
    <t>Spatial closures planned for the future</t>
  </si>
  <si>
    <r>
      <t xml:space="preserve">• </t>
    </r>
    <r>
      <rPr>
        <b/>
        <sz val="7"/>
        <rFont val="Times New Roman"/>
        <family val="1"/>
      </rPr>
      <t>5.</t>
    </r>
    <r>
      <rPr>
        <sz val="7"/>
        <rFont val="Times New Roman"/>
        <family val="1"/>
      </rPr>
      <t xml:space="preserve"> Huge (&gt;40% of total area)
• </t>
    </r>
    <r>
      <rPr>
        <b/>
        <sz val="7"/>
        <rFont val="Times New Roman"/>
        <family val="1"/>
      </rPr>
      <t>4.</t>
    </r>
    <r>
      <rPr>
        <sz val="7"/>
        <rFont val="Times New Roman"/>
        <family val="1"/>
      </rPr>
      <t xml:space="preserve"> Large (&gt;20 - 40% of total area)
• </t>
    </r>
    <r>
      <rPr>
        <b/>
        <sz val="7"/>
        <rFont val="Times New Roman"/>
        <family val="1"/>
      </rPr>
      <t>3</t>
    </r>
    <r>
      <rPr>
        <sz val="7"/>
        <rFont val="Times New Roman"/>
        <family val="1"/>
      </rPr>
      <t xml:space="preserve">. Moderate (10 - 20% of total area)
• </t>
    </r>
    <r>
      <rPr>
        <b/>
        <sz val="7"/>
        <rFont val="Times New Roman"/>
        <family val="1"/>
      </rPr>
      <t>2</t>
    </r>
    <r>
      <rPr>
        <sz val="7"/>
        <rFont val="Times New Roman"/>
        <family val="1"/>
      </rPr>
      <t xml:space="preserve">. Small (&lt;10% of total area)
• </t>
    </r>
    <r>
      <rPr>
        <b/>
        <sz val="7"/>
        <rFont val="Times New Roman"/>
        <family val="1"/>
      </rPr>
      <t>1.</t>
    </r>
    <r>
      <rPr>
        <sz val="7"/>
        <rFont val="Times New Roman"/>
        <family val="1"/>
      </rPr>
      <t xml:space="preserve"> No closure is planned
</t>
    </r>
  </si>
  <si>
    <t>Proportion of spatial closure that could be introduced in the future with respect to the total area intended for fishing. Points to be assigned based on progressive policies, strategies, and current governmental proposals to enlarge marine protected areas.</t>
  </si>
  <si>
    <t>Potential management regulations</t>
  </si>
  <si>
    <r>
      <t xml:space="preserve">• </t>
    </r>
    <r>
      <rPr>
        <b/>
        <sz val="7"/>
        <rFont val="Times New Roman"/>
        <family val="1"/>
      </rPr>
      <t>5</t>
    </r>
    <r>
      <rPr>
        <sz val="7"/>
        <rFont val="Times New Roman"/>
        <family val="1"/>
      </rPr>
      <t xml:space="preserve">. Virtually two or more management regulations listed below
• </t>
    </r>
    <r>
      <rPr>
        <b/>
        <sz val="7"/>
        <rFont val="Times New Roman"/>
        <family val="1"/>
      </rPr>
      <t>4</t>
    </r>
    <r>
      <rPr>
        <sz val="7"/>
        <rFont val="Times New Roman"/>
        <family val="1"/>
      </rPr>
      <t xml:space="preserve">. Time-area closures
• </t>
    </r>
    <r>
      <rPr>
        <b/>
        <sz val="7"/>
        <rFont val="Times New Roman"/>
        <family val="1"/>
      </rPr>
      <t xml:space="preserve">3. </t>
    </r>
    <r>
      <rPr>
        <sz val="7"/>
        <rFont val="Times New Roman"/>
        <family val="1"/>
      </rPr>
      <t xml:space="preserve">Size regulations
• </t>
    </r>
    <r>
      <rPr>
        <b/>
        <sz val="7"/>
        <rFont val="Times New Roman"/>
        <family val="1"/>
      </rPr>
      <t>2</t>
    </r>
    <r>
      <rPr>
        <sz val="7"/>
        <rFont val="Times New Roman"/>
        <family val="1"/>
      </rPr>
      <t xml:space="preserve">. Total allowable effort (TAE)
• </t>
    </r>
    <r>
      <rPr>
        <b/>
        <sz val="7"/>
        <rFont val="Times New Roman"/>
        <family val="1"/>
      </rPr>
      <t>1.</t>
    </r>
    <r>
      <rPr>
        <sz val="7"/>
        <rFont val="Times New Roman"/>
        <family val="1"/>
      </rPr>
      <t xml:space="preserve"> Total allowable catch (TAC)
</t>
    </r>
  </si>
  <si>
    <t>Management regulations that could be feasibly implemented in the future. The score is meant to measure potential policies, strategies and decisions concerning fisheries management.</t>
  </si>
  <si>
    <t>#</t>
  </si>
  <si>
    <t>Question</t>
  </si>
  <si>
    <t>How variable has historical fishing effort been?</t>
  </si>
  <si>
    <t>1. Not variable (less than 20% change in effort between years)
2. Variable (inter-annual variability in effort between 20% and 50%
3. Highly variable (greater than 50% inter-annual variation in effort)</t>
  </si>
  <si>
    <t>Has fishing efficiency changed in the past?</t>
  </si>
  <si>
    <t>1. Fishing gear &amp; technology has been relatively stable
2. Gear or technology changes have resulted in small increases in efficiency (average 1 - 2% increase per year)
3. Gear or technology changes have resulted in large increases in efficiency (average &gt; 2% increase per year)
4. Gear or technology changes have resulted in small decreases in efficiency (average 1 - 2% decline per year)
5. Gear or technology changes have resulted in large decreases in efficiency (average &gt; 2% decline per year)</t>
  </si>
  <si>
    <t>On average, what fraction of caught fish are discarded at sea?</t>
  </si>
  <si>
    <t>1. Almost none (&lt; 1%)
2. Low (1 - 10%)
3. Moderate (10 - 30%)
4. Moderately high (30 - 50%)
5. High (&gt;50%)</t>
  </si>
  <si>
    <t>What fraction of discarded fish die after release?</t>
  </si>
  <si>
    <t>1. Low (less than 5%)
2. Low - moderate (5 - 25%)
3. Moderate (25 - 50%)
4. Moderate - high (50 - 75%)
5. High (75 - 95%)
6. Almost all die (95 - 100%)</t>
  </si>
  <si>
    <t>If MPAs/spatial closures exist, how much spatial mixing occurs between areas open and closed to fishing?</t>
  </si>
  <si>
    <t>1. Species is sessile - very low movement
2. Low movement (1 - 5% per year)
3. Moderate movement (5 - 10% per year)
4. High movement (10 - 20% per year)
5. Fully mixed (highly mobile species)</t>
  </si>
  <si>
    <t>Are (additional) spatial closures planned for the future? If so, what is the total size of the planned closed area?</t>
  </si>
  <si>
    <t>If future MPAs/spatial closures are planned, how much spatial mixing is expected between areas open and closed to fishing?</t>
  </si>
  <si>
    <t xml:space="preserve">1. Species is sessile - very low movement
2. Low movement (1 - 5% per year)
3. Moderate movement (5 - 10% per year)
4. High movement (10 - 20% per year)
5. Fully mixed (highly mobile species) OR no closed area is planned </t>
  </si>
  <si>
    <t>What types of fishery management are potentially feasible?</t>
  </si>
  <si>
    <t>1. Total allowable catch (TAC)
2. Total allowable effort (TAE)
3. Size regulations 
4. Time-area closures</t>
  </si>
  <si>
    <t>On average, are catches reported accurately?</t>
  </si>
  <si>
    <t>1. Strong under-reporting (reported catch 30 - 50% lower than actual catch)
2. Under-reporting (reported catch 10 - 30% lower than actual catch)
3. Slight under-reporting (reported catch up to 10% lower than actual catch)
4. Reported accurately (reported catch +/- 5% of actual catch)
5. Slight over-reporting (reported catch up to 10% greater than actual catch)</t>
  </si>
  <si>
    <t>Is the primary index of relative abundance proportional to real biomass?</t>
  </si>
  <si>
    <t>1. Strong hyperdepletion
2. Hyperdepletion
3. Proportional
4. Hyperstability
5. Strong hyperstability</t>
  </si>
  <si>
    <t>See FPI+ Documentation for more details on each question</t>
  </si>
  <si>
    <t>The proportion of spatial mixing that is expected between areas open to fishing and closed areas. The score for this question should reflect the average annual movement rates of target species in and out of an expected spatial closure. If no spatial closures are planned, the question should be scored as 5.</t>
  </si>
  <si>
    <t>Spatial mixing expected between open areas to fishing and closed areas</t>
  </si>
  <si>
    <t>The proportion of spatial mixing between areas open to fishing and closed areas. The score for this question should reflect the average annual movement rates of target species in and out of an existing spatial closure. If no spatial closures exist, the question should be scored as 5.</t>
  </si>
  <si>
    <t>Measure of proportionality between trends in CPUE and biomass. It may be calculated based on the description of non-linear relationships: 1) Hyperdepletion occurs when CPUE remains high despite population abundance declines. For example, this relationship is expected to occur in species with cryptic habits (e.g. lobster, octopus) in which part of the stock is not reachable by fishing methods. 2) A hyperstable relationship is thought to occur when CPUE is high and population abundance declines. For example, when ﬁshers target the centre of pelagic aggregations, so CPUE remains stable despite the population contracting and declining.</t>
  </si>
  <si>
    <t>÷</t>
  </si>
  <si>
    <r>
      <rPr>
        <b/>
        <sz val="7"/>
        <rFont val="Times New Roman"/>
        <family val="1"/>
      </rPr>
      <t>5.</t>
    </r>
    <r>
      <rPr>
        <sz val="7"/>
        <rFont val="Times New Roman"/>
        <family val="1"/>
      </rPr>
      <t xml:space="preserve"> Fully mixed (highly mobile species)  OR no closed area exists 
</t>
    </r>
    <r>
      <rPr>
        <b/>
        <sz val="7"/>
        <rFont val="Times New Roman"/>
        <family val="1"/>
      </rPr>
      <t>4</t>
    </r>
    <r>
      <rPr>
        <sz val="7"/>
        <rFont val="Times New Roman"/>
        <family val="1"/>
      </rPr>
      <t xml:space="preserve">. High movement (10 - 20% per year)
</t>
    </r>
    <r>
      <rPr>
        <b/>
        <sz val="7"/>
        <rFont val="Times New Roman"/>
        <family val="1"/>
      </rPr>
      <t>3.</t>
    </r>
    <r>
      <rPr>
        <sz val="7"/>
        <rFont val="Times New Roman"/>
        <family val="1"/>
      </rPr>
      <t xml:space="preserve"> Moderate movement (5 - 10% per year)
</t>
    </r>
    <r>
      <rPr>
        <b/>
        <sz val="7"/>
        <rFont val="Times New Roman"/>
        <family val="1"/>
      </rPr>
      <t>2.</t>
    </r>
    <r>
      <rPr>
        <sz val="7"/>
        <rFont val="Times New Roman"/>
        <family val="1"/>
      </rPr>
      <t xml:space="preserve"> Low movement (1 - 5% per year)
</t>
    </r>
    <r>
      <rPr>
        <b/>
        <sz val="7"/>
        <rFont val="Times New Roman"/>
        <family val="1"/>
      </rPr>
      <t>1.</t>
    </r>
    <r>
      <rPr>
        <sz val="7"/>
        <rFont val="Times New Roman"/>
        <family val="1"/>
      </rPr>
      <t xml:space="preserve"> Species is sessile - very low movement
</t>
    </r>
  </si>
  <si>
    <t>Practical Scoring Guidance For The Fishery Performance Assessment Toolkit (FPAT)</t>
  </si>
  <si>
    <t xml:space="preserve">    NA is only acceptable if the metric truly does not apply to the fishery (example: in a fishery with no harvest rights you should score the transferability of harvest rights as NA).</t>
  </si>
  <si>
    <t xml:space="preserve">    If a score cannot be given due to missing data, the metric should not be left blank- an educated guess as to the score should be made and the metric should be given a quality score of C.</t>
  </si>
  <si>
    <t xml:space="preserve"> </t>
  </si>
  <si>
    <t>Modal Length (LC): Numeric entry. Annual estimates of modal length of the vulnerable population (or catch). This is often used to assume the first length class of full selection. Leave blank if no data exists, or use NA to indicate years where data are missing. Must be the same length at Year.</t>
  </si>
  <si>
    <t>Mean Length above Lc: Numeric entry. Annual estimates of mean length above the modal length (Lc) of the vulnerable population (or catch). Leave blank if no data exists, or use NA to indicate years where data are missing. Must be the same length at Year.</t>
  </si>
  <si>
    <r>
      <t>1.</t>
    </r>
    <r>
      <rPr>
        <sz val="14"/>
        <color rgb="FF000000"/>
        <rFont val="Calibri"/>
        <family val="2"/>
        <scheme val="minor"/>
      </rPr>
      <t xml:space="preserve"> Be sure to fill in the first tab of the worksheet “Cover Page” with country, location, fishery, single/multi species, species names, date, base year, and author information.</t>
    </r>
  </si>
  <si>
    <r>
      <t>2.</t>
    </r>
    <r>
      <rPr>
        <sz val="14"/>
        <color rgb="FF000000"/>
        <rFont val="Calibri"/>
        <family val="2"/>
        <scheme val="minor"/>
      </rPr>
      <t> It is essential to fill in the column of quality scores for both the input and output tables. Note the quality score guidelines:</t>
    </r>
  </si>
  <si>
    <r>
      <t xml:space="preserve">     A:</t>
    </r>
    <r>
      <rPr>
        <sz val="14"/>
        <color rgb="FF000000"/>
        <rFont val="Calibri"/>
        <family val="2"/>
        <scheme val="minor"/>
      </rPr>
      <t xml:space="preserve"> Reviewer is highly confident (95%) the 1-5 score is correct.  Confidence can come from familiarity with the fishery, the reliability of another expert source, a calculation based on reliable data, or large ranges of the underlying metric for the given score that make another score highly unlikely for the fishery.  Note that it is confidence in the 1-5 score that matters, and thus wide ranges for the underlying metric associated with a score can support “A” quality, even in the case when information about the precise level of the underlying metric is poor.</t>
    </r>
  </si>
  <si>
    <r>
      <t xml:space="preserve">     </t>
    </r>
    <r>
      <rPr>
        <b/>
        <sz val="14"/>
        <color rgb="FF000000"/>
        <rFont val="Calibri"/>
        <family val="2"/>
        <scheme val="minor"/>
      </rPr>
      <t>B:</t>
    </r>
    <r>
      <rPr>
        <sz val="14"/>
        <color rgb="FF000000"/>
        <rFont val="Calibri"/>
        <family val="2"/>
        <scheme val="minor"/>
      </rPr>
      <t xml:space="preserve"> Reviewer feels 1-5 score is more likely than others, and reviewer is highly confident (95%) that the true underlying metric would be within one of the given score.</t>
    </r>
  </si>
  <si>
    <r>
      <t xml:space="preserve">     </t>
    </r>
    <r>
      <rPr>
        <b/>
        <sz val="14"/>
        <color rgb="FF000000"/>
        <rFont val="Calibri"/>
        <family val="2"/>
        <scheme val="minor"/>
      </rPr>
      <t>C:</t>
    </r>
    <r>
      <rPr>
        <sz val="14"/>
        <color rgb="FF000000"/>
        <rFont val="Calibri"/>
        <family val="2"/>
        <scheme val="minor"/>
      </rPr>
      <t xml:space="preserve"> Reviewer is making an educated guess based on best available information, but reviewer is not highly confident the true metric would be within one of the given score.</t>
    </r>
  </si>
  <si>
    <r>
      <t>3.</t>
    </r>
    <r>
      <rPr>
        <sz val="14"/>
        <color rgb="FF000000"/>
        <rFont val="Calibri"/>
        <family val="2"/>
        <scheme val="minor"/>
      </rPr>
      <t> All metrics should be scored with a 1, 2, 3, 4, 5 or NA. Intermediate scores of 1.5, 2.5, etc. are not acceptable.</t>
    </r>
  </si>
  <si>
    <r>
      <t>4.</t>
    </r>
    <r>
      <rPr>
        <sz val="14"/>
        <color rgb="FF000000"/>
        <rFont val="Calibri"/>
        <family val="2"/>
        <scheme val="minor"/>
      </rPr>
      <t xml:space="preserve"> The explanation column should be filled in for each metric so that reviewers know the rationale behind the given score. Explanations can be brief but it should be clear from the explanation and data source column which information sources are being used.</t>
    </r>
  </si>
  <si>
    <r>
      <t>5.</t>
    </r>
    <r>
      <rPr>
        <sz val="14"/>
        <color rgb="FF000000"/>
        <rFont val="Calibri"/>
        <family val="2"/>
        <scheme val="minor"/>
      </rPr>
      <t> An FPI fishery profile should be completed for each fishery in order to provide important context and background information for the scores. Completion of the fishery profile does not mean that scores no longer require an explanation in the worksheet.</t>
    </r>
  </si>
  <si>
    <r>
      <t>6.</t>
    </r>
    <r>
      <rPr>
        <sz val="14"/>
        <color rgb="FF000000"/>
        <rFont val="Calibri"/>
        <family val="2"/>
        <scheme val="minor"/>
      </rPr>
      <t xml:space="preserve"> If historic data on harvest asset prices, revenue, etc... is available, please report in excel spreadsheet's 'Volatility' and ‘Historical Data’ tabs and fill in data for past 10 years.</t>
    </r>
  </si>
  <si>
    <r>
      <t>7.</t>
    </r>
    <r>
      <rPr>
        <sz val="14"/>
        <color rgb="FF000000"/>
        <rFont val="Calibri"/>
        <family val="2"/>
        <scheme val="minor"/>
      </rPr>
      <t xml:space="preserve"> Make sure to refer to the FPI Manual when scoring. There are extensive examples and scoring guidance in the manual that may clarify any questions that arise when scoring.</t>
    </r>
  </si>
  <si>
    <r>
      <t xml:space="preserve">Maximum age: Numeric entry. </t>
    </r>
    <r>
      <rPr>
        <sz val="14"/>
        <color rgb="FF000000"/>
        <rFont val="Calibri"/>
        <family val="2"/>
        <scheme val="minor"/>
      </rPr>
      <t xml:space="preserve">The maximum age of the species. The catch-at-age data entries must match this value (see the Catch at age entry for more details). </t>
    </r>
  </si>
  <si>
    <r>
      <t xml:space="preserve">M and CV M: </t>
    </r>
    <r>
      <rPr>
        <sz val="14"/>
        <color rgb="FF000000"/>
        <rFont val="Calibri"/>
        <family val="2"/>
        <scheme val="minor"/>
      </rPr>
      <t>Numeric entries. A point estimate for the (adult) natural mortality rate (M) and a coefficient of variation (CV) associated with this estimate (assuming a log-normal distribution).</t>
    </r>
  </si>
  <si>
    <r>
      <t xml:space="preserve">von Bertalanffy Linf parameter and CV: </t>
    </r>
    <r>
      <rPr>
        <sz val="14"/>
        <color rgb="FF000000"/>
        <rFont val="Calibri"/>
        <family val="2"/>
        <scheme val="minor"/>
      </rPr>
      <t xml:space="preserve">Numeric entries. The estimated mean asymptotic length from a fitted von Bertalanffy growth model and the associated CV. The units of the </t>
    </r>
    <r>
      <rPr>
        <i/>
        <sz val="14"/>
        <color rgb="FF000000"/>
        <rFont val="Calibri"/>
        <family val="2"/>
        <scheme val="minor"/>
      </rPr>
      <t>Linf</t>
    </r>
    <r>
      <rPr>
        <sz val="14"/>
        <color rgb="FF000000"/>
        <rFont val="Calibri"/>
        <family val="2"/>
        <scheme val="minor"/>
      </rPr>
      <t xml:space="preserve"> parameter are not important, but all length parameters and data (e.g., length-at-maturity and catch-at-length) must be in the same units.</t>
    </r>
    <r>
      <rPr>
        <b/>
        <sz val="14"/>
        <color rgb="FF000000"/>
        <rFont val="Calibri"/>
        <family val="2"/>
        <scheme val="minor"/>
      </rPr>
      <t xml:space="preserve"> </t>
    </r>
  </si>
  <si>
    <r>
      <t xml:space="preserve">von Bertalanffy t0 parameter and CV: </t>
    </r>
    <r>
      <rPr>
        <sz val="14"/>
        <color rgb="FF000000"/>
        <rFont val="Calibri"/>
        <family val="2"/>
        <scheme val="minor"/>
      </rPr>
      <t>Numeric entries. The estimated age when mean length is zero (</t>
    </r>
    <r>
      <rPr>
        <i/>
        <sz val="14"/>
        <color rgb="FF000000"/>
        <rFont val="Calibri"/>
        <family val="2"/>
        <scheme val="minor"/>
      </rPr>
      <t>t0</t>
    </r>
    <r>
      <rPr>
        <sz val="14"/>
        <color rgb="FF000000"/>
        <rFont val="Calibri"/>
        <family val="2"/>
        <scheme val="minor"/>
      </rPr>
      <t xml:space="preserve">) and the associated CV. The </t>
    </r>
    <r>
      <rPr>
        <i/>
        <sz val="14"/>
        <color rgb="FF000000"/>
        <rFont val="Calibri"/>
        <family val="2"/>
        <scheme val="minor"/>
      </rPr>
      <t>t0</t>
    </r>
    <r>
      <rPr>
        <sz val="14"/>
        <color rgb="FF000000"/>
        <rFont val="Calibri"/>
        <family val="2"/>
        <scheme val="minor"/>
      </rPr>
      <t xml:space="preserve"> parameter must be in the same units as “Maximum age” (usually years). </t>
    </r>
  </si>
  <si>
    <r>
      <t xml:space="preserve">von Bertalanffy K parameter and CV: </t>
    </r>
    <r>
      <rPr>
        <sz val="14"/>
        <color rgb="FF000000"/>
        <rFont val="Calibri"/>
        <family val="2"/>
        <scheme val="minor"/>
      </rPr>
      <t>Numeric entries. The estimated von Bertalanffy growth parameter (</t>
    </r>
    <r>
      <rPr>
        <i/>
        <sz val="14"/>
        <color rgb="FF000000"/>
        <rFont val="Calibri"/>
        <family val="2"/>
        <scheme val="minor"/>
      </rPr>
      <t>K</t>
    </r>
    <r>
      <rPr>
        <sz val="14"/>
        <color rgb="FF000000"/>
        <rFont val="Calibri"/>
        <family val="2"/>
        <scheme val="minor"/>
      </rPr>
      <t xml:space="preserve">) and the associated CV. The </t>
    </r>
    <r>
      <rPr>
        <i/>
        <sz val="14"/>
        <color rgb="FF000000"/>
        <rFont val="Calibri"/>
        <family val="2"/>
        <scheme val="minor"/>
      </rPr>
      <t>K</t>
    </r>
    <r>
      <rPr>
        <sz val="14"/>
        <color rgb="FF000000"/>
        <rFont val="Calibri"/>
        <family val="2"/>
        <scheme val="minor"/>
      </rPr>
      <t xml:space="preserve"> parameter must be in the same units as </t>
    </r>
    <r>
      <rPr>
        <i/>
        <sz val="14"/>
        <color rgb="FF000000"/>
        <rFont val="Calibri"/>
        <family val="2"/>
        <scheme val="minor"/>
      </rPr>
      <t>M</t>
    </r>
    <r>
      <rPr>
        <sz val="14"/>
        <color rgb="FF000000"/>
        <rFont val="Calibri"/>
        <family val="2"/>
        <scheme val="minor"/>
      </rPr>
      <t xml:space="preserve">, usually year-1. </t>
    </r>
  </si>
  <si>
    <r>
      <t xml:space="preserve">Length-weight parameters: </t>
    </r>
    <r>
      <rPr>
        <sz val="14"/>
        <color rgb="FF000000"/>
        <rFont val="Calibri"/>
        <family val="2"/>
        <scheme val="minor"/>
      </rPr>
      <t xml:space="preserve">Numeric entries. Estimates of the a and b parameters (and associated CVs) from a fitted length-weight model of the form: </t>
    </r>
  </si>
  <si>
    <r>
      <t xml:space="preserve">Recruitment parameters: </t>
    </r>
    <r>
      <rPr>
        <sz val="14"/>
        <color rgb="FF000000"/>
        <rFont val="Calibri"/>
        <family val="2"/>
        <scheme val="minor"/>
      </rPr>
      <t xml:space="preserve">The steepness parameter is the expected fraction of virgin recruitment when the spawning biomass has been reduced to 20% of the unfished level. This is an important parameter for determining the productivity of the stock, especially at low levels of spawning biomass. However, the parameter is difficult to estimate and not well known for many species. The </t>
    </r>
    <r>
      <rPr>
        <i/>
        <sz val="14"/>
        <color rgb="FF000000"/>
        <rFont val="Calibri"/>
        <family val="2"/>
        <scheme val="minor"/>
      </rPr>
      <t>sigmaR</t>
    </r>
    <r>
      <rPr>
        <sz val="14"/>
        <color rgb="FF000000"/>
        <rFont val="Calibri"/>
        <family val="2"/>
        <scheme val="minor"/>
      </rPr>
      <t xml:space="preserve"> parameter describes the variance around the expected stock-recruitment relationship.</t>
    </r>
  </si>
  <si>
    <r>
      <t xml:space="preserve">Length-at-Maturity parameters: </t>
    </r>
    <r>
      <rPr>
        <sz val="14"/>
        <color rgb="FF000000"/>
        <rFont val="Calibri"/>
        <family val="2"/>
        <scheme val="minor"/>
      </rPr>
      <t xml:space="preserve">Numeric entries. Mean estimates and associated CVs. The Length at 50% maturity and Length at 95% maturity parameters are estimated by fitting a logistic model to maturity-at-length data. The parameters refer to the expected length where 50% and 95% respectively of the population are mature. The CV of length at 95% maturity is assumed to be the same as the CV of length at 50% maturity. </t>
    </r>
  </si>
  <si>
    <r>
      <t xml:space="preserve">Variability of length-at-age: </t>
    </r>
    <r>
      <rPr>
        <sz val="14"/>
        <color rgb="FF000000"/>
        <rFont val="Calibri"/>
        <family val="2"/>
        <scheme val="minor"/>
      </rPr>
      <t>Numeric entry. The expected variability of length-at-age; that is, the distribution of length-at-age around the mean growth curve described by the von Bertalanffy growth model.</t>
    </r>
  </si>
  <si>
    <r>
      <t xml:space="preserve">Length at first capture: </t>
    </r>
    <r>
      <rPr>
        <sz val="14"/>
        <color rgb="FF000000"/>
        <rFont val="Calibri"/>
        <family val="2"/>
        <scheme val="minor"/>
      </rPr>
      <t xml:space="preserve">Numeric entries. The Length at first capture is an estimate of first length class that is vulnerable to the fishery (and the associated CV). </t>
    </r>
  </si>
  <si>
    <r>
      <t xml:space="preserve">Length at full selection: </t>
    </r>
    <r>
      <rPr>
        <sz val="14"/>
        <color rgb="FF000000"/>
        <rFont val="Calibri"/>
        <family val="2"/>
        <scheme val="minor"/>
      </rPr>
      <t>Numeric entries. The Length at full selection is the first length class that is fully vulnerable to fishing (and the associated CV).</t>
    </r>
  </si>
  <si>
    <r>
      <t xml:space="preserve">Vulnerability at asymptotic length: </t>
    </r>
    <r>
      <rPr>
        <sz val="14"/>
        <color rgb="FF000000"/>
        <rFont val="Calibri"/>
        <family val="2"/>
        <scheme val="minor"/>
      </rPr>
      <t xml:space="preserve">Numeric entry. The Vulnerability at asymptotic length describes that shape of the selectivity curve. Dome-shaped selectivity patterns (Vulnerability at asymptotic length &lt; 1) occurs vulnerability to fishing begins to decrease after reaching a maximum value at some intermediate length. </t>
    </r>
  </si>
  <si>
    <r>
      <t xml:space="preserve">Annual Catch and CV: </t>
    </r>
    <r>
      <rPr>
        <sz val="14"/>
        <color rgb="FF000000"/>
        <rFont val="Calibri"/>
        <family val="2"/>
        <scheme val="minor"/>
      </rPr>
      <t xml:space="preserve">Numeric entries. Total catch records for each year (NA for missing years) in the same units as Units and Previous TAC. CVs for each catch record should be included in the CV Catch row. </t>
    </r>
  </si>
  <si>
    <r>
      <t>Annual Effort and CV:</t>
    </r>
    <r>
      <rPr>
        <sz val="14"/>
        <color rgb="FF000000"/>
        <rFont val="Calibri"/>
        <family val="2"/>
        <scheme val="minor"/>
      </rPr>
      <t xml:space="preserve"> Numeric entries. Data on the annual total fishing effort and associated annual CVs. Effort can either be in absolute units (e.g., days at sea) or a relative trend in effort (e.g., ranging from 0 to 1). However, the effort data should be in the same units as Previous TAE (if available). Leave blank or use NA for missing years.</t>
    </r>
  </si>
  <si>
    <r>
      <t>Abundance Index and CV:</t>
    </r>
    <r>
      <rPr>
        <sz val="14"/>
        <color rgb="FF000000"/>
        <rFont val="Calibri"/>
        <family val="2"/>
        <scheme val="minor"/>
      </rPr>
      <t xml:space="preserve"> Numeric entries. Relative or absolute annual index of total abundance and associated CVs. Leave blank if no data exists or use NA for years where data is missing. </t>
    </r>
  </si>
  <si>
    <r>
      <t>Recruitment Index and CV:</t>
    </r>
    <r>
      <rPr>
        <sz val="14"/>
        <color rgb="FF000000"/>
        <rFont val="Calibri"/>
        <family val="2"/>
        <scheme val="minor"/>
      </rPr>
      <t xml:space="preserve"> Numeric entries. Estimates of annual age-1 recruitment and associated CVs. Leave blank if no data exists, or use NA to indicate years where data are missing. Must be the same length at Year. </t>
    </r>
  </si>
  <si>
    <r>
      <t>Additional Indices:</t>
    </r>
    <r>
      <rPr>
        <sz val="14"/>
        <color rgb="FF000000"/>
        <rFont val="Calibri"/>
        <family val="2"/>
        <scheme val="minor"/>
      </rPr>
      <t xml:space="preserve"> Numeric entries. The additional indices are optional and are used in cases where multiple indices of abundance exist and are used either in combination or separately by management procedures. There is no limit to the number of additional indices that can be added. Additional indices can be added by inserting 3 new rows for each additional index, with names in Column A following the form (ensure there are no spaces before or after the text): 1. Index #. 2. CV Index # 3. Vuln Index #. Where # is a sequentially increasing integer for each additional index. The data for the additional indices follows the same form as Abundance Index and CV. The only additional piece of information is the new row for the vulnerability schedule associated with the new index. The vulnerability schedule for each index (e.g., Vuln Index 1) must be of length Maximum age and contain the vulnerability-at-age schedule associated with each index; i.e., values ranging from 0 to 1 indicating the vulnerability of each age-class that is represented in the additional index.</t>
    </r>
  </si>
  <si>
    <r>
      <t>Mean Length:</t>
    </r>
    <r>
      <rPr>
        <sz val="14"/>
        <color rgb="FF000000"/>
        <rFont val="Calibri"/>
        <family val="2"/>
        <scheme val="minor"/>
      </rPr>
      <t xml:space="preserve"> Numeric entry. Annual estimates of mean length of the vulnerable population (or catch). Leave blank if no data exists, or use NA to indicate years where data are missing. Must be the same length at Year.</t>
    </r>
  </si>
  <si>
    <r>
      <t>Vuln CAA:</t>
    </r>
    <r>
      <rPr>
        <sz val="14"/>
        <color rgb="FF000000"/>
        <rFont val="Calibri"/>
        <family val="2"/>
        <scheme val="minor"/>
      </rPr>
      <t xml:space="preserve"> Numeric entry. Optional. The default assumption is that the catch-at-age data is from the fishing fleet (i.e., the catch-at-age data reflects the aggregate vulnerability-at-age schedule from all fishing fleets). If the catch-at-age data comes from a survey or a fleet with a different selectivity schedule, the vulnerability-at-age associated with the catch-at-age data should be entered here. The length of the Vuln CAA data should match the value entered in Maximum age. </t>
    </r>
  </si>
  <si>
    <r>
      <t>CAA:</t>
    </r>
    <r>
      <rPr>
        <sz val="14"/>
        <color rgb="FF000000"/>
        <rFont val="Calibri"/>
        <family val="2"/>
        <scheme val="minor"/>
      </rPr>
      <t xml:space="preserve"> Numeric entries. A row should be entered for each calendar year of catch-at-age data that exists. Text entries in the first column for each new row should be of the from “CAA YEAR”, e.g. “CAA 1980”, “CAA 1981”, etc. Catch-at-age (in numbers) should be entered for each age-class, from 1 to the maximum age specified in Maximum age. The years in the catch-at-age data must be included in the years entered in the Year row. For example, “CAA 2019” is not valid if the years in Year only extend to 2015. In this case, increase the years in Year to 2019. Years where catch-at-age data are missing can be left out, or entered with all values set to NA.</t>
    </r>
  </si>
  <si>
    <r>
      <t>Vuln CAL:</t>
    </r>
    <r>
      <rPr>
        <sz val="14"/>
        <color rgb="FF000000"/>
        <rFont val="Calibri"/>
        <family val="2"/>
        <scheme val="minor"/>
      </rPr>
      <t xml:space="preserve"> Numeric entry. Optional. The default assumption is that the catch-at-length data is from the fishing fleet (i.e., the catch-at-length data reflects the aggregate vulnerability-at-length schedule from all fishing fleets). If the catch-at-length data comes from a survey or a fleet with a different selectivity schedule, the vulnerability-at-length associated with the catch-at-length data should be entered here. The length of the Vuln CAL data should match the length of CAL_mids, or be one less than the length of CAL_bins.</t>
    </r>
  </si>
  <si>
    <r>
      <t>CAL_bins</t>
    </r>
    <r>
      <rPr>
        <sz val="14"/>
        <color rgb="FF000000"/>
        <rFont val="Calibri"/>
        <family val="2"/>
        <scheme val="minor"/>
      </rPr>
      <t xml:space="preserve">: Numeric entry. Optional, but either CAL_bins or CAL_mids must be populated if catch-at-length data is entered. The vertices of the length classes for the catch-at-length data. Must increase sequentially. </t>
    </r>
  </si>
  <si>
    <r>
      <t xml:space="preserve">CAL_mids: </t>
    </r>
    <r>
      <rPr>
        <sz val="14"/>
        <color rgb="FF000000"/>
        <rFont val="Calibri"/>
        <family val="2"/>
        <scheme val="minor"/>
      </rPr>
      <t xml:space="preserve">Numeric entry. Optional, but either CAL_bins or CAL_mids must be populated if catch-at-length data is entered. The mid-points of the length classes for the catch-at-length data. If both CAL_bins and CAL_mids are entered, they must correspond correctly; that is, CAL_mids is the mid-points of the vertices specified in CAL_bins, and length CAL_mids is one shorter than length CAL_bins. </t>
    </r>
  </si>
  <si>
    <r>
      <t xml:space="preserve">CAL: </t>
    </r>
    <r>
      <rPr>
        <sz val="14"/>
        <color rgb="FF000000"/>
        <rFont val="Calibri"/>
        <family val="2"/>
        <scheme val="minor"/>
      </rPr>
      <t>Numeric entries. A row should be entered for each calendar year of catch-at-length data that exists. Text entries in the first column for each new row should be of the from “CAL YEAR”, e.g. “CAL 1980”, “CAL 1981”, etc. Catch-at-length (in numbers) should be entered for each length-class. That is, each row of CAL data should be the same length as CAL_mids or one less than the length of CAL_bins. The years in the catch-at-length data must be included in the years entered in the Year row. For example, “CAL 2019” is not valid if the years in Year only extend to 2015. In this case, increase the years in Year to 2019. Years where catch-at-length data are missing can be left out, or entered with all values set to NA.</t>
    </r>
  </si>
  <si>
    <r>
      <t xml:space="preserve">Current stock depletion and CV: </t>
    </r>
    <r>
      <rPr>
        <sz val="14"/>
        <color rgb="FF000000"/>
        <rFont val="Calibri"/>
        <family val="2"/>
        <scheme val="minor"/>
      </rPr>
      <t>Numeric entries. An estimate of the current stock depletion (current spawning biomass divided by average unfished spawning biomass) and associated CV. Usually obtained from a quantitative stock assessment. Leave blank if no estimate is available.</t>
    </r>
  </si>
  <si>
    <r>
      <t xml:space="preserve">Current stock abundance and CV: </t>
    </r>
    <r>
      <rPr>
        <sz val="14"/>
        <color rgb="FF000000"/>
        <rFont val="Calibri"/>
        <family val="2"/>
        <scheme val="minor"/>
      </rPr>
      <t>Numeric entries. An estimate of the current absolute stock abundance (total biomass) and associated CV. Usually obtained from a quantitative stock assessment. Leave blank if no estimate is available.</t>
    </r>
  </si>
  <si>
    <r>
      <t xml:space="preserve">Current spawning abundance and CV: </t>
    </r>
    <r>
      <rPr>
        <sz val="14"/>
        <color rgb="FF000000"/>
        <rFont val="Calibri"/>
        <family val="2"/>
        <scheme val="minor"/>
      </rPr>
      <t xml:space="preserve">Numeric entries. An estimate of the current absolute spawning stock abundance (total biomass) and associated CV. Usually obtained from a quantitative stock assessment. Leave blank if no estimate is available. </t>
    </r>
  </si>
  <si>
    <r>
      <t xml:space="preserve">Biological Reference Points and CV: </t>
    </r>
    <r>
      <rPr>
        <sz val="14"/>
        <color rgb="FF000000"/>
        <rFont val="Calibri"/>
        <family val="2"/>
        <scheme val="minor"/>
      </rPr>
      <t>Numeric entries. The biological reference points: “FMSY/M” - the ratio of fishing mortality corresponding to maximum sustainable yield (FMSY) to the natural mortality rate (M) and “BMSY/B0” - the ratio of biomass corresponding to maximum sustainable yield (BMSY) to the average unfished biomass (B0) are typically obtained from a quantitative stock assessment, or a yield-per-recruit analysis that accounts for the impact of reduced spawning biomass on the expected recruitment. Leave blank if no estimates are available.</t>
    </r>
  </si>
  <si>
    <r>
      <t xml:space="preserve">Catch Reference and CV: </t>
    </r>
    <r>
      <rPr>
        <sz val="14"/>
        <color rgb="FF000000"/>
        <rFont val="Calibri"/>
        <family val="2"/>
        <scheme val="minor"/>
      </rPr>
      <t xml:space="preserve">Numeric entries. A catch level (in the same units as Catch), and associated </t>
    </r>
    <r>
      <rPr>
        <i/>
        <sz val="14"/>
        <color rgb="FF000000"/>
        <rFont val="Calibri"/>
        <family val="2"/>
        <scheme val="minor"/>
      </rPr>
      <t>CV</t>
    </r>
    <r>
      <rPr>
        <sz val="14"/>
        <color rgb="FF000000"/>
        <rFont val="Calibri"/>
        <family val="2"/>
        <scheme val="minor"/>
      </rPr>
      <t>, that is used by management procedures as a target level for catch.</t>
    </r>
  </si>
  <si>
    <r>
      <t>Index Reference and CV</t>
    </r>
    <r>
      <rPr>
        <sz val="14"/>
        <color rgb="FF000000"/>
        <rFont val="Calibri"/>
        <family val="2"/>
        <scheme val="minor"/>
      </rPr>
      <t xml:space="preserve">: Numeric entries. An index level (in the same units as Abundance Index, and associated </t>
    </r>
    <r>
      <rPr>
        <i/>
        <sz val="14"/>
        <color rgb="FF000000"/>
        <rFont val="Calibri"/>
        <family val="2"/>
        <scheme val="minor"/>
      </rPr>
      <t>CV</t>
    </r>
    <r>
      <rPr>
        <sz val="14"/>
        <color rgb="FF000000"/>
        <rFont val="Calibri"/>
        <family val="2"/>
        <scheme val="minor"/>
      </rPr>
      <t>, that is used by management procedures as a target level for the abundance index.</t>
    </r>
  </si>
  <si>
    <r>
      <t xml:space="preserve">Duration t: </t>
    </r>
    <r>
      <rPr>
        <sz val="14"/>
        <color rgb="FF000000"/>
        <rFont val="Calibri"/>
        <family val="2"/>
        <scheme val="minor"/>
      </rPr>
      <t>Numeric entry. In some cases, data are only used for a particular period of the fishery. For example, mean catches and depletion from the early years of a fishery when there was no management may be used. The value in “Duration t” corresponds to the first t years of the history of the fishery that are used in the following two entries.</t>
    </r>
  </si>
  <si>
    <r>
      <t xml:space="preserve">Average Catch over time t: </t>
    </r>
    <r>
      <rPr>
        <sz val="14"/>
        <color rgb="FF000000"/>
        <rFont val="Calibri"/>
        <family val="2"/>
        <scheme val="minor"/>
      </rPr>
      <t>Numeric entry. The average catch over time t (and associated CV).</t>
    </r>
  </si>
  <si>
    <r>
      <t xml:space="preserve">Depletion over time t: </t>
    </r>
    <r>
      <rPr>
        <sz val="14"/>
        <color rgb="FF000000"/>
        <rFont val="Calibri"/>
        <family val="2"/>
        <scheme val="minor"/>
      </rPr>
      <t>Numeric entry. The estimated depletion at time t (and associated CV).</t>
    </r>
  </si>
  <si>
    <r>
      <t xml:space="preserve">Reference OFL: </t>
    </r>
    <r>
      <rPr>
        <sz val="14"/>
        <color rgb="FF000000"/>
        <rFont val="Calibri"/>
        <family val="2"/>
        <scheme val="minor"/>
      </rPr>
      <t>Numeric entry. A reference over-fishing limit (e.g., a catch limit). Leave blank if none exists.</t>
    </r>
  </si>
  <si>
    <r>
      <t xml:space="preserve">Reference OFL type: </t>
    </r>
    <r>
      <rPr>
        <sz val="14"/>
        <color rgb="FF000000"/>
        <rFont val="Calibri"/>
        <family val="2"/>
        <scheme val="minor"/>
      </rPr>
      <t>Text entry. A short description of the type of reference management level (e.g., 2009 catch limit).</t>
    </r>
  </si>
  <si>
    <r>
      <t>7.</t>
    </r>
    <r>
      <rPr>
        <b/>
        <sz val="14"/>
        <color theme="1"/>
        <rFont val="Times New Roman"/>
        <family val="1"/>
      </rPr>
      <t xml:space="preserve">  </t>
    </r>
    <r>
      <rPr>
        <b/>
        <sz val="14"/>
        <color rgb="FF000000"/>
        <rFont val="Calibri"/>
        <family val="2"/>
        <scheme val="minor"/>
      </rPr>
      <t xml:space="preserve">Reference Points: </t>
    </r>
    <r>
      <rPr>
        <sz val="14"/>
        <color rgb="FF000000"/>
        <rFont val="Calibri"/>
        <family val="2"/>
        <scheme val="minor"/>
      </rPr>
      <t xml:space="preserve">The Reference section includes various biological reference points and other values that are by management procedures. </t>
    </r>
  </si>
  <si>
    <r>
      <t>6.</t>
    </r>
    <r>
      <rPr>
        <b/>
        <sz val="14"/>
        <color theme="1"/>
        <rFont val="Times New Roman"/>
        <family val="1"/>
      </rPr>
      <t>  </t>
    </r>
    <r>
      <rPr>
        <b/>
        <sz val="14"/>
        <color rgb="FF000000"/>
        <rFont val="Calibri"/>
        <family val="2"/>
        <scheme val="minor"/>
      </rPr>
      <t xml:space="preserve">Catch-at-length data: </t>
    </r>
    <r>
      <rPr>
        <sz val="14"/>
        <color rgb="FF000000"/>
        <rFont val="Calibri"/>
        <family val="2"/>
        <scheme val="minor"/>
      </rPr>
      <t>The catch-at-length section includes annual catch-at-length data. If no catch-at-length data exists, leave this section blank. Otherwise a row should be populated for each year that catch-at-length (in units of numbers) exists.</t>
    </r>
  </si>
  <si>
    <r>
      <t>5.</t>
    </r>
    <r>
      <rPr>
        <b/>
        <sz val="14"/>
        <color theme="1"/>
        <rFont val="Times New Roman"/>
        <family val="1"/>
      </rPr>
      <t xml:space="preserve">  </t>
    </r>
    <r>
      <rPr>
        <b/>
        <sz val="14"/>
        <color rgb="FF000000"/>
        <rFont val="Calibri"/>
        <family val="2"/>
        <scheme val="minor"/>
      </rPr>
      <t xml:space="preserve">Catch-at-age data: </t>
    </r>
    <r>
      <rPr>
        <sz val="14"/>
        <color rgb="FF000000"/>
        <rFont val="Calibri"/>
        <family val="2"/>
        <scheme val="minor"/>
      </rPr>
      <t>The catch-at-age section includes annual catch-at-age data. If no catch-at-age data exists, leave this section blank. Otherwise a row should be populated for each year that catch-at-age (in units of numbers) exists.</t>
    </r>
    <r>
      <rPr>
        <b/>
        <sz val="14"/>
        <color rgb="FF000000"/>
        <rFont val="Calibri"/>
        <family val="2"/>
        <scheme val="minor"/>
      </rPr>
      <t xml:space="preserve"> </t>
    </r>
  </si>
  <si>
    <r>
      <t>4.</t>
    </r>
    <r>
      <rPr>
        <b/>
        <sz val="14"/>
        <color theme="1"/>
        <rFont val="Times New Roman"/>
        <family val="1"/>
      </rPr>
      <t>  </t>
    </r>
    <r>
      <rPr>
        <b/>
        <sz val="14"/>
        <color rgb="FF000000"/>
        <rFont val="Calibri"/>
        <family val="2"/>
        <scheme val="minor"/>
      </rPr>
      <t xml:space="preserve">Time-series information:  </t>
    </r>
    <r>
      <rPr>
        <sz val="14"/>
        <color rgb="FF000000"/>
        <rFont val="Calibri"/>
        <family val="2"/>
        <scheme val="minor"/>
      </rPr>
      <t>The time-series section includes data sources such as annual catches, annual abundance indices, and other annual indices such as recruitment, and mean length. Time-series data should be entered for all historical years of the fishery; that is, the first year the fishery began to the current year of data (4 and 5). Years where no data are available should either be left empty or populated with an ‘NA’ (no quotations).</t>
    </r>
  </si>
  <si>
    <r>
      <t>3.</t>
    </r>
    <r>
      <rPr>
        <b/>
        <sz val="14"/>
        <color theme="1"/>
        <rFont val="Times New Roman"/>
        <family val="1"/>
      </rPr>
      <t>  </t>
    </r>
    <r>
      <rPr>
        <b/>
        <sz val="14"/>
        <color rgb="FF000000"/>
        <rFont val="Calibri"/>
        <family val="2"/>
        <scheme val="minor"/>
      </rPr>
      <t xml:space="preserve">Selectivity Parameters: </t>
    </r>
    <r>
      <rPr>
        <sz val="14"/>
        <color rgb="FF000000"/>
        <rFont val="Calibri"/>
        <family val="2"/>
        <scheme val="minor"/>
      </rPr>
      <t>There are five parameters relating to selectivity at length. Leave any entry blank if the parameter is unknown.</t>
    </r>
    <r>
      <rPr>
        <b/>
        <sz val="14"/>
        <color rgb="FF000000"/>
        <rFont val="Calibri"/>
        <family val="2"/>
        <scheme val="minor"/>
      </rPr>
      <t xml:space="preserve"> </t>
    </r>
  </si>
  <si>
    <r>
      <t>2.</t>
    </r>
    <r>
      <rPr>
        <b/>
        <sz val="14"/>
        <color theme="1"/>
        <rFont val="Times New Roman"/>
        <family val="1"/>
      </rPr>
      <t>  </t>
    </r>
    <r>
      <rPr>
        <b/>
        <sz val="14"/>
        <color rgb="FF000000"/>
        <rFont val="Calibri"/>
        <family val="2"/>
        <scheme val="minor"/>
      </rPr>
      <t xml:space="preserve">Biological Parameters:  </t>
    </r>
    <r>
      <rPr>
        <sz val="14"/>
        <color rgb="FF000000"/>
        <rFont val="Calibri"/>
        <family val="2"/>
        <scheme val="minor"/>
      </rPr>
      <t>This section contains mean and uncertainty values for the biological parameters of the species. Leave any entry blank if the parameter is unknown.</t>
    </r>
  </si>
  <si>
    <r>
      <t>9.</t>
    </r>
    <r>
      <rPr>
        <sz val="14"/>
        <color rgb="FF000000"/>
        <rFont val="Calibri"/>
        <family val="2"/>
        <scheme val="minor"/>
      </rPr>
      <t xml:space="preserve"> The “Fishery Data” tab consists of </t>
    </r>
    <r>
      <rPr>
        <b/>
        <sz val="14"/>
        <color rgb="FF000000"/>
        <rFont val="Calibri"/>
        <family val="2"/>
        <scheme val="minor"/>
      </rPr>
      <t>7</t>
    </r>
    <r>
      <rPr>
        <sz val="14"/>
        <color rgb="FF000000"/>
        <rFont val="Calibri"/>
        <family val="2"/>
        <scheme val="minor"/>
      </rPr>
      <t xml:space="preserve"> data categories:</t>
    </r>
  </si>
  <si>
    <r>
      <t xml:space="preserve">Year: </t>
    </r>
    <r>
      <rPr>
        <sz val="14"/>
        <color rgb="FF000000"/>
        <rFont val="Calibri"/>
        <family val="2"/>
        <scheme val="minor"/>
      </rPr>
      <t xml:space="preserve">Numeric entry. The calendar years the fishery has been operating. The years should begin in the first year of the fishery and sequentially increase to the last year where time-series data is available. This is usually the same as the </t>
    </r>
    <r>
      <rPr>
        <sz val="14"/>
        <color theme="4" tint="-0.249977111117893"/>
        <rFont val="Calibri"/>
        <family val="2"/>
        <scheme val="minor"/>
      </rPr>
      <t>Last Historical Year</t>
    </r>
    <r>
      <rPr>
        <sz val="14"/>
        <color rgb="FF000000"/>
        <rFont val="Calibri"/>
        <family val="2"/>
        <scheme val="minor"/>
      </rPr>
      <t xml:space="preserve"> (see </t>
    </r>
    <r>
      <rPr>
        <b/>
        <sz val="14"/>
        <color rgb="FF000000"/>
        <rFont val="Calibri"/>
        <family val="2"/>
        <scheme val="minor"/>
      </rPr>
      <t>Metadata</t>
    </r>
    <r>
      <rPr>
        <sz val="14"/>
        <color rgb="FF000000"/>
        <rFont val="Calibri"/>
        <family val="2"/>
        <scheme val="minor"/>
      </rPr>
      <t>), unless more data has been collected since an MSE was conducted in the Last Historical Year.</t>
    </r>
  </si>
  <si>
    <r>
      <t>1.</t>
    </r>
    <r>
      <rPr>
        <b/>
        <sz val="14"/>
        <color theme="1"/>
        <rFont val="Times New Roman"/>
        <family val="1"/>
      </rPr>
      <t>  </t>
    </r>
    <r>
      <rPr>
        <b/>
        <sz val="14"/>
        <color rgb="FF000000"/>
        <rFont val="Calibri"/>
        <family val="2"/>
        <scheme val="minor"/>
      </rPr>
      <t>Metadata:</t>
    </r>
    <r>
      <rPr>
        <sz val="14"/>
        <color rgb="FF000000"/>
        <rFont val="Calibri"/>
        <family val="2"/>
        <scheme val="minor"/>
      </rPr>
      <t xml:space="preserve"> The metadata section has 9 entries. All entries must go in column B. </t>
    </r>
    <r>
      <rPr>
        <b/>
        <sz val="14"/>
        <color rgb="FF000000"/>
        <rFont val="Calibri"/>
        <family val="2"/>
        <scheme val="minor"/>
      </rPr>
      <t>1)</t>
    </r>
    <r>
      <rPr>
        <sz val="14"/>
        <color rgb="FF000000"/>
        <rFont val="Calibri"/>
        <family val="2"/>
        <scheme val="minor"/>
      </rPr>
      <t xml:space="preserve"> Name: text entry. A unique name for the data file. </t>
    </r>
    <r>
      <rPr>
        <b/>
        <sz val="14"/>
        <color rgb="FF000000"/>
        <rFont val="Calibri"/>
        <family val="2"/>
        <scheme val="minor"/>
      </rPr>
      <t>2)</t>
    </r>
    <r>
      <rPr>
        <sz val="14"/>
        <color rgb="FF000000"/>
        <rFont val="Calibri"/>
        <family val="2"/>
        <scheme val="minor"/>
      </rPr>
      <t xml:space="preserve"> Common Name: common name of the species. </t>
    </r>
    <r>
      <rPr>
        <b/>
        <sz val="14"/>
        <color rgb="FF000000"/>
        <rFont val="Calibri"/>
        <family val="2"/>
        <scheme val="minor"/>
      </rPr>
      <t>3)</t>
    </r>
    <r>
      <rPr>
        <sz val="14"/>
        <color rgb="FF000000"/>
        <rFont val="Calibri"/>
        <family val="2"/>
        <scheme val="minor"/>
      </rPr>
      <t xml:space="preserve"> Species: The scientific name of the species. </t>
    </r>
    <r>
      <rPr>
        <b/>
        <sz val="14"/>
        <color rgb="FF000000"/>
        <rFont val="Calibri"/>
        <family val="2"/>
        <scheme val="minor"/>
      </rPr>
      <t>4)</t>
    </r>
    <r>
      <rPr>
        <sz val="14"/>
        <color rgb="FF000000"/>
        <rFont val="Calibri"/>
        <family val="2"/>
        <scheme val="minor"/>
      </rPr>
      <t xml:space="preserve"> Region: the region of the fishery. </t>
    </r>
    <r>
      <rPr>
        <b/>
        <sz val="14"/>
        <color rgb="FF000000"/>
        <rFont val="Calibri"/>
        <family val="2"/>
        <scheme val="minor"/>
      </rPr>
      <t>5)</t>
    </r>
    <r>
      <rPr>
        <sz val="14"/>
        <color rgb="FF000000"/>
        <rFont val="Calibri"/>
        <family val="2"/>
        <scheme val="minor"/>
      </rPr>
      <t xml:space="preserve"> </t>
    </r>
    <r>
      <rPr>
        <sz val="14"/>
        <color theme="4" tint="-0.249977111117893"/>
        <rFont val="Calibri"/>
        <family val="2"/>
        <scheme val="minor"/>
      </rPr>
      <t>Last Historical Year</t>
    </r>
    <r>
      <rPr>
        <sz val="14"/>
        <color rgb="FF000000"/>
        <rFont val="Calibri"/>
        <family val="2"/>
        <scheme val="minor"/>
      </rPr>
      <t xml:space="preserve">: Numeric entry. The calendar year: 1. when the most recent time-series data was collected. 2. In cases where an MSE has already been conducted for this species and new data has been collected since, the last historical year when the MSE was run. </t>
    </r>
    <r>
      <rPr>
        <b/>
        <sz val="14"/>
        <color rgb="FF000000"/>
        <rFont val="Calibri"/>
        <family val="2"/>
        <scheme val="minor"/>
      </rPr>
      <t>6)</t>
    </r>
    <r>
      <rPr>
        <sz val="14"/>
        <color rgb="FF000000"/>
        <rFont val="Calibri"/>
        <family val="2"/>
        <scheme val="minor"/>
      </rPr>
      <t xml:space="preserve"> Previous TAC: Numeric entry. The most recent total allowable catch (TAC). Leave blank if no TAC exists.</t>
    </r>
    <r>
      <rPr>
        <b/>
        <sz val="14"/>
        <color rgb="FF000000"/>
        <rFont val="Calibri"/>
        <family val="2"/>
        <scheme val="minor"/>
      </rPr>
      <t xml:space="preserve"> 7)</t>
    </r>
    <r>
      <rPr>
        <sz val="14"/>
        <color rgb="FF000000"/>
        <rFont val="Calibri"/>
        <family val="2"/>
        <scheme val="minor"/>
      </rPr>
      <t xml:space="preserve"> Units: Text entry. The units of the TAC and catch data, e.g., ‘thousand tonnes’. Leave blank if no TAC or catch data exists. </t>
    </r>
    <r>
      <rPr>
        <b/>
        <sz val="14"/>
        <color rgb="FF000000"/>
        <rFont val="Calibri"/>
        <family val="2"/>
        <scheme val="minor"/>
      </rPr>
      <t>8)</t>
    </r>
    <r>
      <rPr>
        <sz val="14"/>
        <color rgb="FF000000"/>
        <rFont val="Calibri"/>
        <family val="2"/>
        <scheme val="minor"/>
      </rPr>
      <t xml:space="preserve"> Previous TAE: Numeric entry. The most recent total allowable effort limit (TAE). Leave blank if no TAE exists. </t>
    </r>
    <r>
      <rPr>
        <b/>
        <sz val="14"/>
        <color rgb="FF000000"/>
        <rFont val="Calibri"/>
        <family val="2"/>
        <scheme val="minor"/>
      </rPr>
      <t>9)</t>
    </r>
    <r>
      <rPr>
        <sz val="14"/>
        <color rgb="FF000000"/>
        <rFont val="Calibri"/>
        <family val="2"/>
        <scheme val="minor"/>
      </rPr>
      <t xml:space="preserve"> Nareas: Numeric entry. The number of spatial areas used in management. Only used for management procedures that set spatial closures. Leave blank if no spatial management is used or proposed. Don’t enter 0 or 1.</t>
    </r>
  </si>
  <si>
    <t>FPIs Worksheets</t>
  </si>
  <si>
    <t>B. Location (State, City, Etc…):Norht Pacific, Guanacaste</t>
  </si>
  <si>
    <t>A. Country:Costa Rica</t>
  </si>
  <si>
    <t>C. Fishery:Small-scale: dive-based</t>
  </si>
  <si>
    <t>D. Single or Multi-species: Multi-species</t>
  </si>
  <si>
    <t>E. Species (top 5 if multi):Lobster, Octopus, Parrotfish</t>
  </si>
  <si>
    <t>G. Reference/Base Year of Scores:2007-2011</t>
  </si>
  <si>
    <t>F. Date:8/21/2019</t>
  </si>
  <si>
    <t>I. Author Contact Info:helvenn@hotmail.com</t>
  </si>
  <si>
    <t>H. Author(s):Helven Naranjo Madrigal</t>
  </si>
  <si>
    <t>Costa Rica</t>
  </si>
  <si>
    <t>Small-scale, dive-based</t>
  </si>
  <si>
    <t>2007-2011</t>
  </si>
  <si>
    <t>A</t>
  </si>
  <si>
    <t>lobster stock is overexploited- growth overfishing and recruitment overfishing</t>
  </si>
  <si>
    <t>B</t>
  </si>
  <si>
    <t>Outputs controls based on MSY are not being applied</t>
  </si>
  <si>
    <t>a</t>
  </si>
  <si>
    <t>base on 4 years data</t>
  </si>
  <si>
    <t>b</t>
  </si>
  <si>
    <t>There are informal credit systems that bond middlemen with many fishers´</t>
  </si>
  <si>
    <t xml:space="preserve">Mostly all fishers have not vessels/ equipments well-maintained  </t>
  </si>
  <si>
    <t>main species were aggregate for estimating ratios</t>
  </si>
  <si>
    <t>lobster only</t>
  </si>
  <si>
    <t>c</t>
  </si>
  <si>
    <t>exvessel price for lobster only. Total revenue included 3 target species. Is this ok?</t>
  </si>
  <si>
    <t>algal bloom impacts</t>
  </si>
  <si>
    <t>high sedimention levels in rainy season</t>
  </si>
  <si>
    <t>There´s illegal fishing (workers/vessels without permits)</t>
  </si>
  <si>
    <t>NA</t>
  </si>
  <si>
    <t>Environmental policies threaten access rights</t>
  </si>
  <si>
    <t>family problems divide groups</t>
  </si>
  <si>
    <t>could be NA because there is not effective management</t>
  </si>
  <si>
    <t>there are fuel subsidies but fishers do not use them because of logistical reasons</t>
  </si>
  <si>
    <t>Panulirus gracilis</t>
  </si>
  <si>
    <t>Green Lobster</t>
  </si>
  <si>
    <t>Example Lobster Data</t>
  </si>
  <si>
    <t>North Pacific</t>
  </si>
  <si>
    <t>openMSE Worksheets</t>
  </si>
  <si>
    <r>
      <t>Filling out the Fishery Performance Indicators (</t>
    </r>
    <r>
      <rPr>
        <b/>
        <sz val="16"/>
        <color theme="6" tint="-0.499984740745262"/>
        <rFont val="Cambria"/>
        <family val="1"/>
      </rPr>
      <t>FPIs</t>
    </r>
    <r>
      <rPr>
        <b/>
        <sz val="16"/>
        <rFont val="Cambria"/>
        <family val="1"/>
      </rPr>
      <t>) and the openMSE Worksheets in Excel</t>
    </r>
  </si>
  <si>
    <r>
      <t>8.</t>
    </r>
    <r>
      <rPr>
        <sz val="14"/>
        <color rgb="FF000000"/>
        <rFont val="Calibri"/>
        <family val="2"/>
        <scheme val="minor"/>
      </rPr>
      <t xml:space="preserve"> FPIs includes 10 metrics that are necessary for constructing the operating model in openMSE These metrics are found in the "Output-table" and 'openMSE Questions' tabs. These metrics and questions are scored following the same procedure used throughout FPI: each attribute has a scoring system with scores provided as numeric values (e.g., 1, 2, or 3). Note, however, that multiple answers can be provided in the openMSE questions to reflect uncertainty in the score (e.g., 1, 2 to indicate both scores 1 and 2 are considered plausible).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</si>
</sst>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_-* #,##0_-;\-* #,##0_-;_-* &quot;-&quot;??_-;_-@_-"/>
    <numFmt numFmtId="166" formatCode="0.00000000"/>
    <numFmt numFmtId="167" formatCode="#,##0.00000"/>
  </numFmts>
  <fonts count="57" x14ac:knownFonts="1">
    <font>
      <sz val="10"/>
      <name val="Arial"/>
    </font>
    <font>
      <sz val="11"/>
      <color indexed="8"/>
      <name val="Calibri"/>
      <family val="2"/>
    </font>
    <font>
      <b/>
      <sz val="10"/>
      <name val="Times New Roman"/>
      <family val="1"/>
    </font>
    <font>
      <b/>
      <sz val="11"/>
      <name val="Times New Roman"/>
      <family val="1"/>
    </font>
    <font>
      <sz val="10"/>
      <color indexed="8"/>
      <name val="Times New Roman"/>
      <family val="1"/>
    </font>
    <font>
      <b/>
      <sz val="12"/>
      <color indexed="8"/>
      <name val="Times New Roman"/>
      <family val="1"/>
    </font>
    <font>
      <u/>
      <sz val="10"/>
      <color indexed="12"/>
      <name val="Times New Roman"/>
      <family val="1"/>
    </font>
    <font>
      <b/>
      <sz val="11"/>
      <color indexed="8"/>
      <name val="Times New Roman"/>
      <family val="1"/>
    </font>
    <font>
      <sz val="10"/>
      <color indexed="8"/>
      <name val="Calibri"/>
      <family val="2"/>
    </font>
    <font>
      <u/>
      <sz val="11"/>
      <color indexed="30"/>
      <name val="Calibri"/>
      <family val="2"/>
    </font>
    <font>
      <b/>
      <sz val="7"/>
      <name val="Times New Roman"/>
      <family val="1"/>
    </font>
    <font>
      <sz val="7"/>
      <name val="Times New Roman"/>
      <family val="1"/>
    </font>
    <font>
      <sz val="7"/>
      <color indexed="8"/>
      <name val="Calibri"/>
      <family val="2"/>
    </font>
    <font>
      <vertAlign val="superscript"/>
      <sz val="7"/>
      <name val="Times New Roman"/>
      <family val="1"/>
    </font>
    <font>
      <sz val="7"/>
      <color indexed="10"/>
      <name val="Times New Roman"/>
      <family val="1"/>
    </font>
    <font>
      <b/>
      <sz val="12"/>
      <name val="Arial"/>
      <family val="2"/>
    </font>
    <font>
      <b/>
      <sz val="12"/>
      <color indexed="10"/>
      <name val="Arial"/>
      <family val="2"/>
    </font>
    <font>
      <sz val="7"/>
      <color indexed="8"/>
      <name val="Times New Roman"/>
      <family val="1"/>
    </font>
    <font>
      <b/>
      <sz val="8"/>
      <color indexed="8"/>
      <name val="Arial"/>
      <family val="2"/>
    </font>
    <font>
      <b/>
      <sz val="10"/>
      <color indexed="8"/>
      <name val="Times New Roman"/>
      <family val="1"/>
    </font>
    <font>
      <b/>
      <sz val="7"/>
      <color indexed="9"/>
      <name val="Times New Roman"/>
      <family val="1"/>
    </font>
    <font>
      <b/>
      <sz val="11"/>
      <color indexed="62"/>
      <name val="Times New Roman"/>
      <family val="1"/>
    </font>
    <font>
      <b/>
      <sz val="10"/>
      <color indexed="10"/>
      <name val="Times New Roman"/>
      <family val="1"/>
    </font>
    <font>
      <u/>
      <sz val="10"/>
      <color theme="10"/>
      <name val="Arial"/>
      <family val="2"/>
    </font>
    <font>
      <u/>
      <sz val="10"/>
      <color theme="11"/>
      <name val="Arial"/>
      <family val="2"/>
    </font>
    <font>
      <u/>
      <sz val="11"/>
      <color indexed="12"/>
      <name val="Calibri"/>
      <family val="2"/>
    </font>
    <font>
      <u/>
      <sz val="7"/>
      <color indexed="12"/>
      <name val="Times New Roman"/>
      <family val="1"/>
    </font>
    <font>
      <sz val="10"/>
      <name val="Arial"/>
      <family val="2"/>
    </font>
    <font>
      <sz val="11"/>
      <color theme="1"/>
      <name val="Calibri"/>
      <family val="2"/>
      <scheme val="minor"/>
    </font>
    <font>
      <sz val="8"/>
      <name val="Arial"/>
      <family val="2"/>
    </font>
    <font>
      <sz val="9"/>
      <color indexed="81"/>
      <name val="Arial"/>
      <family val="2"/>
    </font>
    <font>
      <b/>
      <sz val="9"/>
      <color indexed="81"/>
      <name val="Arial"/>
      <family val="2"/>
    </font>
    <font>
      <sz val="10"/>
      <name val="Times New Roman"/>
      <family val="1"/>
    </font>
    <font>
      <sz val="14"/>
      <name val="Arial"/>
      <family val="2"/>
    </font>
    <font>
      <sz val="7"/>
      <color indexed="12"/>
      <name val="Times New Roman"/>
      <family val="1"/>
    </font>
    <font>
      <sz val="6"/>
      <name val="Times New Roman"/>
      <family val="1"/>
    </font>
    <font>
      <sz val="5"/>
      <name val="Times New Roman"/>
      <family val="1"/>
    </font>
    <font>
      <sz val="12"/>
      <name val="Times New Roman"/>
      <family val="1"/>
    </font>
    <font>
      <b/>
      <sz val="20"/>
      <name val="Cambria"/>
      <family val="1"/>
    </font>
    <font>
      <b/>
      <sz val="16"/>
      <name val="Cambria"/>
      <family val="1"/>
    </font>
    <font>
      <b/>
      <sz val="16"/>
      <name val="Times New Roman"/>
      <family val="1"/>
    </font>
    <font>
      <b/>
      <sz val="10"/>
      <name val="Arial"/>
      <family val="2"/>
    </font>
    <font>
      <i/>
      <sz val="11"/>
      <name val="Arial"/>
      <family val="2"/>
    </font>
    <font>
      <sz val="7"/>
      <color theme="1"/>
      <name val="Times New Roman"/>
      <family val="1"/>
    </font>
    <font>
      <b/>
      <sz val="11"/>
      <color theme="1"/>
      <name val="Calibri"/>
      <family val="2"/>
      <scheme val="minor"/>
    </font>
    <font>
      <sz val="10"/>
      <name val="Calibri"/>
      <family val="2"/>
    </font>
    <font>
      <b/>
      <sz val="14"/>
      <color rgb="FF000000"/>
      <name val="Calibri"/>
      <family val="2"/>
      <scheme val="minor"/>
    </font>
    <font>
      <sz val="14"/>
      <color rgb="FF000000"/>
      <name val="Calibri"/>
      <family val="2"/>
      <scheme val="minor"/>
    </font>
    <font>
      <b/>
      <sz val="14"/>
      <color theme="1"/>
      <name val="Calibri"/>
      <family val="2"/>
      <scheme val="minor"/>
    </font>
    <font>
      <b/>
      <sz val="14"/>
      <color theme="1"/>
      <name val="Times New Roman"/>
      <family val="1"/>
    </font>
    <font>
      <i/>
      <sz val="14"/>
      <color rgb="FF000000"/>
      <name val="Calibri"/>
      <family val="2"/>
      <scheme val="minor"/>
    </font>
    <font>
      <b/>
      <sz val="18"/>
      <color rgb="FFFFFFFF"/>
      <name val="Calibri"/>
      <family val="2"/>
      <scheme val="minor"/>
    </font>
    <font>
      <b/>
      <sz val="16"/>
      <color theme="6" tint="-0.499984740745262"/>
      <name val="Cambria"/>
      <family val="1"/>
    </font>
    <font>
      <sz val="14"/>
      <color theme="4" tint="-0.249977111117893"/>
      <name val="Calibri"/>
      <family val="2"/>
      <scheme val="minor"/>
    </font>
    <font>
      <sz val="9"/>
      <color indexed="81"/>
      <name val="Tahoma"/>
      <family val="2"/>
    </font>
    <font>
      <b/>
      <sz val="9"/>
      <color indexed="81"/>
      <name val="Tahoma"/>
      <family val="2"/>
    </font>
    <font>
      <sz val="7"/>
      <color rgb="FFFF0000"/>
      <name val="Times New Roman"/>
      <family val="1"/>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62"/>
        <bgColor indexed="64"/>
      </patternFill>
    </fill>
    <fill>
      <patternFill patternType="solid">
        <fgColor theme="0"/>
        <bgColor indexed="64"/>
      </patternFill>
    </fill>
    <fill>
      <patternFill patternType="solid">
        <fgColor rgb="FF385623"/>
        <bgColor indexed="64"/>
      </patternFill>
    </fill>
    <fill>
      <patternFill patternType="solid">
        <fgColor rgb="FF1F3864"/>
        <bgColor indexed="64"/>
      </patternFill>
    </fill>
    <fill>
      <patternFill patternType="solid">
        <fgColor theme="4" tint="-0.499984740745262"/>
        <bgColor indexed="64"/>
      </patternFill>
    </fill>
    <fill>
      <patternFill patternType="solid">
        <fgColor rgb="FFF5F8EE"/>
        <bgColor indexed="64"/>
      </patternFill>
    </fill>
    <fill>
      <patternFill patternType="solid">
        <fgColor rgb="FFE3EEF9"/>
        <bgColor indexed="64"/>
      </patternFill>
    </fill>
    <fill>
      <patternFill patternType="solid">
        <fgColor rgb="FFDAE7F6"/>
        <bgColor indexed="64"/>
      </patternFill>
    </fill>
    <fill>
      <patternFill patternType="solid">
        <fgColor theme="9" tint="0.39997558519241921"/>
        <bgColor indexed="64"/>
      </patternFill>
    </fill>
  </fills>
  <borders count="74">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thin">
        <color auto="1"/>
      </top>
      <bottom/>
      <diagonal/>
    </border>
    <border>
      <left style="medium">
        <color auto="1"/>
      </left>
      <right/>
      <top/>
      <bottom style="double">
        <color auto="1"/>
      </bottom>
      <diagonal/>
    </border>
    <border>
      <left style="medium">
        <color auto="1"/>
      </left>
      <right style="medium">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style="thin">
        <color auto="1"/>
      </right>
      <top/>
      <bottom style="medium">
        <color auto="1"/>
      </bottom>
      <diagonal/>
    </border>
    <border>
      <left/>
      <right/>
      <top style="thin">
        <color auto="1"/>
      </top>
      <bottom/>
      <diagonal/>
    </border>
    <border>
      <left style="thin">
        <color auto="1"/>
      </left>
      <right/>
      <top/>
      <bottom style="thin">
        <color auto="1"/>
      </bottom>
      <diagonal/>
    </border>
    <border>
      <left/>
      <right/>
      <top style="medium">
        <color auto="1"/>
      </top>
      <bottom style="thin">
        <color auto="1"/>
      </bottom>
      <diagonal/>
    </border>
    <border>
      <left/>
      <right/>
      <top style="thin">
        <color auto="1"/>
      </top>
      <bottom style="medium">
        <color auto="1"/>
      </bottom>
      <diagonal/>
    </border>
    <border>
      <left style="medium">
        <color indexed="64"/>
      </left>
      <right style="medium">
        <color indexed="64"/>
      </right>
      <top/>
      <bottom style="medium">
        <color rgb="FFFFFFFF"/>
      </bottom>
      <diagonal/>
    </border>
    <border>
      <left style="medium">
        <color auto="1"/>
      </left>
      <right style="medium">
        <color auto="1"/>
      </right>
      <top style="medium">
        <color rgb="FFFFFFFF"/>
      </top>
      <bottom style="thin">
        <color indexed="64"/>
      </bottom>
      <diagonal/>
    </border>
  </borders>
  <cellStyleXfs count="35">
    <xf numFmtId="0" fontId="0" fillId="0" borderId="1"/>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5" fillId="0" borderId="1" applyNumberFormat="0" applyFill="0" applyBorder="0" applyAlignment="0" applyProtection="0">
      <alignment vertical="top"/>
      <protection locked="0"/>
    </xf>
    <xf numFmtId="0" fontId="27" fillId="0" borderId="1"/>
    <xf numFmtId="0" fontId="28" fillId="0" borderId="1"/>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cellStyleXfs>
  <cellXfs count="389">
    <xf numFmtId="0" fontId="0" fillId="0" borderId="1" xfId="0"/>
    <xf numFmtId="0" fontId="1" fillId="0" borderId="0" xfId="0" applyFont="1" applyBorder="1"/>
    <xf numFmtId="0" fontId="4" fillId="0" borderId="0"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2" borderId="0" xfId="0" applyFont="1" applyFill="1" applyBorder="1"/>
    <xf numFmtId="0" fontId="5" fillId="2" borderId="0" xfId="0" applyFont="1" applyFill="1" applyBorder="1" applyAlignment="1">
      <alignment horizontal="center"/>
    </xf>
    <xf numFmtId="0" fontId="6" fillId="2" borderId="0" xfId="0" applyFont="1" applyFill="1" applyBorder="1"/>
    <xf numFmtId="164" fontId="7" fillId="2" borderId="6" xfId="0" applyNumberFormat="1" applyFont="1" applyFill="1" applyBorder="1" applyAlignment="1">
      <alignment horizontal="center" vertical="center" wrapText="1"/>
    </xf>
    <xf numFmtId="164" fontId="7" fillId="2" borderId="7" xfId="0" applyNumberFormat="1" applyFont="1" applyFill="1" applyBorder="1" applyAlignment="1">
      <alignment horizontal="center" vertical="center" wrapText="1"/>
    </xf>
    <xf numFmtId="164" fontId="7" fillId="2" borderId="8" xfId="0" applyNumberFormat="1" applyFont="1" applyFill="1" applyBorder="1" applyAlignment="1">
      <alignment horizontal="center" vertical="center" wrapText="1"/>
    </xf>
    <xf numFmtId="164" fontId="7" fillId="2" borderId="9" xfId="0" applyNumberFormat="1"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9" fillId="2" borderId="0" xfId="0" applyFont="1" applyFill="1" applyBorder="1"/>
    <xf numFmtId="164" fontId="7" fillId="2" borderId="3" xfId="0" applyNumberFormat="1" applyFont="1" applyFill="1" applyBorder="1" applyAlignment="1">
      <alignment horizontal="center" vertical="center" wrapText="1"/>
    </xf>
    <xf numFmtId="0" fontId="12" fillId="0" borderId="0" xfId="0" applyFont="1" applyBorder="1"/>
    <xf numFmtId="0" fontId="11" fillId="0" borderId="0" xfId="0" applyFont="1" applyBorder="1"/>
    <xf numFmtId="0" fontId="11" fillId="0" borderId="0" xfId="0" applyFont="1" applyBorder="1" applyAlignment="1">
      <alignment vertical="center"/>
    </xf>
    <xf numFmtId="0" fontId="11" fillId="2" borderId="0" xfId="0" applyFont="1" applyFill="1" applyBorder="1"/>
    <xf numFmtId="0" fontId="11" fillId="2" borderId="0" xfId="0" applyFont="1" applyFill="1" applyBorder="1" applyAlignment="1">
      <alignment vertical="center" wrapText="1"/>
    </xf>
    <xf numFmtId="0" fontId="11" fillId="2" borderId="0" xfId="0" applyFont="1" applyFill="1" applyBorder="1" applyAlignment="1">
      <alignment vertical="center"/>
    </xf>
    <xf numFmtId="0" fontId="10" fillId="0" borderId="0" xfId="0" applyFont="1" applyBorder="1" applyAlignment="1">
      <alignment horizontal="center"/>
    </xf>
    <xf numFmtId="165" fontId="12" fillId="0" borderId="0" xfId="0" applyNumberFormat="1" applyFont="1" applyBorder="1"/>
    <xf numFmtId="165" fontId="11" fillId="0" borderId="0" xfId="0" applyNumberFormat="1" applyFont="1" applyBorder="1"/>
    <xf numFmtId="0" fontId="10" fillId="4" borderId="0" xfId="0" applyFont="1" applyFill="1" applyBorder="1"/>
    <xf numFmtId="0" fontId="11" fillId="4" borderId="0" xfId="0" applyFont="1" applyFill="1" applyBorder="1"/>
    <xf numFmtId="0" fontId="15" fillId="4" borderId="0" xfId="0" applyFont="1" applyFill="1" applyBorder="1" applyAlignment="1">
      <alignment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164" fontId="4" fillId="2" borderId="3" xfId="0" applyNumberFormat="1" applyFont="1" applyFill="1" applyBorder="1" applyAlignment="1">
      <alignment horizontal="center"/>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1" fillId="2" borderId="0" xfId="0" applyFont="1" applyFill="1" applyBorder="1" applyAlignment="1">
      <alignment horizontal="left"/>
    </xf>
    <xf numFmtId="0" fontId="11" fillId="0" borderId="28" xfId="0" applyFont="1" applyBorder="1"/>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11" fillId="2" borderId="37" xfId="0" applyFont="1" applyFill="1" applyBorder="1" applyAlignment="1">
      <alignment horizontal="center" vertical="center" wrapText="1"/>
    </xf>
    <xf numFmtId="164" fontId="18" fillId="2" borderId="4" xfId="0" applyNumberFormat="1" applyFont="1" applyFill="1" applyBorder="1" applyAlignment="1">
      <alignment horizontal="center"/>
    </xf>
    <xf numFmtId="164" fontId="18" fillId="2" borderId="5" xfId="0" applyNumberFormat="1" applyFont="1" applyFill="1" applyBorder="1" applyAlignment="1">
      <alignment horizontal="center"/>
    </xf>
    <xf numFmtId="164" fontId="18" fillId="2" borderId="3" xfId="0" applyNumberFormat="1" applyFont="1" applyFill="1" applyBorder="1" applyAlignment="1">
      <alignment horizontal="center"/>
    </xf>
    <xf numFmtId="0" fontId="10" fillId="0" borderId="0" xfId="0" applyFont="1" applyBorder="1"/>
    <xf numFmtId="0" fontId="10" fillId="2" borderId="0" xfId="0" applyFont="1" applyFill="1" applyBorder="1" applyAlignment="1">
      <alignment vertical="center"/>
    </xf>
    <xf numFmtId="0" fontId="15" fillId="4" borderId="0" xfId="0" applyFont="1" applyFill="1" applyBorder="1" applyAlignment="1">
      <alignment horizontal="center" vertical="center"/>
    </xf>
    <xf numFmtId="0" fontId="11" fillId="0" borderId="0" xfId="0" applyFont="1" applyBorder="1" applyAlignment="1">
      <alignment horizontal="center"/>
    </xf>
    <xf numFmtId="0" fontId="11" fillId="2" borderId="0" xfId="0" applyFont="1" applyFill="1" applyBorder="1" applyAlignment="1">
      <alignment horizontal="center" vertical="center"/>
    </xf>
    <xf numFmtId="0" fontId="4" fillId="2" borderId="34" xfId="0" applyFont="1" applyFill="1" applyBorder="1" applyAlignment="1">
      <alignment horizontal="center"/>
    </xf>
    <xf numFmtId="164" fontId="19" fillId="2" borderId="4" xfId="0" applyNumberFormat="1" applyFont="1" applyFill="1" applyBorder="1" applyAlignment="1">
      <alignment horizontal="center"/>
    </xf>
    <xf numFmtId="164" fontId="19" fillId="2" borderId="5" xfId="0" applyNumberFormat="1" applyFont="1" applyFill="1" applyBorder="1" applyAlignment="1">
      <alignment horizontal="center"/>
    </xf>
    <xf numFmtId="164" fontId="10" fillId="2" borderId="7" xfId="0" applyNumberFormat="1" applyFont="1" applyFill="1" applyBorder="1" applyAlignment="1">
      <alignment horizontal="center" vertical="center" wrapText="1"/>
    </xf>
    <xf numFmtId="164" fontId="10" fillId="2" borderId="8" xfId="0" applyNumberFormat="1" applyFont="1" applyFill="1" applyBorder="1" applyAlignment="1">
      <alignment horizontal="center" vertical="center" wrapText="1"/>
    </xf>
    <xf numFmtId="164" fontId="10" fillId="2" borderId="9"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0" fillId="5" borderId="52" xfId="0" applyFont="1" applyFill="1" applyBorder="1" applyAlignment="1">
      <alignment horizontal="center" vertical="center" wrapText="1"/>
    </xf>
    <xf numFmtId="0" fontId="20" fillId="5" borderId="53" xfId="0" applyFont="1" applyFill="1" applyBorder="1" applyAlignment="1">
      <alignment horizontal="center" vertical="center" wrapText="1"/>
    </xf>
    <xf numFmtId="0" fontId="21" fillId="2" borderId="0" xfId="0" applyFont="1" applyFill="1" applyBorder="1" applyAlignment="1">
      <alignment horizontal="center"/>
    </xf>
    <xf numFmtId="0" fontId="11" fillId="3" borderId="3"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0" fillId="2" borderId="24" xfId="0" applyFont="1" applyFill="1" applyBorder="1" applyAlignment="1">
      <alignment horizontal="center" vertical="center" wrapText="1"/>
    </xf>
    <xf numFmtId="164" fontId="10" fillId="2" borderId="52" xfId="0" applyNumberFormat="1" applyFont="1" applyFill="1" applyBorder="1" applyAlignment="1">
      <alignment horizontal="center" vertical="center" wrapText="1"/>
    </xf>
    <xf numFmtId="0" fontId="15" fillId="2" borderId="0" xfId="0" applyFont="1" applyFill="1" applyBorder="1" applyAlignment="1">
      <alignment vertical="center"/>
    </xf>
    <xf numFmtId="0" fontId="10" fillId="2" borderId="0" xfId="0" applyFont="1" applyFill="1" applyBorder="1"/>
    <xf numFmtId="0" fontId="15" fillId="2" borderId="0" xfId="0" applyFont="1" applyFill="1" applyBorder="1" applyAlignment="1">
      <alignment horizontal="center" vertical="center"/>
    </xf>
    <xf numFmtId="0" fontId="4" fillId="2" borderId="54" xfId="0" applyFont="1" applyFill="1" applyBorder="1"/>
    <xf numFmtId="0" fontId="4" fillId="2" borderId="55" xfId="0" applyFont="1" applyFill="1" applyBorder="1"/>
    <xf numFmtId="0" fontId="22" fillId="2" borderId="0" xfId="0" applyFont="1" applyFill="1" applyBorder="1" applyAlignment="1">
      <alignment horizontal="left"/>
    </xf>
    <xf numFmtId="0" fontId="12" fillId="0" borderId="1" xfId="0" applyFont="1" applyBorder="1"/>
    <xf numFmtId="0" fontId="11" fillId="2" borderId="63" xfId="0" applyFont="1" applyFill="1" applyBorder="1" applyAlignment="1">
      <alignment horizontal="center" vertical="center" wrapText="1"/>
    </xf>
    <xf numFmtId="0" fontId="11"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25" xfId="0" applyFont="1" applyFill="1" applyBorder="1" applyAlignment="1">
      <alignment vertical="center" wrapText="1"/>
    </xf>
    <xf numFmtId="0" fontId="11" fillId="0" borderId="25" xfId="0" applyFont="1" applyFill="1" applyBorder="1" applyAlignment="1">
      <alignment horizontal="left" vertical="center" wrapText="1"/>
    </xf>
    <xf numFmtId="0" fontId="26" fillId="0" borderId="27" xfId="23" applyFont="1" applyFill="1" applyBorder="1" applyAlignment="1" applyProtection="1">
      <alignment horizontal="left" vertical="center" wrapText="1"/>
    </xf>
    <xf numFmtId="0" fontId="11" fillId="0" borderId="18"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5"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6" fillId="0" borderId="14" xfId="23" applyFont="1" applyFill="1" applyBorder="1" applyAlignment="1" applyProtection="1">
      <alignment horizontal="left"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vertical="center" wrapText="1"/>
    </xf>
    <xf numFmtId="0" fontId="11" fillId="0" borderId="12" xfId="0" applyFont="1" applyFill="1" applyBorder="1" applyAlignment="1">
      <alignment horizontal="left" vertical="center" wrapText="1"/>
    </xf>
    <xf numFmtId="0" fontId="26" fillId="0" borderId="17" xfId="23" applyFont="1" applyFill="1" applyBorder="1" applyAlignment="1" applyProtection="1">
      <alignment horizontal="left" vertical="center" wrapText="1"/>
    </xf>
    <xf numFmtId="0" fontId="11" fillId="0" borderId="10"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left" vertical="center" wrapText="1"/>
    </xf>
    <xf numFmtId="0" fontId="17" fillId="0" borderId="15" xfId="0" applyFont="1" applyFill="1" applyBorder="1"/>
    <xf numFmtId="0" fontId="11" fillId="0" borderId="11" xfId="0" applyFont="1" applyFill="1" applyBorder="1" applyAlignment="1">
      <alignment horizontal="center" vertical="center" wrapText="1"/>
    </xf>
    <xf numFmtId="0" fontId="26" fillId="0" borderId="14" xfId="23" applyFont="1" applyFill="1" applyBorder="1" applyAlignment="1" applyProtection="1">
      <alignment vertical="center" wrapText="1"/>
    </xf>
    <xf numFmtId="0" fontId="11" fillId="0" borderId="15" xfId="0" applyFont="1" applyFill="1" applyBorder="1" applyAlignment="1">
      <alignment vertical="center" wrapText="1"/>
    </xf>
    <xf numFmtId="0" fontId="11" fillId="0" borderId="10" xfId="24" applyFont="1" applyFill="1" applyBorder="1" applyAlignment="1">
      <alignment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vertical="center" wrapText="1"/>
    </xf>
    <xf numFmtId="0" fontId="11" fillId="0" borderId="13" xfId="0" applyFont="1" applyFill="1" applyBorder="1" applyAlignment="1">
      <alignment horizontal="center" vertical="center" wrapText="1"/>
    </xf>
    <xf numFmtId="0" fontId="26" fillId="0" borderId="15" xfId="23" applyFont="1" applyFill="1" applyBorder="1" applyAlignment="1" applyProtection="1">
      <alignment vertical="center" wrapText="1"/>
    </xf>
    <xf numFmtId="0" fontId="26" fillId="0" borderId="15" xfId="0" applyFont="1" applyFill="1" applyBorder="1" applyAlignment="1">
      <alignment vertical="center" wrapText="1"/>
    </xf>
    <xf numFmtId="49" fontId="11" fillId="0" borderId="13" xfId="0" applyNumberFormat="1" applyFont="1" applyFill="1" applyBorder="1" applyAlignment="1">
      <alignment vertical="center" wrapText="1"/>
    </xf>
    <xf numFmtId="0" fontId="11" fillId="0" borderId="16" xfId="0" applyFont="1" applyFill="1" applyBorder="1" applyAlignment="1">
      <alignment vertical="center" wrapText="1"/>
    </xf>
    <xf numFmtId="0" fontId="26" fillId="0" borderId="36" xfId="23" applyFont="1" applyFill="1" applyBorder="1" applyAlignment="1" applyProtection="1">
      <alignment vertical="center" wrapText="1"/>
    </xf>
    <xf numFmtId="49" fontId="10" fillId="0" borderId="13" xfId="0" applyNumberFormat="1" applyFont="1" applyFill="1" applyBorder="1" applyAlignment="1">
      <alignment horizontal="center" vertical="center" wrapText="1"/>
    </xf>
    <xf numFmtId="0" fontId="11" fillId="2" borderId="17"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0" borderId="67" xfId="0" applyFont="1" applyFill="1" applyBorder="1" applyAlignment="1">
      <alignment vertical="center" wrapText="1"/>
    </xf>
    <xf numFmtId="0" fontId="11" fillId="0" borderId="6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27" fillId="0" borderId="1" xfId="0" applyFont="1"/>
    <xf numFmtId="2" fontId="0" fillId="0" borderId="1" xfId="0" applyNumberFormat="1"/>
    <xf numFmtId="3" fontId="0" fillId="0" borderId="1" xfId="0" applyNumberFormat="1"/>
    <xf numFmtId="167" fontId="0" fillId="0" borderId="68" xfId="0" applyNumberFormat="1" applyBorder="1"/>
    <xf numFmtId="3" fontId="0" fillId="0" borderId="68" xfId="0" applyNumberFormat="1" applyBorder="1"/>
    <xf numFmtId="3" fontId="0" fillId="0" borderId="1" xfId="0" applyNumberFormat="1" applyFill="1"/>
    <xf numFmtId="0" fontId="32" fillId="0" borderId="1" xfId="0" applyFont="1" applyAlignment="1">
      <alignment wrapText="1"/>
    </xf>
    <xf numFmtId="0" fontId="33" fillId="0" borderId="1" xfId="0" applyFont="1"/>
    <xf numFmtId="166" fontId="33" fillId="0" borderId="1" xfId="0" applyNumberFormat="1" applyFont="1"/>
    <xf numFmtId="0" fontId="27" fillId="0" borderId="68" xfId="0" applyFont="1" applyBorder="1"/>
    <xf numFmtId="3" fontId="0" fillId="0" borderId="68" xfId="0" applyNumberFormat="1" applyFill="1" applyBorder="1"/>
    <xf numFmtId="3" fontId="27" fillId="0" borderId="1" xfId="0" applyNumberFormat="1" applyFont="1"/>
    <xf numFmtId="0" fontId="0" fillId="0" borderId="68" xfId="0" applyBorder="1"/>
    <xf numFmtId="0" fontId="11" fillId="0" borderId="0" xfId="0" applyFont="1" applyFill="1" applyBorder="1" applyAlignment="1">
      <alignment wrapText="1"/>
    </xf>
    <xf numFmtId="0" fontId="11" fillId="0" borderId="1" xfId="0" applyFont="1" applyFill="1" applyBorder="1" applyAlignment="1">
      <alignment vertical="center" wrapText="1"/>
    </xf>
    <xf numFmtId="0" fontId="11" fillId="0" borderId="0" xfId="0" applyFont="1" applyFill="1" applyBorder="1"/>
    <xf numFmtId="0" fontId="34" fillId="0" borderId="15" xfId="23" applyFont="1" applyFill="1" applyBorder="1" applyAlignment="1" applyProtection="1">
      <alignment horizontal="left" vertical="center" wrapText="1"/>
    </xf>
    <xf numFmtId="0" fontId="11" fillId="0" borderId="1" xfId="0" applyFont="1" applyFill="1" applyBorder="1" applyAlignment="1">
      <alignment wrapText="1"/>
    </xf>
    <xf numFmtId="0" fontId="37" fillId="0" borderId="1" xfId="0" applyFont="1" applyAlignment="1">
      <alignment horizontal="left" vertical="center" indent="6"/>
    </xf>
    <xf numFmtId="0" fontId="37" fillId="0" borderId="1" xfId="0" applyFont="1" applyAlignment="1">
      <alignment horizontal="left" vertical="center" indent="10"/>
    </xf>
    <xf numFmtId="0" fontId="37" fillId="0" borderId="1" xfId="0" applyFont="1" applyAlignment="1">
      <alignment vertical="center"/>
    </xf>
    <xf numFmtId="0" fontId="0" fillId="0" borderId="1" xfId="0" applyAlignment="1">
      <alignment wrapText="1"/>
    </xf>
    <xf numFmtId="0" fontId="32" fillId="0" borderId="1" xfId="0" applyFont="1"/>
    <xf numFmtId="0" fontId="11" fillId="0" borderId="29" xfId="0" applyFont="1" applyFill="1" applyBorder="1" applyAlignment="1">
      <alignment horizontal="center" vertical="center" wrapText="1"/>
    </xf>
    <xf numFmtId="0" fontId="11" fillId="0" borderId="29" xfId="0" applyFont="1" applyFill="1" applyBorder="1" applyAlignment="1">
      <alignment vertical="center" wrapText="1"/>
    </xf>
    <xf numFmtId="0" fontId="11" fillId="0" borderId="36" xfId="25" applyFont="1" applyFill="1" applyBorder="1" applyAlignment="1">
      <alignment vertical="center" wrapText="1"/>
    </xf>
    <xf numFmtId="0" fontId="11" fillId="2" borderId="70" xfId="0" applyFont="1" applyFill="1" applyBorder="1" applyAlignment="1">
      <alignment horizontal="center" vertical="center" wrapText="1"/>
    </xf>
    <xf numFmtId="0" fontId="11" fillId="2" borderId="55" xfId="0" applyFont="1" applyFill="1" applyBorder="1" applyAlignment="1">
      <alignment horizontal="center" vertical="center" wrapText="1"/>
    </xf>
    <xf numFmtId="0" fontId="11" fillId="2" borderId="71"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0" fillId="0" borderId="1" xfId="0" applyBorder="1"/>
    <xf numFmtId="0" fontId="27" fillId="0" borderId="1" xfId="0" applyFont="1" applyBorder="1"/>
    <xf numFmtId="3" fontId="0" fillId="0" borderId="1" xfId="0" applyNumberFormat="1" applyBorder="1"/>
    <xf numFmtId="2" fontId="0" fillId="0" borderId="1" xfId="0" applyNumberFormat="1" applyBorder="1"/>
    <xf numFmtId="167" fontId="0" fillId="0" borderId="1" xfId="0" applyNumberFormat="1" applyBorder="1"/>
    <xf numFmtId="0" fontId="41" fillId="0" borderId="1" xfId="0" applyFont="1" applyBorder="1"/>
    <xf numFmtId="0" fontId="41" fillId="6" borderId="3" xfId="0" applyFont="1" applyFill="1" applyBorder="1"/>
    <xf numFmtId="3" fontId="41" fillId="6" borderId="5" xfId="0" applyNumberFormat="1" applyFont="1" applyFill="1" applyBorder="1"/>
    <xf numFmtId="0" fontId="41" fillId="0" borderId="1" xfId="0" applyFont="1" applyAlignment="1">
      <alignment horizontal="center"/>
    </xf>
    <xf numFmtId="0" fontId="27" fillId="0" borderId="1" xfId="0" applyFont="1" applyAlignment="1">
      <alignment wrapText="1"/>
    </xf>
    <xf numFmtId="0" fontId="41" fillId="0" borderId="1" xfId="0" applyFont="1"/>
    <xf numFmtId="3" fontId="41" fillId="0" borderId="1" xfId="0" applyNumberFormat="1" applyFont="1"/>
    <xf numFmtId="2" fontId="41" fillId="0" borderId="1" xfId="0" applyNumberFormat="1" applyFont="1"/>
    <xf numFmtId="3" fontId="27" fillId="0" borderId="1" xfId="0" applyNumberFormat="1" applyFont="1" applyFill="1"/>
    <xf numFmtId="2" fontId="27" fillId="0" borderId="1" xfId="0" applyNumberFormat="1" applyFont="1"/>
    <xf numFmtId="4" fontId="41" fillId="0" borderId="1" xfId="0" applyNumberFormat="1" applyFont="1" applyFill="1"/>
    <xf numFmtId="0" fontId="42" fillId="0" borderId="1" xfId="0" applyFont="1"/>
    <xf numFmtId="0" fontId="0" fillId="0" borderId="1" xfId="0" applyFill="1" applyBorder="1"/>
    <xf numFmtId="0" fontId="41" fillId="0" borderId="1" xfId="0" applyFont="1" applyFill="1" applyBorder="1"/>
    <xf numFmtId="3" fontId="27" fillId="0" borderId="1" xfId="0" applyNumberFormat="1" applyFont="1" applyBorder="1"/>
    <xf numFmtId="0" fontId="11" fillId="0" borderId="51" xfId="0" applyFont="1" applyFill="1" applyBorder="1" applyAlignment="1">
      <alignment horizontal="center" vertical="center" wrapText="1"/>
    </xf>
    <xf numFmtId="0" fontId="11" fillId="0" borderId="21" xfId="0" applyFont="1" applyFill="1" applyBorder="1" applyAlignment="1">
      <alignment vertical="center" wrapText="1"/>
    </xf>
    <xf numFmtId="0" fontId="43" fillId="0" borderId="10"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3" xfId="0" applyFont="1" applyFill="1" applyBorder="1" applyAlignment="1">
      <alignment horizontal="center"/>
    </xf>
    <xf numFmtId="2" fontId="4" fillId="2" borderId="4" xfId="0" applyNumberFormat="1" applyFont="1" applyFill="1" applyBorder="1"/>
    <xf numFmtId="2" fontId="19" fillId="2" borderId="4" xfId="0" applyNumberFormat="1" applyFont="1" applyFill="1" applyBorder="1" applyAlignment="1">
      <alignment horizontal="center"/>
    </xf>
    <xf numFmtId="2" fontId="19" fillId="2" borderId="5" xfId="0" applyNumberFormat="1" applyFont="1" applyFill="1" applyBorder="1"/>
    <xf numFmtId="2" fontId="19" fillId="2" borderId="33" xfId="0" applyNumberFormat="1" applyFont="1" applyFill="1" applyBorder="1" applyAlignment="1">
      <alignment horizontal="center"/>
    </xf>
    <xf numFmtId="2" fontId="19" fillId="2" borderId="34" xfId="0" applyNumberFormat="1" applyFont="1" applyFill="1" applyBorder="1" applyAlignment="1">
      <alignment horizontal="center"/>
    </xf>
    <xf numFmtId="2" fontId="19" fillId="2" borderId="52" xfId="0" applyNumberFormat="1" applyFont="1" applyFill="1" applyBorder="1"/>
    <xf numFmtId="2" fontId="4" fillId="2" borderId="3" xfId="0" applyNumberFormat="1" applyFont="1" applyFill="1" applyBorder="1"/>
    <xf numFmtId="2" fontId="7" fillId="2" borderId="7" xfId="0" applyNumberFormat="1" applyFont="1" applyFill="1" applyBorder="1" applyAlignment="1">
      <alignment horizontal="center" vertical="center" wrapText="1"/>
    </xf>
    <xf numFmtId="2" fontId="7" fillId="2" borderId="3"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2" fontId="7" fillId="2" borderId="32" xfId="0" applyNumberFormat="1" applyFont="1" applyFill="1" applyBorder="1" applyAlignment="1">
      <alignment horizontal="center" vertical="center" wrapText="1"/>
    </xf>
    <xf numFmtId="2" fontId="7" fillId="2" borderId="33" xfId="0" applyNumberFormat="1" applyFont="1" applyFill="1" applyBorder="1" applyAlignment="1">
      <alignment horizontal="center" vertical="center" wrapText="1"/>
    </xf>
    <xf numFmtId="0" fontId="0" fillId="0" borderId="10" xfId="0" applyBorder="1"/>
    <xf numFmtId="0" fontId="0" fillId="0" borderId="29" xfId="0" applyBorder="1"/>
    <xf numFmtId="0" fontId="0" fillId="0" borderId="12" xfId="0" applyBorder="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7" fillId="0" borderId="1" xfId="24"/>
    <xf numFmtId="0" fontId="0" fillId="0" borderId="13" xfId="0" applyBorder="1"/>
    <xf numFmtId="0" fontId="11" fillId="0" borderId="1" xfId="24" applyFont="1" applyAlignment="1">
      <alignment horizontal="center" vertical="center"/>
    </xf>
    <xf numFmtId="0" fontId="11" fillId="0" borderId="1" xfId="24" applyFont="1" applyAlignment="1">
      <alignment vertical="center" wrapText="1"/>
    </xf>
    <xf numFmtId="0" fontId="11" fillId="0" borderId="1" xfId="24" applyFont="1" applyAlignment="1">
      <alignment horizontal="left" vertical="center" wrapText="1"/>
    </xf>
    <xf numFmtId="0" fontId="11" fillId="0" borderId="1" xfId="24" applyFont="1" applyAlignment="1">
      <alignment horizontal="left" vertical="center"/>
    </xf>
    <xf numFmtId="0" fontId="11" fillId="0" borderId="1" xfId="24" applyFont="1"/>
    <xf numFmtId="0" fontId="11" fillId="0" borderId="1" xfId="24" applyFont="1" applyAlignment="1">
      <alignment vertical="center"/>
    </xf>
    <xf numFmtId="0" fontId="10" fillId="0" borderId="1" xfId="24" applyFont="1" applyAlignment="1"/>
    <xf numFmtId="0" fontId="11" fillId="0" borderId="1" xfId="24" applyFont="1" applyAlignment="1">
      <alignment wrapText="1"/>
    </xf>
    <xf numFmtId="0" fontId="11" fillId="0" borderId="1" xfId="24" applyFont="1" applyAlignment="1">
      <alignment horizontal="center"/>
    </xf>
    <xf numFmtId="0" fontId="27" fillId="0" borderId="1" xfId="24" applyAlignment="1">
      <alignment wrapText="1"/>
    </xf>
    <xf numFmtId="0" fontId="27" fillId="0" borderId="1" xfId="24" applyAlignment="1">
      <alignment horizontal="center"/>
    </xf>
    <xf numFmtId="0" fontId="45" fillId="0" borderId="1" xfId="0" applyFont="1"/>
    <xf numFmtId="0" fontId="41" fillId="0" borderId="1" xfId="24" applyFont="1" applyFill="1" applyAlignment="1">
      <alignment horizontal="center"/>
    </xf>
    <xf numFmtId="0" fontId="38" fillId="0" borderId="1" xfId="0" applyFont="1" applyAlignment="1">
      <alignment horizontal="center" vertical="center"/>
    </xf>
    <xf numFmtId="0" fontId="39" fillId="0" borderId="1" xfId="0" applyFont="1" applyAlignment="1">
      <alignment horizontal="center" vertical="center"/>
    </xf>
    <xf numFmtId="0" fontId="20" fillId="9" borderId="25" xfId="24" applyFont="1" applyFill="1" applyBorder="1" applyAlignment="1">
      <alignment horizontal="center" vertical="center" wrapText="1"/>
    </xf>
    <xf numFmtId="0" fontId="46" fillId="10" borderId="4" xfId="0" applyFont="1" applyFill="1" applyBorder="1" applyAlignment="1">
      <alignment vertical="top" wrapText="1"/>
    </xf>
    <xf numFmtId="0" fontId="47" fillId="10" borderId="4" xfId="0" applyFont="1" applyFill="1" applyBorder="1" applyAlignment="1">
      <alignment vertical="top" wrapText="1"/>
    </xf>
    <xf numFmtId="0" fontId="46" fillId="10" borderId="5" xfId="0" applyFont="1" applyFill="1" applyBorder="1" applyAlignment="1">
      <alignment vertical="top" wrapText="1"/>
    </xf>
    <xf numFmtId="0" fontId="46" fillId="11" borderId="4" xfId="0" applyFont="1" applyFill="1" applyBorder="1" applyAlignment="1">
      <alignment vertical="top" wrapText="1"/>
    </xf>
    <xf numFmtId="0" fontId="46" fillId="11" borderId="72" xfId="0" applyFont="1" applyFill="1" applyBorder="1" applyAlignment="1">
      <alignment vertical="top" wrapText="1"/>
    </xf>
    <xf numFmtId="0" fontId="48" fillId="11" borderId="73" xfId="0" applyFont="1" applyFill="1" applyBorder="1" applyAlignment="1">
      <alignment horizontal="justify" vertical="top" wrapText="1"/>
    </xf>
    <xf numFmtId="0" fontId="48" fillId="11" borderId="4" xfId="0" applyFont="1" applyFill="1" applyBorder="1" applyAlignment="1">
      <alignment horizontal="justify" vertical="top" wrapText="1"/>
    </xf>
    <xf numFmtId="0" fontId="46" fillId="11" borderId="4" xfId="0" applyFont="1" applyFill="1" applyBorder="1" applyAlignment="1">
      <alignment horizontal="justify" vertical="top" wrapText="1"/>
    </xf>
    <xf numFmtId="0" fontId="46" fillId="11" borderId="62" xfId="0" applyFont="1" applyFill="1" applyBorder="1" applyAlignment="1">
      <alignment horizontal="justify" vertical="top" wrapText="1"/>
    </xf>
    <xf numFmtId="0" fontId="47" fillId="11" borderId="4" xfId="0" applyFont="1" applyFill="1" applyBorder="1" applyAlignment="1">
      <alignment horizontal="justify" vertical="top" wrapText="1"/>
    </xf>
    <xf numFmtId="0" fontId="47" fillId="11" borderId="62" xfId="0" applyFont="1" applyFill="1" applyBorder="1" applyAlignment="1">
      <alignment horizontal="justify" vertical="top" wrapText="1"/>
    </xf>
    <xf numFmtId="0" fontId="48" fillId="11" borderId="5" xfId="0" applyFont="1" applyFill="1" applyBorder="1" applyAlignment="1">
      <alignment horizontal="justify" vertical="top" wrapText="1"/>
    </xf>
    <xf numFmtId="0" fontId="44" fillId="12" borderId="10" xfId="24" applyFont="1" applyFill="1" applyBorder="1"/>
    <xf numFmtId="0" fontId="25" fillId="12" borderId="10" xfId="23" applyFill="1" applyBorder="1" applyAlignment="1" applyProtection="1"/>
    <xf numFmtId="0" fontId="27" fillId="12" borderId="10" xfId="24" applyFill="1" applyBorder="1"/>
    <xf numFmtId="0" fontId="27" fillId="12" borderId="10" xfId="24" applyFont="1" applyFill="1" applyBorder="1"/>
    <xf numFmtId="0" fontId="51" fillId="7" borderId="52" xfId="0" applyFont="1" applyFill="1" applyBorder="1" applyAlignment="1">
      <alignment horizontal="center" vertical="top" wrapText="1"/>
    </xf>
    <xf numFmtId="0" fontId="51" fillId="8" borderId="5" xfId="0" applyFont="1" applyFill="1" applyBorder="1" applyAlignment="1">
      <alignment horizontal="center" vertical="top" wrapText="1"/>
    </xf>
    <xf numFmtId="0" fontId="25" fillId="2" borderId="0" xfId="23" applyFill="1" applyBorder="1" applyAlignment="1" applyProtection="1"/>
    <xf numFmtId="49" fontId="10" fillId="0" borderId="11" xfId="0" applyNumberFormat="1" applyFont="1" applyBorder="1" applyAlignment="1">
      <alignment horizontal="center" vertical="center" wrapText="1"/>
    </xf>
    <xf numFmtId="49" fontId="11" fillId="0" borderId="11" xfId="0" applyNumberFormat="1" applyFont="1" applyBorder="1" applyAlignment="1">
      <alignment vertical="center" wrapText="1"/>
    </xf>
    <xf numFmtId="49" fontId="10" fillId="0" borderId="10" xfId="0" applyNumberFormat="1" applyFont="1" applyBorder="1" applyAlignment="1">
      <alignment horizontal="center" vertical="center" wrapText="1"/>
    </xf>
    <xf numFmtId="49" fontId="11" fillId="0" borderId="29" xfId="0" applyNumberFormat="1" applyFont="1" applyBorder="1" applyAlignment="1">
      <alignment vertical="center" wrapText="1"/>
    </xf>
    <xf numFmtId="49" fontId="11" fillId="0" borderId="10" xfId="0" applyNumberFormat="1" applyFont="1" applyBorder="1" applyAlignment="1">
      <alignment vertical="center" wrapText="1"/>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vertical="center" wrapText="1"/>
    </xf>
    <xf numFmtId="49" fontId="10" fillId="0" borderId="12" xfId="0" applyNumberFormat="1" applyFont="1" applyBorder="1" applyAlignment="1">
      <alignment horizontal="center" vertical="center" wrapText="1"/>
    </xf>
    <xf numFmtId="49" fontId="11" fillId="0" borderId="12" xfId="0" applyNumberFormat="1" applyFont="1" applyBorder="1" applyAlignment="1">
      <alignment vertical="center" wrapText="1"/>
    </xf>
    <xf numFmtId="49" fontId="10" fillId="0" borderId="69" xfId="0" applyNumberFormat="1" applyFont="1" applyBorder="1" applyAlignment="1">
      <alignment horizontal="center" vertical="center" wrapText="1"/>
    </xf>
    <xf numFmtId="49" fontId="11" fillId="0" borderId="29" xfId="25" applyNumberFormat="1" applyFont="1" applyBorder="1" applyAlignment="1">
      <alignment vertical="center" wrapText="1"/>
    </xf>
    <xf numFmtId="49" fontId="56" fillId="0" borderId="10" xfId="0" applyNumberFormat="1" applyFont="1" applyBorder="1" applyAlignment="1">
      <alignment vertical="center" wrapText="1"/>
    </xf>
    <xf numFmtId="49" fontId="56" fillId="0" borderId="11" xfId="0" applyNumberFormat="1" applyFont="1" applyBorder="1" applyAlignment="1">
      <alignment vertical="center" wrapText="1"/>
    </xf>
    <xf numFmtId="0" fontId="10" fillId="0" borderId="25" xfId="0" applyFont="1" applyBorder="1" applyAlignment="1">
      <alignment horizontal="center" vertical="center" wrapText="1"/>
    </xf>
    <xf numFmtId="49" fontId="10" fillId="0" borderId="25" xfId="0" applyNumberFormat="1" applyFont="1" applyBorder="1" applyAlignment="1">
      <alignment horizontal="center" vertical="center" wrapText="1"/>
    </xf>
    <xf numFmtId="49" fontId="17" fillId="0" borderId="25" xfId="0" applyNumberFormat="1" applyFont="1" applyBorder="1" applyAlignment="1">
      <alignment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49" fontId="17" fillId="0" borderId="11" xfId="0" applyNumberFormat="1" applyFont="1" applyBorder="1" applyAlignment="1">
      <alignment vertical="center" wrapText="1"/>
    </xf>
    <xf numFmtId="0" fontId="10" fillId="0" borderId="12" xfId="0" applyFont="1" applyBorder="1" applyAlignment="1">
      <alignment horizontal="center" vertical="center" wrapText="1"/>
    </xf>
    <xf numFmtId="49" fontId="17" fillId="0" borderId="12" xfId="0" applyNumberFormat="1" applyFont="1" applyBorder="1" applyAlignment="1">
      <alignment vertical="center" wrapText="1"/>
    </xf>
    <xf numFmtId="0" fontId="10" fillId="0" borderId="11" xfId="0" applyFont="1" applyBorder="1" applyAlignment="1">
      <alignment horizontal="left" vertical="center" wrapText="1"/>
    </xf>
    <xf numFmtId="49" fontId="11" fillId="0" borderId="11" xfId="0" applyNumberFormat="1" applyFont="1" applyBorder="1" applyAlignment="1">
      <alignment horizontal="left" vertical="center" wrapText="1"/>
    </xf>
    <xf numFmtId="0" fontId="10" fillId="0" borderId="10" xfId="0" applyFont="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25" xfId="0" applyNumberFormat="1" applyFont="1" applyBorder="1" applyAlignment="1">
      <alignment vertical="center" wrapText="1"/>
    </xf>
    <xf numFmtId="49" fontId="11" fillId="0" borderId="13" xfId="0" applyNumberFormat="1" applyFont="1" applyBorder="1" applyAlignment="1">
      <alignment horizontal="left" vertical="center" wrapText="1"/>
    </xf>
    <xf numFmtId="49" fontId="11" fillId="0" borderId="12" xfId="0" applyNumberFormat="1" applyFont="1" applyBorder="1" applyAlignment="1">
      <alignment horizontal="left" vertical="center" wrapText="1"/>
    </xf>
    <xf numFmtId="0" fontId="10" fillId="0" borderId="67" xfId="0" applyFont="1" applyBorder="1" applyAlignment="1">
      <alignment horizontal="center" vertical="center" wrapText="1"/>
    </xf>
    <xf numFmtId="49" fontId="10" fillId="0" borderId="67" xfId="0" applyNumberFormat="1" applyFont="1" applyBorder="1" applyAlignment="1">
      <alignment horizontal="center" vertical="center" wrapText="1"/>
    </xf>
    <xf numFmtId="49" fontId="11" fillId="0" borderId="67" xfId="0" applyNumberFormat="1" applyFont="1" applyBorder="1" applyAlignment="1">
      <alignment vertical="center" wrapText="1"/>
    </xf>
    <xf numFmtId="0" fontId="27" fillId="12" borderId="48" xfId="24" applyFill="1" applyBorder="1"/>
    <xf numFmtId="0" fontId="27" fillId="0" borderId="1" xfId="24" applyFill="1" applyBorder="1"/>
    <xf numFmtId="164" fontId="0" fillId="0" borderId="1" xfId="0" applyNumberFormat="1" applyFill="1" applyBorder="1"/>
    <xf numFmtId="0" fontId="25" fillId="0" borderId="10" xfId="23" applyFill="1" applyBorder="1" applyAlignment="1" applyProtection="1"/>
    <xf numFmtId="0" fontId="27" fillId="0" borderId="10" xfId="24" applyFill="1" applyBorder="1"/>
    <xf numFmtId="0" fontId="27" fillId="0" borderId="13" xfId="24" applyFill="1" applyBorder="1"/>
    <xf numFmtId="0" fontId="27" fillId="0" borderId="29" xfId="24" applyFill="1" applyBorder="1"/>
    <xf numFmtId="2" fontId="27" fillId="0" borderId="10" xfId="24" applyNumberFormat="1" applyFill="1" applyBorder="1"/>
    <xf numFmtId="0" fontId="27" fillId="0" borderId="1" xfId="24" applyFill="1"/>
    <xf numFmtId="0" fontId="27" fillId="13" borderId="10" xfId="24" applyFill="1" applyBorder="1"/>
    <xf numFmtId="0" fontId="27" fillId="13" borderId="13" xfId="24" applyFill="1" applyBorder="1"/>
    <xf numFmtId="0" fontId="2" fillId="0" borderId="1" xfId="0" applyFont="1" applyBorder="1" applyAlignment="1">
      <alignment horizontal="left"/>
    </xf>
    <xf numFmtId="0" fontId="40" fillId="0" borderId="1" xfId="0" applyFont="1" applyAlignment="1">
      <alignment horizontal="left"/>
    </xf>
    <xf numFmtId="0" fontId="3" fillId="2" borderId="59" xfId="0" applyFont="1" applyFill="1" applyBorder="1" applyAlignment="1">
      <alignment horizontal="left"/>
    </xf>
    <xf numFmtId="0" fontId="11" fillId="2" borderId="40"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20" fillId="5" borderId="56" xfId="0" applyFont="1" applyFill="1" applyBorder="1" applyAlignment="1">
      <alignment horizontal="center" vertical="center" wrapText="1"/>
    </xf>
    <xf numFmtId="0" fontId="20" fillId="5" borderId="57" xfId="0" applyFont="1" applyFill="1" applyBorder="1" applyAlignment="1">
      <alignment horizontal="center" vertical="center" wrapText="1"/>
    </xf>
    <xf numFmtId="0" fontId="20" fillId="5" borderId="58"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11" fillId="2" borderId="40"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5" xfId="0" applyFont="1" applyFill="1" applyBorder="1" applyAlignment="1">
      <alignment horizontal="center" vertical="center"/>
    </xf>
    <xf numFmtId="0" fontId="20" fillId="5" borderId="6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2" borderId="56" xfId="0" applyFont="1" applyFill="1" applyBorder="1" applyAlignment="1">
      <alignment horizontal="center" vertical="center"/>
    </xf>
    <xf numFmtId="0" fontId="11" fillId="2" borderId="58"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2" xfId="0" applyFont="1" applyFill="1" applyBorder="1" applyAlignment="1">
      <alignment horizontal="center" vertical="center"/>
    </xf>
    <xf numFmtId="0" fontId="11" fillId="2" borderId="57" xfId="0" applyFont="1" applyFill="1" applyBorder="1" applyAlignment="1">
      <alignment horizontal="center" vertical="center"/>
    </xf>
    <xf numFmtId="0" fontId="20" fillId="5" borderId="32" xfId="0" applyFont="1" applyFill="1" applyBorder="1" applyAlignment="1">
      <alignment horizontal="center" vertical="center"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center" vertical="center" wrapText="1"/>
    </xf>
    <xf numFmtId="0" fontId="11" fillId="2" borderId="60" xfId="0" applyFont="1" applyFill="1" applyBorder="1" applyAlignment="1">
      <alignment horizontal="center" vertical="center"/>
    </xf>
    <xf numFmtId="164" fontId="10" fillId="2" borderId="27" xfId="0" applyNumberFormat="1" applyFont="1" applyFill="1" applyBorder="1" applyAlignment="1">
      <alignment horizontal="center" wrapText="1"/>
    </xf>
    <xf numFmtId="164" fontId="10" fillId="2" borderId="66" xfId="0" applyNumberFormat="1" applyFont="1" applyFill="1" applyBorder="1" applyAlignment="1">
      <alignment horizontal="center" wrapText="1"/>
    </xf>
    <xf numFmtId="164" fontId="10" fillId="2" borderId="65" xfId="0" applyNumberFormat="1" applyFont="1" applyFill="1" applyBorder="1" applyAlignment="1">
      <alignment horizontal="center" wrapText="1"/>
    </xf>
    <xf numFmtId="0" fontId="11" fillId="2" borderId="62"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20" fillId="5" borderId="32"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34" xfId="0" applyFont="1" applyFill="1" applyBorder="1" applyAlignment="1">
      <alignment horizontal="center" vertical="center"/>
    </xf>
    <xf numFmtId="0" fontId="11" fillId="3" borderId="56"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11" fillId="3" borderId="60" xfId="0" applyFont="1" applyFill="1" applyBorder="1" applyAlignment="1">
      <alignment horizontal="center" vertical="center" wrapText="1"/>
    </xf>
    <xf numFmtId="0" fontId="20" fillId="5" borderId="6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20" fillId="5" borderId="48" xfId="0" applyFont="1" applyFill="1" applyBorder="1" applyAlignment="1">
      <alignment horizontal="center" vertical="center" wrapText="1"/>
    </xf>
    <xf numFmtId="0" fontId="20" fillId="5" borderId="51"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57" xfId="0" applyFont="1" applyFill="1" applyBorder="1" applyAlignment="1">
      <alignment horizontal="center" vertical="center"/>
    </xf>
    <xf numFmtId="0" fontId="11" fillId="3" borderId="58" xfId="0" applyFont="1" applyFill="1" applyBorder="1" applyAlignment="1">
      <alignment horizontal="center" vertical="center"/>
    </xf>
    <xf numFmtId="0" fontId="11" fillId="3" borderId="60" xfId="0" applyFont="1" applyFill="1" applyBorder="1" applyAlignment="1">
      <alignment horizontal="center" vertical="center"/>
    </xf>
    <xf numFmtId="0" fontId="20" fillId="5" borderId="39"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3" xfId="0" applyFont="1" applyFill="1" applyBorder="1" applyAlignment="1">
      <alignment horizontal="center" vertical="center" wrapText="1"/>
    </xf>
    <xf numFmtId="0" fontId="20" fillId="5" borderId="47" xfId="0" applyFont="1" applyFill="1" applyBorder="1" applyAlignment="1">
      <alignment horizontal="center" vertical="center"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20" fillId="5" borderId="56"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41" fillId="0" borderId="1" xfId="0" applyFont="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 name="Normal 2" xfId="25"/>
    <cellStyle name="Normal 3" xfId="24"/>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AE7F6"/>
      <color rgb="FFE3EEF9"/>
      <color rgb="FFF5F9FD"/>
      <color rgb="FFF5F8EE"/>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Output</a:t>
            </a:r>
            <a:r>
              <a:rPr lang="en-US" u="sng" baseline="0">
                <a:solidFill>
                  <a:srgbClr val="C00000"/>
                </a:solidFill>
              </a:rPr>
              <a:t> Dimension Scores</a:t>
            </a:r>
            <a:endParaRPr lang="en-US" u="sng">
              <a:solidFill>
                <a:srgbClr val="C00000"/>
              </a:solidFill>
            </a:endParaRPr>
          </a:p>
        </c:rich>
      </c:tx>
      <c:layout>
        <c:manualLayout>
          <c:xMode val="edge"/>
          <c:yMode val="edge"/>
          <c:x val="4.5711926854213734E-2"/>
          <c:y val="0"/>
        </c:manualLayout>
      </c:layout>
      <c:overlay val="1"/>
      <c:spPr>
        <a:noFill/>
        <a:ln w="25400">
          <a:noFill/>
        </a:ln>
      </c:spPr>
    </c:title>
    <c:autoTitleDeleted val="0"/>
    <c:plotArea>
      <c:layout>
        <c:manualLayout>
          <c:layoutTarget val="inner"/>
          <c:xMode val="edge"/>
          <c:yMode val="edge"/>
          <c:x val="0.29670339620515501"/>
          <c:y val="0.14218017704255287"/>
          <c:w val="0.40384628927923844"/>
          <c:h val="0.69668286750851083"/>
        </c:manualLayout>
      </c:layout>
      <c:radarChart>
        <c:radarStyle val="marker"/>
        <c:varyColors val="0"/>
        <c:ser>
          <c:idx val="0"/>
          <c:order val="0"/>
          <c:tx>
            <c:v>Species 1</c:v>
          </c:tx>
          <c:spPr>
            <a:ln w="25400">
              <a:solidFill>
                <a:srgbClr val="666699"/>
              </a:solidFill>
              <a:prstDash val="solid"/>
            </a:ln>
          </c:spPr>
          <c:marker>
            <c:symbol val="circle"/>
            <c:size val="7"/>
            <c:spPr>
              <a:solidFill>
                <a:schemeClr val="bg1"/>
              </a:solidFill>
            </c:spPr>
          </c:marker>
          <c:cat>
            <c:strRef>
              <c:f>'4. Summary'!$C$8:$C$18</c:f>
              <c:strCache>
                <c:ptCount val="11"/>
                <c:pt idx="0">
                  <c:v>Ecologically Sustainable Fisheries</c:v>
                </c:pt>
                <c:pt idx="1">
                  <c:v>Harvest  Performance</c:v>
                </c:pt>
                <c:pt idx="2">
                  <c:v>Harvest Asset Performance</c:v>
                </c:pt>
                <c:pt idx="3">
                  <c:v>Risks</c:v>
                </c:pt>
                <c:pt idx="4">
                  <c:v>Owners, Permit Holders &amp; Captains </c:v>
                </c:pt>
                <c:pt idx="5">
                  <c:v>Crew</c:v>
                </c:pt>
                <c:pt idx="6">
                  <c:v>Market Performance</c:v>
                </c:pt>
                <c:pt idx="7">
                  <c:v>Post-harvest Industry Performance</c:v>
                </c:pt>
                <c:pt idx="8">
                  <c:v>Post-Harvest Asset Performance</c:v>
                </c:pt>
                <c:pt idx="9">
                  <c:v>Processing Owners &amp; Managers</c:v>
                </c:pt>
                <c:pt idx="10">
                  <c:v>Processing Workers</c:v>
                </c:pt>
              </c:strCache>
            </c:strRef>
          </c:cat>
          <c:val>
            <c:numRef>
              <c:f>'4. Summary'!$D$8:$D$18</c:f>
              <c:numCache>
                <c:formatCode>0.0</c:formatCode>
                <c:ptCount val="11"/>
                <c:pt idx="0">
                  <c:v>2.6428571428571428</c:v>
                </c:pt>
                <c:pt idx="1">
                  <c:v>3.125</c:v>
                </c:pt>
                <c:pt idx="2">
                  <c:v>2</c:v>
                </c:pt>
                <c:pt idx="3">
                  <c:v>3.2857142857142856</c:v>
                </c:pt>
                <c:pt idx="4">
                  <c:v>3</c:v>
                </c:pt>
                <c:pt idx="5">
                  <c:v>3.375</c:v>
                </c:pt>
                <c:pt idx="6">
                  <c:v>2.7142857142857144</c:v>
                </c:pt>
                <c:pt idx="7">
                  <c:v>2.5</c:v>
                </c:pt>
                <c:pt idx="8">
                  <c:v>2.3333333333333335</c:v>
                </c:pt>
                <c:pt idx="9">
                  <c:v>3</c:v>
                </c:pt>
                <c:pt idx="10">
                  <c:v>2.8571428571428572</c:v>
                </c:pt>
              </c:numCache>
            </c:numRef>
          </c:val>
          <c:extLst>
            <c:ext xmlns:c16="http://schemas.microsoft.com/office/drawing/2014/chart" uri="{C3380CC4-5D6E-409C-BE32-E72D297353CC}">
              <c16:uniqueId val="{00000000-7D6A-43D6-96DD-3BBD03BFC974}"/>
            </c:ext>
          </c:extLst>
        </c:ser>
        <c:ser>
          <c:idx val="1"/>
          <c:order val="1"/>
          <c:spPr>
            <a:ln w="28575">
              <a:noFill/>
            </a:ln>
          </c:spPr>
          <c:marker>
            <c:symbol val="circle"/>
            <c:size val="10"/>
            <c:spPr>
              <a:noFill/>
              <a:ln w="0">
                <a:solidFill>
                  <a:srgbClr val="C00000"/>
                </a:solidFill>
                <a:prstDash val="sysDot"/>
              </a:ln>
              <a:effectLst>
                <a:glow rad="228600">
                  <a:schemeClr val="accent2">
                    <a:satMod val="175000"/>
                    <a:alpha val="40000"/>
                  </a:schemeClr>
                </a:glow>
              </a:effectLst>
            </c:spPr>
          </c:marker>
          <c:val>
            <c:numRef>
              <c:f>'4. Summary'!$E$8:$E$18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7D6A-43D6-96DD-3BBD03BFC974}"/>
            </c:ext>
          </c:extLst>
        </c:ser>
        <c:dLbls>
          <c:showLegendKey val="0"/>
          <c:showVal val="0"/>
          <c:showCatName val="0"/>
          <c:showSerName val="0"/>
          <c:showPercent val="0"/>
          <c:showBubbleSize val="0"/>
        </c:dLbls>
        <c:axId val="126245120"/>
        <c:axId val="126267776"/>
      </c:radarChart>
      <c:catAx>
        <c:axId val="1262451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126267776"/>
        <c:crosses val="autoZero"/>
        <c:auto val="0"/>
        <c:lblAlgn val="ctr"/>
        <c:lblOffset val="100"/>
        <c:noMultiLvlLbl val="0"/>
      </c:catAx>
      <c:valAx>
        <c:axId val="126267776"/>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126245120"/>
        <c:crosses val="autoZero"/>
        <c:crossBetween val="between"/>
        <c:majorUnit val="1"/>
        <c:minorUnit val="0.4"/>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Managerial Returns</a:t>
            </a:r>
          </a:p>
        </c:rich>
      </c:tx>
      <c:layout>
        <c:manualLayout>
          <c:xMode val="edge"/>
          <c:yMode val="edge"/>
          <c:x val="0.30113324069785391"/>
          <c:y val="1.9758502591906641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6794211424242698"/>
          <c:w val="0.39795852273576565"/>
          <c:h val="0.55980763154221302"/>
        </c:manualLayout>
      </c:layout>
      <c:radarChart>
        <c:radarStyle val="marker"/>
        <c:varyColors val="0"/>
        <c:ser>
          <c:idx val="0"/>
          <c:order val="0"/>
          <c:tx>
            <c:v>Managerial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Output-table'!$D$38:$D$39,'5. Output-table'!$D$42,'5. Output-table'!$D$68:$D$69,'5. Output-table'!$D$72)</c:f>
              <c:strCache>
                <c:ptCount val="6"/>
                <c:pt idx="0">
                  <c:v> Earnings Compared to Regional Average Earnings </c:v>
                </c:pt>
                <c:pt idx="1">
                  <c:v>Owner/Permit Holder/Captain Wages Compared to Non-fishery Wages</c:v>
                </c:pt>
                <c:pt idx="2">
                  <c:v>Social Standing of Boat Owners and Permit Holders</c:v>
                </c:pt>
                <c:pt idx="3">
                  <c:v>Earnings Compared to Regional Average Earnings</c:v>
                </c:pt>
                <c:pt idx="4">
                  <c:v>Manager Wages Compared to Non-fishery Wages</c:v>
                </c:pt>
                <c:pt idx="5">
                  <c:v>Social Standing of Processing Managers</c:v>
                </c:pt>
              </c:strCache>
            </c:strRef>
          </c:cat>
          <c:val>
            <c:numRef>
              <c:f>('5. Output-table'!$G$38:$G$39,'5. Output-table'!$G$42,'5. Output-table'!$G$68:$G$69,'5. Output-table'!$G$72)</c:f>
              <c:numCache>
                <c:formatCode>General</c:formatCode>
                <c:ptCount val="6"/>
                <c:pt idx="0">
                  <c:v>1</c:v>
                </c:pt>
                <c:pt idx="1">
                  <c:v>4</c:v>
                </c:pt>
                <c:pt idx="2">
                  <c:v>3</c:v>
                </c:pt>
                <c:pt idx="3">
                  <c:v>2</c:v>
                </c:pt>
                <c:pt idx="4">
                  <c:v>2</c:v>
                </c:pt>
                <c:pt idx="5">
                  <c:v>4</c:v>
                </c:pt>
              </c:numCache>
            </c:numRef>
          </c:val>
          <c:extLst>
            <c:ext xmlns:c16="http://schemas.microsoft.com/office/drawing/2014/chart" uri="{C3380CC4-5D6E-409C-BE32-E72D297353CC}">
              <c16:uniqueId val="{00000000-209B-4B38-809B-83F1870C0508}"/>
            </c:ext>
          </c:extLst>
        </c:ser>
        <c:dLbls>
          <c:showLegendKey val="0"/>
          <c:showVal val="0"/>
          <c:showCatName val="0"/>
          <c:showSerName val="0"/>
          <c:showPercent val="0"/>
          <c:showBubbleSize val="0"/>
        </c:dLbls>
        <c:axId val="49748992"/>
        <c:axId val="49755264"/>
      </c:radarChart>
      <c:catAx>
        <c:axId val="4974899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55264"/>
        <c:crosses val="autoZero"/>
        <c:auto val="0"/>
        <c:lblAlgn val="ctr"/>
        <c:lblOffset val="100"/>
        <c:noMultiLvlLbl val="0"/>
      </c:catAx>
      <c:valAx>
        <c:axId val="497552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4899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Labor Returns</a:t>
            </a:r>
          </a:p>
        </c:rich>
      </c:tx>
      <c:layout>
        <c:manualLayout>
          <c:xMode val="edge"/>
          <c:yMode val="edge"/>
          <c:x val="0.35047182337501953"/>
          <c:y val="2.3056199877261048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45"/>
          <c:y val="0.26923140125310174"/>
          <c:w val="0.40135987763094377"/>
          <c:h val="0.56730902406903605"/>
        </c:manualLayout>
      </c:layout>
      <c:radarChart>
        <c:radarStyle val="marker"/>
        <c:varyColors val="0"/>
        <c:ser>
          <c:idx val="0"/>
          <c:order val="0"/>
          <c:tx>
            <c:v>Labor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Output-table'!$D$44:$D$45,'5. Output-table'!$D$48,'5. Output-table'!$D$74:$D$75,'5. Output-table'!$D$78)</c:f>
              <c:strCache>
                <c:ptCount val="6"/>
                <c:pt idx="0">
                  <c:v>Earnings Compared to Regional Average Earnings </c:v>
                </c:pt>
                <c:pt idx="1">
                  <c:v>Crew Wages Compared to Non-fishery Wages</c:v>
                </c:pt>
                <c:pt idx="2">
                  <c:v>Social Standing of Crew</c:v>
                </c:pt>
                <c:pt idx="3">
                  <c:v>Earnings Compared to Regional Average Earnings</c:v>
                </c:pt>
                <c:pt idx="4">
                  <c:v>Worker Wages Compared to Non-fishery Wages</c:v>
                </c:pt>
                <c:pt idx="5">
                  <c:v>Social Standing of Processing Workers</c:v>
                </c:pt>
              </c:strCache>
            </c:strRef>
          </c:cat>
          <c:val>
            <c:numRef>
              <c:f>('5. Output-table'!$G$44:$G$45,'5. Output-table'!$G$48,'5. Output-table'!$G$74:$G$75,'5. Output-table'!$G$78)</c:f>
              <c:numCache>
                <c:formatCode>General</c:formatCode>
                <c:ptCount val="6"/>
                <c:pt idx="0">
                  <c:v>3</c:v>
                </c:pt>
                <c:pt idx="1">
                  <c:v>1</c:v>
                </c:pt>
                <c:pt idx="2">
                  <c:v>5</c:v>
                </c:pt>
                <c:pt idx="3">
                  <c:v>2</c:v>
                </c:pt>
                <c:pt idx="4">
                  <c:v>2</c:v>
                </c:pt>
                <c:pt idx="5">
                  <c:v>3</c:v>
                </c:pt>
              </c:numCache>
            </c:numRef>
          </c:val>
          <c:extLst>
            <c:ext xmlns:c16="http://schemas.microsoft.com/office/drawing/2014/chart" uri="{C3380CC4-5D6E-409C-BE32-E72D297353CC}">
              <c16:uniqueId val="{00000000-2C38-4D93-9ADB-C6590B2FCAEA}"/>
            </c:ext>
          </c:extLst>
        </c:ser>
        <c:dLbls>
          <c:showLegendKey val="0"/>
          <c:showVal val="0"/>
          <c:showCatName val="0"/>
          <c:showSerName val="0"/>
          <c:showPercent val="0"/>
          <c:showBubbleSize val="0"/>
        </c:dLbls>
        <c:axId val="49795072"/>
        <c:axId val="49796992"/>
      </c:radarChart>
      <c:catAx>
        <c:axId val="497950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96992"/>
        <c:crosses val="autoZero"/>
        <c:auto val="0"/>
        <c:lblAlgn val="ctr"/>
        <c:lblOffset val="100"/>
        <c:noMultiLvlLbl val="0"/>
      </c:catAx>
      <c:valAx>
        <c:axId val="497969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950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Health &amp; Sanitation</a:t>
            </a:r>
          </a:p>
        </c:rich>
      </c:tx>
      <c:layout>
        <c:manualLayout>
          <c:xMode val="edge"/>
          <c:yMode val="edge"/>
          <c:x val="0.34143854576771676"/>
          <c:y val="2.3056019167955112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78"/>
          <c:y val="0.32227506796312039"/>
          <c:w val="0.34237259800996678"/>
          <c:h val="0.47867326270992838"/>
        </c:manualLayout>
      </c:layout>
      <c:radarChart>
        <c:radarStyle val="marker"/>
        <c:varyColors val="0"/>
        <c:ser>
          <c:idx val="0"/>
          <c:order val="0"/>
          <c:tx>
            <c:v>Health</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Output-table'!$D$24,'5. Output-table'!$D$41,'5. Output-table'!$D$47,'5. Output-table'!$D$71,'5. Output-table'!$D$77,'5. Output-table'!$D$63)</c:f>
              <c:strCache>
                <c:ptCount val="6"/>
                <c:pt idx="0">
                  <c:v>Harvest Safety</c:v>
                </c:pt>
                <c:pt idx="1">
                  <c:v>Access to Health Care</c:v>
                </c:pt>
                <c:pt idx="2">
                  <c:v>Access to Health Care</c:v>
                </c:pt>
                <c:pt idx="3">
                  <c:v>Access to Health Care</c:v>
                </c:pt>
                <c:pt idx="4">
                  <c:v>Access to Health Care</c:v>
                </c:pt>
                <c:pt idx="5">
                  <c:v>Sanitation</c:v>
                </c:pt>
              </c:strCache>
            </c:strRef>
          </c:cat>
          <c:val>
            <c:numRef>
              <c:f>('5. Output-table'!$G$24,'5. Output-table'!$G$41,'5. Output-table'!$G$47,'5. Output-table'!$G$71,'5. Output-table'!$G$77,'5. Output-table'!$G$63)</c:f>
              <c:numCache>
                <c:formatCode>General</c:formatCode>
                <c:ptCount val="6"/>
                <c:pt idx="0">
                  <c:v>2</c:v>
                </c:pt>
                <c:pt idx="1">
                  <c:v>2</c:v>
                </c:pt>
                <c:pt idx="2">
                  <c:v>2</c:v>
                </c:pt>
                <c:pt idx="3">
                  <c:v>3</c:v>
                </c:pt>
                <c:pt idx="4">
                  <c:v>4</c:v>
                </c:pt>
                <c:pt idx="5">
                  <c:v>2</c:v>
                </c:pt>
              </c:numCache>
            </c:numRef>
          </c:val>
          <c:extLst>
            <c:ext xmlns:c16="http://schemas.microsoft.com/office/drawing/2014/chart" uri="{C3380CC4-5D6E-409C-BE32-E72D297353CC}">
              <c16:uniqueId val="{00000000-98E3-4A12-A8C7-6D7298B44D7A}"/>
            </c:ext>
          </c:extLst>
        </c:ser>
        <c:dLbls>
          <c:showLegendKey val="0"/>
          <c:showVal val="0"/>
          <c:showCatName val="0"/>
          <c:showSerName val="0"/>
          <c:showPercent val="0"/>
          <c:showBubbleSize val="0"/>
        </c:dLbls>
        <c:axId val="49840896"/>
        <c:axId val="49842816"/>
      </c:radarChart>
      <c:catAx>
        <c:axId val="498408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42816"/>
        <c:crosses val="autoZero"/>
        <c:auto val="0"/>
        <c:lblAlgn val="ctr"/>
        <c:lblOffset val="100"/>
        <c:noMultiLvlLbl val="0"/>
      </c:catAx>
      <c:valAx>
        <c:axId val="498428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408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Community Services</a:t>
            </a:r>
          </a:p>
        </c:rich>
      </c:tx>
      <c:layout>
        <c:manualLayout>
          <c:xMode val="edge"/>
          <c:yMode val="edge"/>
          <c:x val="0.29069075189130766"/>
          <c:y val="1.975510033357385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64"/>
          <c:w val="0.35714226399363652"/>
          <c:h val="0.57692191607079579"/>
        </c:manualLayout>
      </c:layout>
      <c:radarChart>
        <c:radarStyle val="marker"/>
        <c:varyColors val="0"/>
        <c:ser>
          <c:idx val="0"/>
          <c:order val="0"/>
          <c:tx>
            <c:v>Community Services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Output-table'!$D$64,'5. Output-table'!$D$37,'5. Output-table'!$D$40,'5. Output-table'!$D$46,'5. Output-table'!$D$70,'5. Output-table'!$D$76)</c:f>
              <c:strCache>
                <c:ptCount val="6"/>
                <c:pt idx="0">
                  <c:v>Regional Support Businesses</c:v>
                </c:pt>
                <c:pt idx="1">
                  <c:v>Contestability &amp; Legal Challenges</c:v>
                </c:pt>
                <c:pt idx="2">
                  <c:v>Education Access</c:v>
                </c:pt>
                <c:pt idx="3">
                  <c:v>Education Access</c:v>
                </c:pt>
                <c:pt idx="4">
                  <c:v>Education Access</c:v>
                </c:pt>
                <c:pt idx="5">
                  <c:v>Education Access</c:v>
                </c:pt>
              </c:strCache>
            </c:strRef>
          </c:cat>
          <c:val>
            <c:numRef>
              <c:f>('5. Output-table'!$G$64,'5. Output-table'!$G$37,'5. Output-table'!$G$40,'5. Output-table'!$G$46,'5. Output-table'!$G$70,'5. Output-table'!$G$76)</c:f>
              <c:numCache>
                <c:formatCode>General</c:formatCode>
                <c:ptCount val="6"/>
                <c:pt idx="0">
                  <c:v>2</c:v>
                </c:pt>
                <c:pt idx="1">
                  <c:v>1</c:v>
                </c:pt>
                <c:pt idx="2">
                  <c:v>3</c:v>
                </c:pt>
                <c:pt idx="3">
                  <c:v>3</c:v>
                </c:pt>
                <c:pt idx="4">
                  <c:v>3</c:v>
                </c:pt>
                <c:pt idx="5">
                  <c:v>3</c:v>
                </c:pt>
              </c:numCache>
            </c:numRef>
          </c:val>
          <c:extLst>
            <c:ext xmlns:c16="http://schemas.microsoft.com/office/drawing/2014/chart" uri="{C3380CC4-5D6E-409C-BE32-E72D297353CC}">
              <c16:uniqueId val="{00000000-EF5B-4630-87E2-95DD8010B0B9}"/>
            </c:ext>
          </c:extLst>
        </c:ser>
        <c:dLbls>
          <c:showLegendKey val="0"/>
          <c:showVal val="0"/>
          <c:showCatName val="0"/>
          <c:showSerName val="0"/>
          <c:showPercent val="0"/>
          <c:showBubbleSize val="0"/>
        </c:dLbls>
        <c:axId val="49862144"/>
        <c:axId val="49864064"/>
      </c:radarChart>
      <c:catAx>
        <c:axId val="498621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64064"/>
        <c:crosses val="autoZero"/>
        <c:auto val="0"/>
        <c:lblAlgn val="ctr"/>
        <c:lblOffset val="100"/>
        <c:noMultiLvlLbl val="0"/>
      </c:catAx>
      <c:valAx>
        <c:axId val="498640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621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a:t>
            </a:r>
            <a:r>
              <a:rPr lang="en-US" baseline="0"/>
              <a:t> Ownership</a:t>
            </a:r>
            <a:endParaRPr lang="en-US"/>
          </a:p>
        </c:rich>
      </c:tx>
      <c:layout>
        <c:manualLayout>
          <c:xMode val="edge"/>
          <c:yMode val="edge"/>
          <c:x val="0.3322775976532347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Ownership</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Output-table'!$D$43,'5. Output-table'!$D$73)</c:f>
              <c:strCache>
                <c:ptCount val="2"/>
                <c:pt idx="0">
                  <c:v>Proportion of Nonresident Employment</c:v>
                </c:pt>
                <c:pt idx="1">
                  <c:v>Nonresident Ownership of Processing Capacity</c:v>
                </c:pt>
              </c:strCache>
            </c:strRef>
          </c:cat>
          <c:val>
            <c:numRef>
              <c:f>('5. Output-table'!$G$43,'5. Output-table'!$G$73)</c:f>
              <c:numCache>
                <c:formatCode>General</c:formatCode>
                <c:ptCount val="2"/>
                <c:pt idx="0">
                  <c:v>5</c:v>
                </c:pt>
                <c:pt idx="1">
                  <c:v>4</c:v>
                </c:pt>
              </c:numCache>
            </c:numRef>
          </c:val>
          <c:extLst>
            <c:ext xmlns:c16="http://schemas.microsoft.com/office/drawing/2014/chart" uri="{C3380CC4-5D6E-409C-BE32-E72D297353CC}">
              <c16:uniqueId val="{00000000-A6CD-4B45-A6B3-1BAC091AC781}"/>
            </c:ext>
          </c:extLst>
        </c:ser>
        <c:dLbls>
          <c:showLegendKey val="0"/>
          <c:showVal val="0"/>
          <c:showCatName val="0"/>
          <c:showSerName val="0"/>
          <c:showPercent val="0"/>
          <c:showBubbleSize val="0"/>
        </c:dLbls>
        <c:axId val="49887488"/>
        <c:axId val="49906048"/>
      </c:radarChart>
      <c:catAx>
        <c:axId val="4988748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906048"/>
        <c:crosses val="autoZero"/>
        <c:auto val="0"/>
        <c:lblAlgn val="ctr"/>
        <c:lblOffset val="100"/>
        <c:noMultiLvlLbl val="0"/>
      </c:catAx>
      <c:valAx>
        <c:axId val="499060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8748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Asset Performance</a:t>
            </a:r>
          </a:p>
        </c:rich>
      </c:tx>
      <c:layout>
        <c:manualLayout>
          <c:xMode val="edge"/>
          <c:yMode val="edge"/>
          <c:x val="0.22375416669830442"/>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63"/>
          <c:y val="0.22598807714270699"/>
          <c:w val="0.37755039336470225"/>
          <c:h val="0.627116914071013"/>
        </c:manualLayout>
      </c:layout>
      <c:radarChart>
        <c:radarStyle val="marker"/>
        <c:varyColors val="0"/>
        <c:ser>
          <c:idx val="0"/>
          <c:order val="0"/>
          <c:tx>
            <c:v>Post-Harvest 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3DE1-4524-B47B-76ACEA235F12}"/>
            </c:ext>
          </c:extLst>
        </c:ser>
        <c:dLbls>
          <c:showLegendKey val="0"/>
          <c:showVal val="0"/>
          <c:showCatName val="0"/>
          <c:showSerName val="0"/>
          <c:showPercent val="0"/>
          <c:showBubbleSize val="0"/>
        </c:dLbls>
        <c:axId val="49916928"/>
        <c:axId val="50078848"/>
      </c:radarChart>
      <c:catAx>
        <c:axId val="499169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078848"/>
        <c:crosses val="autoZero"/>
        <c:auto val="0"/>
        <c:lblAlgn val="ctr"/>
        <c:lblOffset val="100"/>
        <c:noMultiLvlLbl val="0"/>
      </c:catAx>
      <c:valAx>
        <c:axId val="500788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91692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 l="0.70000000000000095" r="0.70000000000000095"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 Labor</a:t>
            </a:r>
          </a:p>
        </c:rich>
      </c:tx>
      <c:layout>
        <c:manualLayout>
          <c:xMode val="edge"/>
          <c:yMode val="edge"/>
          <c:x val="0.3754148525551953"/>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Labor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Output-table'!$D$49,'5. Output-table'!$D$79)</c:f>
              <c:strCache>
                <c:ptCount val="2"/>
                <c:pt idx="0">
                  <c:v>Proportion of Nonresident Employment </c:v>
                </c:pt>
                <c:pt idx="1">
                  <c:v>Proportion of Nonresident Employment</c:v>
                </c:pt>
              </c:strCache>
            </c:strRef>
          </c:cat>
          <c:val>
            <c:numRef>
              <c:f>('5. Output-table'!$G$49,'5. Output-table'!$G$79)</c:f>
              <c:numCache>
                <c:formatCode>General</c:formatCode>
                <c:ptCount val="2"/>
                <c:pt idx="0">
                  <c:v>5</c:v>
                </c:pt>
                <c:pt idx="1">
                  <c:v>3</c:v>
                </c:pt>
              </c:numCache>
            </c:numRef>
          </c:val>
          <c:extLst>
            <c:ext xmlns:c16="http://schemas.microsoft.com/office/drawing/2014/chart" uri="{C3380CC4-5D6E-409C-BE32-E72D297353CC}">
              <c16:uniqueId val="{00000000-B8D3-472E-A42C-428487E94188}"/>
            </c:ext>
          </c:extLst>
        </c:ser>
        <c:dLbls>
          <c:showLegendKey val="0"/>
          <c:showVal val="0"/>
          <c:showCatName val="0"/>
          <c:showSerName val="0"/>
          <c:showPercent val="0"/>
          <c:showBubbleSize val="0"/>
        </c:dLbls>
        <c:axId val="50106368"/>
        <c:axId val="50108288"/>
      </c:radarChart>
      <c:catAx>
        <c:axId val="501063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08288"/>
        <c:crosses val="autoZero"/>
        <c:auto val="0"/>
        <c:lblAlgn val="ctr"/>
        <c:lblOffset val="100"/>
        <c:noMultiLvlLbl val="0"/>
      </c:catAx>
      <c:valAx>
        <c:axId val="5010828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063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Career</a:t>
            </a:r>
          </a:p>
        </c:rich>
      </c:tx>
      <c:layout>
        <c:manualLayout>
          <c:xMode val="edge"/>
          <c:yMode val="edge"/>
          <c:x val="0.3989442643199018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Career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Output-table'!$D$50,'5. Output-table'!$D$51,'5. Output-table'!$D$80)</c:f>
              <c:strCache>
                <c:ptCount val="3"/>
                <c:pt idx="0">
                  <c:v>Crew Experience</c:v>
                </c:pt>
                <c:pt idx="1">
                  <c:v>Age Structure of Harvesters</c:v>
                </c:pt>
                <c:pt idx="2">
                  <c:v>Worker Experience</c:v>
                </c:pt>
              </c:strCache>
            </c:strRef>
          </c:cat>
          <c:val>
            <c:numRef>
              <c:f>('5. Output-table'!$G$50,'5. Output-table'!$G$51,'5. Output-table'!$G$80)</c:f>
              <c:numCache>
                <c:formatCode>General</c:formatCode>
                <c:ptCount val="3"/>
                <c:pt idx="0">
                  <c:v>5</c:v>
                </c:pt>
                <c:pt idx="1">
                  <c:v>3</c:v>
                </c:pt>
                <c:pt idx="2">
                  <c:v>3</c:v>
                </c:pt>
              </c:numCache>
            </c:numRef>
          </c:val>
          <c:extLst>
            <c:ext xmlns:c16="http://schemas.microsoft.com/office/drawing/2014/chart" uri="{C3380CC4-5D6E-409C-BE32-E72D297353CC}">
              <c16:uniqueId val="{00000000-658F-4FF4-8661-35DFAE788996}"/>
            </c:ext>
          </c:extLst>
        </c:ser>
        <c:dLbls>
          <c:showLegendKey val="0"/>
          <c:showVal val="0"/>
          <c:showCatName val="0"/>
          <c:showSerName val="0"/>
          <c:showPercent val="0"/>
          <c:showBubbleSize val="0"/>
        </c:dLbls>
        <c:axId val="50148096"/>
        <c:axId val="50150016"/>
      </c:radarChart>
      <c:catAx>
        <c:axId val="501480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50016"/>
        <c:crosses val="autoZero"/>
        <c:auto val="0"/>
        <c:lblAlgn val="ctr"/>
        <c:lblOffset val="100"/>
        <c:noMultiLvlLbl val="0"/>
      </c:catAx>
      <c:valAx>
        <c:axId val="50150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480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Performance</a:t>
            </a:r>
          </a:p>
        </c:rich>
      </c:tx>
      <c:layout>
        <c:manualLayout>
          <c:xMode val="edge"/>
          <c:yMode val="edge"/>
          <c:x val="0.32068102924084668"/>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Output-table'!$D$17:$D$24</c:f>
              <c:strCache>
                <c:ptCount val="8"/>
                <c:pt idx="0">
                  <c:v>Landings Level </c:v>
                </c:pt>
                <c:pt idx="1">
                  <c:v>Excess Capacity</c:v>
                </c:pt>
                <c:pt idx="2">
                  <c:v>Season Length</c:v>
                </c:pt>
                <c:pt idx="3">
                  <c:v>Historical Variability of Fishing Effort</c:v>
                </c:pt>
                <c:pt idx="4">
                  <c:v>Historical Changes in Fishing Efficiency</c:v>
                </c:pt>
                <c:pt idx="5">
                  <c:v>Spatial closures planned for the future</c:v>
                </c:pt>
                <c:pt idx="6">
                  <c:v>Potential management regulations</c:v>
                </c:pt>
                <c:pt idx="7">
                  <c:v>Harvest Safety</c:v>
                </c:pt>
              </c:strCache>
            </c:strRef>
          </c:cat>
          <c:val>
            <c:numRef>
              <c:f>'5. Output-table'!$G$17:$G$24</c:f>
              <c:numCache>
                <c:formatCode>General</c:formatCode>
                <c:ptCount val="8"/>
                <c:pt idx="0">
                  <c:v>1</c:v>
                </c:pt>
                <c:pt idx="1">
                  <c:v>1</c:v>
                </c:pt>
                <c:pt idx="2">
                  <c:v>4</c:v>
                </c:pt>
                <c:pt idx="3">
                  <c:v>5</c:v>
                </c:pt>
                <c:pt idx="4">
                  <c:v>4</c:v>
                </c:pt>
                <c:pt idx="5">
                  <c:v>3</c:v>
                </c:pt>
                <c:pt idx="6">
                  <c:v>5</c:v>
                </c:pt>
                <c:pt idx="7">
                  <c:v>2</c:v>
                </c:pt>
              </c:numCache>
            </c:numRef>
          </c:val>
          <c:extLst>
            <c:ext xmlns:c16="http://schemas.microsoft.com/office/drawing/2014/chart" uri="{C3380CC4-5D6E-409C-BE32-E72D297353CC}">
              <c16:uniqueId val="{00000000-F562-4127-B7C0-4EE3BDAD42D9}"/>
            </c:ext>
          </c:extLst>
        </c:ser>
        <c:dLbls>
          <c:showLegendKey val="0"/>
          <c:showVal val="0"/>
          <c:showCatName val="0"/>
          <c:showSerName val="0"/>
          <c:showPercent val="0"/>
          <c:showBubbleSize val="0"/>
        </c:dLbls>
        <c:axId val="50022272"/>
        <c:axId val="50053120"/>
      </c:radarChart>
      <c:catAx>
        <c:axId val="500222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50053120"/>
        <c:crosses val="autoZero"/>
        <c:auto val="0"/>
        <c:lblAlgn val="ctr"/>
        <c:lblOffset val="100"/>
        <c:noMultiLvlLbl val="0"/>
      </c:catAx>
      <c:valAx>
        <c:axId val="50053120"/>
        <c:scaling>
          <c:orientation val="minMax"/>
          <c:max val="5"/>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500222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62"/>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CB95-4B08-ADB8-5FCC0859CA0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CB95-4B08-ADB8-5FCC0859CA0A}"/>
            </c:ext>
          </c:extLst>
        </c:ser>
        <c:dLbls>
          <c:showLegendKey val="0"/>
          <c:showVal val="0"/>
          <c:showCatName val="0"/>
          <c:showSerName val="0"/>
          <c:showPercent val="0"/>
          <c:showBubbleSize val="0"/>
        </c:dLbls>
        <c:axId val="50277760"/>
        <c:axId val="50288128"/>
      </c:radarChart>
      <c:catAx>
        <c:axId val="5027776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88128"/>
        <c:crosses val="autoZero"/>
        <c:auto val="0"/>
        <c:lblAlgn val="ctr"/>
        <c:lblOffset val="100"/>
        <c:noMultiLvlLbl val="0"/>
      </c:catAx>
      <c:valAx>
        <c:axId val="502881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7776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Input Dimension Scores</a:t>
            </a:r>
          </a:p>
        </c:rich>
      </c:tx>
      <c:layout>
        <c:manualLayout>
          <c:xMode val="edge"/>
          <c:yMode val="edge"/>
          <c:x val="5.4515051815706185E-2"/>
          <c:y val="2.3640661938534271E-2"/>
        </c:manualLayout>
      </c:layout>
      <c:overlay val="1"/>
      <c:spPr>
        <a:noFill/>
        <a:ln w="25400">
          <a:noFill/>
        </a:ln>
      </c:spPr>
    </c:title>
    <c:autoTitleDeleted val="0"/>
    <c:plotArea>
      <c:layout>
        <c:manualLayout>
          <c:layoutTarget val="inner"/>
          <c:xMode val="edge"/>
          <c:yMode val="edge"/>
          <c:x val="0.26223187618789034"/>
          <c:y val="0.24995332856120281"/>
          <c:w val="0.40547985887988841"/>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Summary'!$C$24:$C$38</c:f>
              <c:strCache>
                <c:ptCount val="15"/>
                <c:pt idx="0">
                  <c:v>National Environmental Performance</c:v>
                </c:pt>
                <c:pt idx="1">
                  <c:v>Environmental Risk</c:v>
                </c:pt>
                <c:pt idx="2">
                  <c:v>National Governance</c:v>
                </c:pt>
                <c:pt idx="3">
                  <c:v>National Economics</c:v>
                </c:pt>
                <c:pt idx="4">
                  <c:v>Fishing Access Rights</c:v>
                </c:pt>
                <c:pt idx="5">
                  <c:v>Harvest Rights</c:v>
                </c:pt>
                <c:pt idx="6">
                  <c:v>Collective Action</c:v>
                </c:pt>
                <c:pt idx="7">
                  <c:v>Participation &amp; Support</c:v>
                </c:pt>
                <c:pt idx="8">
                  <c:v>Leadership &amp; Cohesion</c:v>
                </c:pt>
                <c:pt idx="9">
                  <c:v>Gender</c:v>
                </c:pt>
                <c:pt idx="10">
                  <c:v>Management Capacity</c:v>
                </c:pt>
                <c:pt idx="11">
                  <c:v>Data</c:v>
                </c:pt>
                <c:pt idx="12">
                  <c:v>Management Methods</c:v>
                </c:pt>
                <c:pt idx="13">
                  <c:v>Markets &amp; Market Institutions</c:v>
                </c:pt>
                <c:pt idx="14">
                  <c:v>Infrastructure</c:v>
                </c:pt>
              </c:strCache>
            </c:strRef>
          </c:cat>
          <c:val>
            <c:numRef>
              <c:f>'4. Summary'!$D$24:$D$38</c:f>
              <c:numCache>
                <c:formatCode>0.0</c:formatCode>
                <c:ptCount val="15"/>
                <c:pt idx="0">
                  <c:v>3</c:v>
                </c:pt>
                <c:pt idx="1">
                  <c:v>4</c:v>
                </c:pt>
                <c:pt idx="2">
                  <c:v>4</c:v>
                </c:pt>
                <c:pt idx="3">
                  <c:v>3.5</c:v>
                </c:pt>
                <c:pt idx="4">
                  <c:v>3.4</c:v>
                </c:pt>
                <c:pt idx="5">
                  <c:v>2.1666666666666665</c:v>
                </c:pt>
                <c:pt idx="6">
                  <c:v>2.3333333333333335</c:v>
                </c:pt>
                <c:pt idx="7">
                  <c:v>3.5</c:v>
                </c:pt>
                <c:pt idx="8">
                  <c:v>3.5</c:v>
                </c:pt>
                <c:pt idx="9">
                  <c:v>1</c:v>
                </c:pt>
                <c:pt idx="10">
                  <c:v>3</c:v>
                </c:pt>
                <c:pt idx="11">
                  <c:v>2</c:v>
                </c:pt>
                <c:pt idx="12">
                  <c:v>2</c:v>
                </c:pt>
                <c:pt idx="13">
                  <c:v>2.6666666666666665</c:v>
                </c:pt>
                <c:pt idx="14">
                  <c:v>2.5</c:v>
                </c:pt>
              </c:numCache>
            </c:numRef>
          </c:val>
          <c:extLst>
            <c:ext xmlns:c16="http://schemas.microsoft.com/office/drawing/2014/chart" uri="{C3380CC4-5D6E-409C-BE32-E72D297353CC}">
              <c16:uniqueId val="{00000000-389C-46B3-B17A-DD53B4222590}"/>
            </c:ext>
          </c:extLst>
        </c:ser>
        <c:dLbls>
          <c:showLegendKey val="0"/>
          <c:showVal val="0"/>
          <c:showCatName val="0"/>
          <c:showSerName val="0"/>
          <c:showPercent val="0"/>
          <c:showBubbleSize val="0"/>
        </c:dLbls>
        <c:axId val="48765952"/>
        <c:axId val="48776320"/>
      </c:radarChart>
      <c:catAx>
        <c:axId val="487659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776320"/>
        <c:crosses val="autoZero"/>
        <c:auto val="0"/>
        <c:lblAlgn val="ctr"/>
        <c:lblOffset val="100"/>
        <c:noMultiLvlLbl val="0"/>
      </c:catAx>
      <c:valAx>
        <c:axId val="4877632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765952"/>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 Performance</a:t>
            </a:r>
          </a:p>
        </c:rich>
      </c:tx>
      <c:layout>
        <c:manualLayout>
          <c:xMode val="edge"/>
          <c:yMode val="edge"/>
          <c:x val="0.30149789415857908"/>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41"/>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333B-448D-AC39-A0766EC73635}"/>
            </c:ext>
          </c:extLst>
        </c:ser>
        <c:dLbls>
          <c:showLegendKey val="0"/>
          <c:showVal val="0"/>
          <c:showCatName val="0"/>
          <c:showSerName val="0"/>
          <c:showPercent val="0"/>
          <c:showBubbleSize val="0"/>
        </c:dLbls>
        <c:axId val="50319744"/>
        <c:axId val="50321664"/>
      </c:radarChart>
      <c:catAx>
        <c:axId val="503197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21664"/>
        <c:crosses val="autoZero"/>
        <c:auto val="0"/>
        <c:lblAlgn val="ctr"/>
        <c:lblOffset val="100"/>
        <c:noMultiLvlLbl val="0"/>
      </c:catAx>
      <c:valAx>
        <c:axId val="50321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197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Risks</a:t>
            </a:r>
          </a:p>
        </c:rich>
      </c:tx>
      <c:layout>
        <c:manualLayout>
          <c:xMode val="edge"/>
          <c:yMode val="edge"/>
          <c:x val="0.42940487090276563"/>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9326991922212908"/>
          <c:w val="0.377550393364701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Output-table'!$D$31:$D$37</c:f>
              <c:strCache>
                <c:ptCount val="7"/>
                <c:pt idx="0">
                  <c:v>Annual Total Revenue Volatility</c:v>
                </c:pt>
                <c:pt idx="1">
                  <c:v>Annual Landings Volatility</c:v>
                </c:pt>
                <c:pt idx="2">
                  <c:v>Intra-annual Landings Volatility</c:v>
                </c:pt>
                <c:pt idx="3">
                  <c:v>Annual Price Volatility</c:v>
                </c:pt>
                <c:pt idx="4">
                  <c:v>Intra-annual Price Volatility</c:v>
                </c:pt>
                <c:pt idx="5">
                  <c:v>Spatial Price Volatility</c:v>
                </c:pt>
                <c:pt idx="6">
                  <c:v>Contestability &amp; Legal Challenges</c:v>
                </c:pt>
              </c:strCache>
            </c:strRef>
          </c:cat>
          <c:val>
            <c:numRef>
              <c:f>'5. Output-table'!$G$31:$G$37</c:f>
              <c:numCache>
                <c:formatCode>General</c:formatCode>
                <c:ptCount val="7"/>
                <c:pt idx="0">
                  <c:v>2</c:v>
                </c:pt>
                <c:pt idx="1">
                  <c:v>3</c:v>
                </c:pt>
                <c:pt idx="2">
                  <c:v>5</c:v>
                </c:pt>
                <c:pt idx="3">
                  <c:v>2</c:v>
                </c:pt>
                <c:pt idx="4">
                  <c:v>5</c:v>
                </c:pt>
                <c:pt idx="5">
                  <c:v>5</c:v>
                </c:pt>
                <c:pt idx="6">
                  <c:v>1</c:v>
                </c:pt>
              </c:numCache>
            </c:numRef>
          </c:val>
          <c:extLst>
            <c:ext xmlns:c16="http://schemas.microsoft.com/office/drawing/2014/chart" uri="{C3380CC4-5D6E-409C-BE32-E72D297353CC}">
              <c16:uniqueId val="{00000000-E1AE-42E6-869A-ADDF9D05B35D}"/>
            </c:ext>
          </c:extLst>
        </c:ser>
        <c:dLbls>
          <c:showLegendKey val="0"/>
          <c:showVal val="0"/>
          <c:showCatName val="0"/>
          <c:showSerName val="0"/>
          <c:showPercent val="0"/>
          <c:showBubbleSize val="0"/>
        </c:dLbls>
        <c:axId val="50218112"/>
        <c:axId val="50220032"/>
      </c:radarChart>
      <c:catAx>
        <c:axId val="50218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20032"/>
        <c:crosses val="autoZero"/>
        <c:auto val="0"/>
        <c:lblAlgn val="ctr"/>
        <c:lblOffset val="100"/>
        <c:noMultiLvlLbl val="0"/>
      </c:catAx>
      <c:valAx>
        <c:axId val="50220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18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Boat Owners/Captains</a:t>
            </a:r>
          </a:p>
        </c:rich>
      </c:tx>
      <c:layout>
        <c:manualLayout>
          <c:xMode val="edge"/>
          <c:yMode val="edge"/>
          <c:x val="0.34025758408105999"/>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34"/>
          <c:w val="0.350339554203281"/>
          <c:h val="0.5659329271932535"/>
        </c:manualLayout>
      </c:layout>
      <c:radarChart>
        <c:radarStyle val="marker"/>
        <c:varyColors val="0"/>
        <c:ser>
          <c:idx val="0"/>
          <c:order val="0"/>
          <c:tx>
            <c:strRef>
              <c:f>'5. Output-table'!$B$38:$B$43</c:f>
              <c:strCache>
                <c:ptCount val="6"/>
                <c:pt idx="0">
                  <c:v>Owners, Permit Holders &amp; Captains (Those holding the right or ability to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Output-table'!$D$38:$D$43</c:f>
              <c:strCache>
                <c:ptCount val="6"/>
                <c:pt idx="0">
                  <c:v> Earnings Compared to Regional Average Earnings </c:v>
                </c:pt>
                <c:pt idx="1">
                  <c:v>Owner/Permit Holder/Captain Wages Compared to Non-fishery Wages</c:v>
                </c:pt>
                <c:pt idx="2">
                  <c:v>Education Access</c:v>
                </c:pt>
                <c:pt idx="3">
                  <c:v>Access to Health Care</c:v>
                </c:pt>
                <c:pt idx="4">
                  <c:v>Social Standing of Boat Owners and Permit Holders</c:v>
                </c:pt>
                <c:pt idx="5">
                  <c:v>Proportion of Nonresident Employment</c:v>
                </c:pt>
              </c:strCache>
            </c:strRef>
          </c:cat>
          <c:val>
            <c:numRef>
              <c:f>'5. Output-table'!$G$38:$G$43</c:f>
              <c:numCache>
                <c:formatCode>General</c:formatCode>
                <c:ptCount val="6"/>
                <c:pt idx="0">
                  <c:v>1</c:v>
                </c:pt>
                <c:pt idx="1">
                  <c:v>4</c:v>
                </c:pt>
                <c:pt idx="2">
                  <c:v>3</c:v>
                </c:pt>
                <c:pt idx="3">
                  <c:v>2</c:v>
                </c:pt>
                <c:pt idx="4">
                  <c:v>3</c:v>
                </c:pt>
                <c:pt idx="5">
                  <c:v>5</c:v>
                </c:pt>
              </c:numCache>
            </c:numRef>
          </c:val>
          <c:extLst>
            <c:ext xmlns:c16="http://schemas.microsoft.com/office/drawing/2014/chart" uri="{C3380CC4-5D6E-409C-BE32-E72D297353CC}">
              <c16:uniqueId val="{00000000-AD2D-4D48-AA71-E54A3915E040}"/>
            </c:ext>
          </c:extLst>
        </c:ser>
        <c:dLbls>
          <c:showLegendKey val="0"/>
          <c:showVal val="0"/>
          <c:showCatName val="0"/>
          <c:showSerName val="0"/>
          <c:showPercent val="0"/>
          <c:showBubbleSize val="0"/>
        </c:dLbls>
        <c:axId val="50243456"/>
        <c:axId val="50262016"/>
      </c:radarChart>
      <c:catAx>
        <c:axId val="502434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62016"/>
        <c:crosses val="autoZero"/>
        <c:auto val="0"/>
        <c:lblAlgn val="ctr"/>
        <c:lblOffset val="100"/>
        <c:noMultiLvlLbl val="0"/>
      </c:catAx>
      <c:valAx>
        <c:axId val="50262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434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Crew</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4"/>
          <c:y val="0.22598807714270699"/>
          <c:w val="0.3775503933647017"/>
          <c:h val="0.627116914071013"/>
        </c:manualLayout>
      </c:layout>
      <c:radarChart>
        <c:radarStyle val="marker"/>
        <c:varyColors val="0"/>
        <c:ser>
          <c:idx val="0"/>
          <c:order val="0"/>
          <c:tx>
            <c:strRef>
              <c:f>'5. Output-table'!$B$44:$B$51</c:f>
              <c:strCache>
                <c:ptCount val="8"/>
                <c:pt idx="0">
                  <c:v>Crew (Those depending on others for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Output-table'!$D$44:$D$51</c:f>
              <c:strCache>
                <c:ptCount val="8"/>
                <c:pt idx="0">
                  <c:v>Earnings Compared to Regional Average Earnings </c:v>
                </c:pt>
                <c:pt idx="1">
                  <c:v>Crew Wages Compared to Non-fishery Wages</c:v>
                </c:pt>
                <c:pt idx="2">
                  <c:v>Education Access</c:v>
                </c:pt>
                <c:pt idx="3">
                  <c:v>Access to Health Care</c:v>
                </c:pt>
                <c:pt idx="4">
                  <c:v>Social Standing of Crew</c:v>
                </c:pt>
                <c:pt idx="5">
                  <c:v>Proportion of Nonresident Employment </c:v>
                </c:pt>
                <c:pt idx="6">
                  <c:v>Crew Experience</c:v>
                </c:pt>
                <c:pt idx="7">
                  <c:v>Age Structure of Harvesters</c:v>
                </c:pt>
              </c:strCache>
            </c:strRef>
          </c:cat>
          <c:val>
            <c:numRef>
              <c:f>'5. Output-table'!$G$44:$G$51</c:f>
              <c:numCache>
                <c:formatCode>General</c:formatCode>
                <c:ptCount val="8"/>
                <c:pt idx="0">
                  <c:v>3</c:v>
                </c:pt>
                <c:pt idx="1">
                  <c:v>1</c:v>
                </c:pt>
                <c:pt idx="2">
                  <c:v>3</c:v>
                </c:pt>
                <c:pt idx="3">
                  <c:v>2</c:v>
                </c:pt>
                <c:pt idx="4">
                  <c:v>5</c:v>
                </c:pt>
                <c:pt idx="5">
                  <c:v>5</c:v>
                </c:pt>
                <c:pt idx="6">
                  <c:v>5</c:v>
                </c:pt>
                <c:pt idx="7">
                  <c:v>3</c:v>
                </c:pt>
              </c:numCache>
            </c:numRef>
          </c:val>
          <c:extLst>
            <c:ext xmlns:c16="http://schemas.microsoft.com/office/drawing/2014/chart" uri="{C3380CC4-5D6E-409C-BE32-E72D297353CC}">
              <c16:uniqueId val="{00000000-DD74-4F28-8B3F-E7B834CFE7CB}"/>
            </c:ext>
          </c:extLst>
        </c:ser>
        <c:dLbls>
          <c:showLegendKey val="0"/>
          <c:showVal val="0"/>
          <c:showCatName val="0"/>
          <c:showSerName val="0"/>
          <c:showPercent val="0"/>
          <c:showBubbleSize val="0"/>
        </c:dLbls>
        <c:axId val="50342912"/>
        <c:axId val="50361472"/>
      </c:radarChart>
      <c:catAx>
        <c:axId val="503429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61472"/>
        <c:crosses val="autoZero"/>
        <c:auto val="0"/>
        <c:lblAlgn val="ctr"/>
        <c:lblOffset val="100"/>
        <c:noMultiLvlLbl val="0"/>
      </c:catAx>
      <c:valAx>
        <c:axId val="503614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429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Market Performance</a:t>
            </a:r>
          </a:p>
        </c:rich>
      </c:tx>
      <c:layout>
        <c:manualLayout>
          <c:xMode val="edge"/>
          <c:yMode val="edge"/>
          <c:x val="0.33250564609656302"/>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6794211424242698"/>
          <c:w val="0.39795852273576543"/>
          <c:h val="0.55980763154221302"/>
        </c:manualLayout>
      </c:layout>
      <c:radarChart>
        <c:radarStyle val="marker"/>
        <c:varyColors val="0"/>
        <c:ser>
          <c:idx val="0"/>
          <c:order val="0"/>
          <c:tx>
            <c:strRef>
              <c:f>'5. Output-table'!$B$52:$B$58</c:f>
              <c:strCache>
                <c:ptCount val="7"/>
                <c:pt idx="0">
                  <c:v>Market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Output-table'!$D$52:$D$58</c:f>
              <c:strCache>
                <c:ptCount val="7"/>
                <c:pt idx="0">
                  <c:v>Ex-vessel Price Compared to Historic High</c:v>
                </c:pt>
                <c:pt idx="1">
                  <c:v>Final Market Use</c:v>
                </c:pt>
                <c:pt idx="2">
                  <c:v>International Trade</c:v>
                </c:pt>
                <c:pt idx="3">
                  <c:v>Final Market Wealth</c:v>
                </c:pt>
                <c:pt idx="4">
                  <c:v>Wholesale Price Compared to Similar Products</c:v>
                </c:pt>
                <c:pt idx="5">
                  <c:v>Capacity of Firms to Export to the US &amp; EU</c:v>
                </c:pt>
                <c:pt idx="6">
                  <c:v>Ex-vessel to Wholesale Marketing Margins</c:v>
                </c:pt>
              </c:strCache>
            </c:strRef>
          </c:cat>
          <c:val>
            <c:numRef>
              <c:f>'5. Output-table'!$G$52:$G$58</c:f>
              <c:numCache>
                <c:formatCode>General</c:formatCode>
                <c:ptCount val="7"/>
                <c:pt idx="0">
                  <c:v>4</c:v>
                </c:pt>
                <c:pt idx="1">
                  <c:v>4</c:v>
                </c:pt>
                <c:pt idx="2">
                  <c:v>1</c:v>
                </c:pt>
                <c:pt idx="3">
                  <c:v>1</c:v>
                </c:pt>
                <c:pt idx="4">
                  <c:v>3</c:v>
                </c:pt>
                <c:pt idx="5">
                  <c:v>1</c:v>
                </c:pt>
                <c:pt idx="6">
                  <c:v>5</c:v>
                </c:pt>
              </c:numCache>
            </c:numRef>
          </c:val>
          <c:extLst>
            <c:ext xmlns:c16="http://schemas.microsoft.com/office/drawing/2014/chart" uri="{C3380CC4-5D6E-409C-BE32-E72D297353CC}">
              <c16:uniqueId val="{00000000-2A49-47E9-A1EA-B00D547A9C44}"/>
            </c:ext>
          </c:extLst>
        </c:ser>
        <c:dLbls>
          <c:showLegendKey val="0"/>
          <c:showVal val="0"/>
          <c:showCatName val="0"/>
          <c:showSerName val="0"/>
          <c:showPercent val="0"/>
          <c:showBubbleSize val="0"/>
        </c:dLbls>
        <c:axId val="50487296"/>
        <c:axId val="50489216"/>
      </c:radarChart>
      <c:catAx>
        <c:axId val="50487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89216"/>
        <c:crosses val="autoZero"/>
        <c:auto val="0"/>
        <c:lblAlgn val="ctr"/>
        <c:lblOffset val="100"/>
        <c:noMultiLvlLbl val="0"/>
      </c:catAx>
      <c:valAx>
        <c:axId val="50489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872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Processing &amp; Support Industry Performance</a:t>
            </a:r>
          </a:p>
        </c:rich>
      </c:tx>
      <c:layout>
        <c:manualLayout>
          <c:xMode val="edge"/>
          <c:yMode val="edge"/>
          <c:x val="0.13870719648415999"/>
          <c:y val="2.3056031039598267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34"/>
          <c:y val="0.26923140125310174"/>
          <c:w val="0.40135987763094355"/>
          <c:h val="0.56730902406903605"/>
        </c:manualLayout>
      </c:layout>
      <c:radarChart>
        <c:radarStyle val="marker"/>
        <c:varyColors val="0"/>
        <c:ser>
          <c:idx val="0"/>
          <c:order val="0"/>
          <c:tx>
            <c:strRef>
              <c:f>'5. Output-table'!$B$59:$B$64</c:f>
              <c:strCache>
                <c:ptCount val="6"/>
                <c:pt idx="0">
                  <c:v>Post-harvest, Processing &amp; Support Industry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Output-table'!$D$59:$D$64</c:f>
              <c:strCache>
                <c:ptCount val="6"/>
                <c:pt idx="0">
                  <c:v>Processing Yield</c:v>
                </c:pt>
                <c:pt idx="1">
                  <c:v>Shrink</c:v>
                </c:pt>
                <c:pt idx="2">
                  <c:v>Capacity Utilization Rate</c:v>
                </c:pt>
                <c:pt idx="3">
                  <c:v>Product Improvement</c:v>
                </c:pt>
                <c:pt idx="4">
                  <c:v>Sanitation</c:v>
                </c:pt>
                <c:pt idx="5">
                  <c:v>Regional Support Businesses</c:v>
                </c:pt>
              </c:strCache>
            </c:strRef>
          </c:cat>
          <c:val>
            <c:numRef>
              <c:f>'5. Output-table'!$G$59:$G$64</c:f>
              <c:numCache>
                <c:formatCode>General</c:formatCode>
                <c:ptCount val="6"/>
                <c:pt idx="0">
                  <c:v>2</c:v>
                </c:pt>
                <c:pt idx="1">
                  <c:v>5</c:v>
                </c:pt>
                <c:pt idx="2">
                  <c:v>2</c:v>
                </c:pt>
                <c:pt idx="3">
                  <c:v>2</c:v>
                </c:pt>
                <c:pt idx="4">
                  <c:v>2</c:v>
                </c:pt>
                <c:pt idx="5">
                  <c:v>2</c:v>
                </c:pt>
              </c:numCache>
            </c:numRef>
          </c:val>
          <c:extLst>
            <c:ext xmlns:c16="http://schemas.microsoft.com/office/drawing/2014/chart" uri="{C3380CC4-5D6E-409C-BE32-E72D297353CC}">
              <c16:uniqueId val="{00000000-C3F6-453B-A743-2C25B799294A}"/>
            </c:ext>
          </c:extLst>
        </c:ser>
        <c:dLbls>
          <c:showLegendKey val="0"/>
          <c:showVal val="0"/>
          <c:showCatName val="0"/>
          <c:showSerName val="0"/>
          <c:showPercent val="0"/>
          <c:showBubbleSize val="0"/>
        </c:dLbls>
        <c:axId val="50512640"/>
        <c:axId val="50514560"/>
      </c:radarChart>
      <c:catAx>
        <c:axId val="50512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14560"/>
        <c:crosses val="autoZero"/>
        <c:auto val="0"/>
        <c:lblAlgn val="ctr"/>
        <c:lblOffset val="100"/>
        <c:noMultiLvlLbl val="0"/>
      </c:catAx>
      <c:valAx>
        <c:axId val="505145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12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 Post-Harvest Asset Performance</a:t>
            </a:r>
          </a:p>
        </c:rich>
      </c:tx>
      <c:layout>
        <c:manualLayout>
          <c:xMode val="edge"/>
          <c:yMode val="edge"/>
          <c:x val="0.18909479338338514"/>
          <c:y val="2.30561023622046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56"/>
          <c:y val="0.32227506796312028"/>
          <c:w val="0.34237259800996656"/>
          <c:h val="0.47867326270992827"/>
        </c:manualLayout>
      </c:layout>
      <c:radarChart>
        <c:radarStyle val="marker"/>
        <c:varyColors val="0"/>
        <c:ser>
          <c:idx val="0"/>
          <c:order val="0"/>
          <c:tx>
            <c:strRef>
              <c:f>'5. Output-table'!$B$65:$B$67</c:f>
              <c:strCache>
                <c:ptCount val="3"/>
                <c:pt idx="0">
                  <c:v>Post-Harvest Asset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577F-4A23-82CE-AE7622374815}"/>
            </c:ext>
          </c:extLst>
        </c:ser>
        <c:dLbls>
          <c:showLegendKey val="0"/>
          <c:showVal val="0"/>
          <c:showCatName val="0"/>
          <c:showSerName val="0"/>
          <c:showPercent val="0"/>
          <c:showBubbleSize val="0"/>
        </c:dLbls>
        <c:axId val="50419200"/>
        <c:axId val="50421120"/>
      </c:radarChart>
      <c:catAx>
        <c:axId val="5041920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21120"/>
        <c:crosses val="autoZero"/>
        <c:auto val="0"/>
        <c:lblAlgn val="ctr"/>
        <c:lblOffset val="100"/>
        <c:noMultiLvlLbl val="0"/>
      </c:catAx>
      <c:valAx>
        <c:axId val="5042112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1920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Managers/Owners</a:t>
            </a:r>
          </a:p>
        </c:rich>
      </c:tx>
      <c:layout>
        <c:manualLayout>
          <c:xMode val="edge"/>
          <c:yMode val="edge"/>
          <c:x val="0.22010254532137"/>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47"/>
          <c:w val="0.35714226399363641"/>
          <c:h val="0.57692191607079524"/>
        </c:manualLayout>
      </c:layout>
      <c:radarChart>
        <c:radarStyle val="marker"/>
        <c:varyColors val="0"/>
        <c:ser>
          <c:idx val="0"/>
          <c:order val="0"/>
          <c:tx>
            <c:strRef>
              <c:f>'5. Output-table'!$B$68:$B$73</c:f>
              <c:strCache>
                <c:ptCount val="6"/>
                <c:pt idx="0">
                  <c:v>Processing Owners &amp; Managers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Output-table'!$D$68:$D$73</c:f>
              <c:strCache>
                <c:ptCount val="6"/>
                <c:pt idx="0">
                  <c:v>Earnings Compared to Regional Average Earnings</c:v>
                </c:pt>
                <c:pt idx="1">
                  <c:v>Manager Wages Compared to Non-fishery Wages</c:v>
                </c:pt>
                <c:pt idx="2">
                  <c:v>Education Access</c:v>
                </c:pt>
                <c:pt idx="3">
                  <c:v>Access to Health Care</c:v>
                </c:pt>
                <c:pt idx="4">
                  <c:v>Social Standing of Processing Managers</c:v>
                </c:pt>
                <c:pt idx="5">
                  <c:v>Nonresident Ownership of Processing Capacity</c:v>
                </c:pt>
              </c:strCache>
            </c:strRef>
          </c:cat>
          <c:val>
            <c:numRef>
              <c:f>'5. Output-table'!$G$68:$G$73</c:f>
              <c:numCache>
                <c:formatCode>General</c:formatCode>
                <c:ptCount val="6"/>
                <c:pt idx="0">
                  <c:v>2</c:v>
                </c:pt>
                <c:pt idx="1">
                  <c:v>2</c:v>
                </c:pt>
                <c:pt idx="2">
                  <c:v>3</c:v>
                </c:pt>
                <c:pt idx="3">
                  <c:v>3</c:v>
                </c:pt>
                <c:pt idx="4">
                  <c:v>4</c:v>
                </c:pt>
                <c:pt idx="5">
                  <c:v>4</c:v>
                </c:pt>
              </c:numCache>
            </c:numRef>
          </c:val>
          <c:extLst>
            <c:ext xmlns:c16="http://schemas.microsoft.com/office/drawing/2014/chart" uri="{C3380CC4-5D6E-409C-BE32-E72D297353CC}">
              <c16:uniqueId val="{00000000-DEFC-4D21-A040-6AC20E62F8D9}"/>
            </c:ext>
          </c:extLst>
        </c:ser>
        <c:dLbls>
          <c:showLegendKey val="0"/>
          <c:showVal val="0"/>
          <c:showCatName val="0"/>
          <c:showSerName val="0"/>
          <c:showPercent val="0"/>
          <c:showBubbleSize val="0"/>
        </c:dLbls>
        <c:axId val="50448256"/>
        <c:axId val="50454528"/>
      </c:radarChart>
      <c:catAx>
        <c:axId val="504482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54528"/>
        <c:crosses val="autoZero"/>
        <c:auto val="0"/>
        <c:lblAlgn val="ctr"/>
        <c:lblOffset val="100"/>
        <c:noMultiLvlLbl val="0"/>
      </c:catAx>
      <c:valAx>
        <c:axId val="504545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482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Workers</a:t>
            </a:r>
          </a:p>
        </c:rich>
      </c:tx>
      <c:layout>
        <c:manualLayout>
          <c:xMode val="edge"/>
          <c:yMode val="edge"/>
          <c:x val="0.3518854910578047"/>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27"/>
          <c:y val="0.28248509642838399"/>
          <c:w val="0.34353684441292576"/>
          <c:h val="0.57061989478533603"/>
        </c:manualLayout>
      </c:layout>
      <c:radarChart>
        <c:radarStyle val="marker"/>
        <c:varyColors val="0"/>
        <c:ser>
          <c:idx val="0"/>
          <c:order val="0"/>
          <c:tx>
            <c:strRef>
              <c:f>'5. Output-table'!$B$74:$B$80</c:f>
              <c:strCache>
                <c:ptCount val="7"/>
                <c:pt idx="0">
                  <c:v>Processing Workers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Output-table'!$D$74:$D$80</c:f>
              <c:strCache>
                <c:ptCount val="7"/>
                <c:pt idx="0">
                  <c:v>Earnings Compared to Regional Average Earnings</c:v>
                </c:pt>
                <c:pt idx="1">
                  <c:v>Worker Wages Compared to Non-fishery Wages</c:v>
                </c:pt>
                <c:pt idx="2">
                  <c:v>Education Access</c:v>
                </c:pt>
                <c:pt idx="3">
                  <c:v>Access to Health Care</c:v>
                </c:pt>
                <c:pt idx="4">
                  <c:v>Social Standing of Processing Workers</c:v>
                </c:pt>
                <c:pt idx="5">
                  <c:v>Proportion of Nonresident Employment</c:v>
                </c:pt>
                <c:pt idx="6">
                  <c:v>Worker Experience</c:v>
                </c:pt>
              </c:strCache>
            </c:strRef>
          </c:cat>
          <c:val>
            <c:numRef>
              <c:f>'5. Output-table'!$G$74:$G$80</c:f>
              <c:numCache>
                <c:formatCode>General</c:formatCode>
                <c:ptCount val="7"/>
                <c:pt idx="0">
                  <c:v>2</c:v>
                </c:pt>
                <c:pt idx="1">
                  <c:v>2</c:v>
                </c:pt>
                <c:pt idx="2">
                  <c:v>3</c:v>
                </c:pt>
                <c:pt idx="3">
                  <c:v>4</c:v>
                </c:pt>
                <c:pt idx="4">
                  <c:v>3</c:v>
                </c:pt>
                <c:pt idx="5">
                  <c:v>3</c:v>
                </c:pt>
                <c:pt idx="6">
                  <c:v>3</c:v>
                </c:pt>
              </c:numCache>
            </c:numRef>
          </c:val>
          <c:extLst>
            <c:ext xmlns:c16="http://schemas.microsoft.com/office/drawing/2014/chart" uri="{C3380CC4-5D6E-409C-BE32-E72D297353CC}">
              <c16:uniqueId val="{00000000-1BC4-4654-84B6-0856C111BDEA}"/>
            </c:ext>
          </c:extLst>
        </c:ser>
        <c:dLbls>
          <c:showLegendKey val="0"/>
          <c:showVal val="0"/>
          <c:showCatName val="0"/>
          <c:showSerName val="0"/>
          <c:showPercent val="0"/>
          <c:showBubbleSize val="0"/>
        </c:dLbls>
        <c:axId val="50543232"/>
        <c:axId val="50557696"/>
      </c:radarChart>
      <c:catAx>
        <c:axId val="505432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57696"/>
        <c:crosses val="autoZero"/>
        <c:auto val="0"/>
        <c:lblAlgn val="ctr"/>
        <c:lblOffset val="100"/>
        <c:noMultiLvlLbl val="0"/>
      </c:catAx>
      <c:valAx>
        <c:axId val="5055769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4323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Exogenous Environmental Factors</a:t>
            </a:r>
          </a:p>
        </c:rich>
      </c:tx>
      <c:layout>
        <c:manualLayout>
          <c:xMode val="edge"/>
          <c:yMode val="edge"/>
          <c:x val="0.17746676826687013"/>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547182500729034"/>
          <c:y val="0.23076977250265901"/>
          <c:w val="0.46415115720406308"/>
          <c:h val="0.5913475420380615"/>
        </c:manualLayout>
      </c:layout>
      <c:radarChart>
        <c:radarStyle val="marker"/>
        <c:varyColors val="0"/>
        <c:ser>
          <c:idx val="0"/>
          <c:order val="0"/>
          <c:tx>
            <c:strRef>
              <c:f>'6. Input-table'!$B$4:$B$8</c:f>
              <c:strCache>
                <c:ptCount val="5"/>
                <c:pt idx="0">
                  <c:v>Exogenous Environmental Factors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Input-table'!$C$4:$C$8</c:f>
              <c:strCache>
                <c:ptCount val="5"/>
                <c:pt idx="0">
                  <c:v>Disease and Pathogens </c:v>
                </c:pt>
                <c:pt idx="1">
                  <c:v>Natural Disasters and Catastrophes</c:v>
                </c:pt>
                <c:pt idx="2">
                  <c:v>Pollution Shocks and Accidents</c:v>
                </c:pt>
                <c:pt idx="3">
                  <c:v>Level of Chronic Pollution (Stock effects)</c:v>
                </c:pt>
                <c:pt idx="4">
                  <c:v>Level of Chronic Pollution (Consumption effects)</c:v>
                </c:pt>
              </c:strCache>
            </c:strRef>
          </c:cat>
          <c:val>
            <c:numRef>
              <c:f>'6. Input-table'!$F$4:$F$8</c:f>
              <c:numCache>
                <c:formatCode>General</c:formatCode>
                <c:ptCount val="5"/>
                <c:pt idx="0">
                  <c:v>3</c:v>
                </c:pt>
                <c:pt idx="1">
                  <c:v>4</c:v>
                </c:pt>
                <c:pt idx="2">
                  <c:v>5</c:v>
                </c:pt>
                <c:pt idx="3">
                  <c:v>4</c:v>
                </c:pt>
                <c:pt idx="4">
                  <c:v>4</c:v>
                </c:pt>
              </c:numCache>
            </c:numRef>
          </c:val>
          <c:extLst>
            <c:ext xmlns:c16="http://schemas.microsoft.com/office/drawing/2014/chart" uri="{C3380CC4-5D6E-409C-BE32-E72D297353CC}">
              <c16:uniqueId val="{00000000-3271-42DA-B4B4-93445F98C748}"/>
            </c:ext>
          </c:extLst>
        </c:ser>
        <c:dLbls>
          <c:showLegendKey val="0"/>
          <c:showVal val="0"/>
          <c:showCatName val="0"/>
          <c:showSerName val="0"/>
          <c:showPercent val="0"/>
          <c:showBubbleSize val="0"/>
        </c:dLbls>
        <c:axId val="50634752"/>
        <c:axId val="50636672"/>
      </c:radarChart>
      <c:catAx>
        <c:axId val="506347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36672"/>
        <c:crosses val="autoZero"/>
        <c:auto val="0"/>
        <c:lblAlgn val="ctr"/>
        <c:lblOffset val="100"/>
        <c:noMultiLvlLbl val="0"/>
      </c:catAx>
      <c:valAx>
        <c:axId val="506366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63475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u="sng">
                <a:solidFill>
                  <a:srgbClr val="C00000"/>
                </a:solidFill>
              </a:rPr>
              <a:t>Output Scores by TBL</a:t>
            </a:r>
          </a:p>
        </c:rich>
      </c:tx>
      <c:layout>
        <c:manualLayout>
          <c:xMode val="edge"/>
          <c:yMode val="edge"/>
          <c:x val="0.12842961735046279"/>
          <c:y val="2.0127968382980182E-2"/>
        </c:manualLayout>
      </c:layout>
      <c:overlay val="1"/>
      <c:spPr>
        <a:noFill/>
        <a:ln w="25400">
          <a:noFill/>
        </a:ln>
      </c:spPr>
    </c:title>
    <c:autoTitleDeleted val="0"/>
    <c:plotArea>
      <c:layout>
        <c:manualLayout>
          <c:layoutTarget val="inner"/>
          <c:xMode val="edge"/>
          <c:yMode val="edge"/>
          <c:x val="0.26223187618789034"/>
          <c:y val="0.24995332856120292"/>
          <c:w val="0.40547985887988852"/>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Summary'!$C$43:$C$56</c:f>
              <c:strCache>
                <c:ptCount val="14"/>
                <c:pt idx="0">
                  <c:v>Stock Health</c:v>
                </c:pt>
                <c:pt idx="1">
                  <c:v>Harvest  </c:v>
                </c:pt>
                <c:pt idx="2">
                  <c:v>Harvest Assets</c:v>
                </c:pt>
                <c:pt idx="3">
                  <c:v>Risk</c:v>
                </c:pt>
                <c:pt idx="4">
                  <c:v>Trade</c:v>
                </c:pt>
                <c:pt idx="5">
                  <c:v>Product Form</c:v>
                </c:pt>
                <c:pt idx="6">
                  <c:v>Post-Harvest Asset Performance</c:v>
                </c:pt>
                <c:pt idx="7">
                  <c:v>Managerial Returns</c:v>
                </c:pt>
                <c:pt idx="8">
                  <c:v>Labor Returns</c:v>
                </c:pt>
                <c:pt idx="9">
                  <c:v>Health &amp; Sanitation</c:v>
                </c:pt>
                <c:pt idx="10">
                  <c:v>Community Services</c:v>
                </c:pt>
                <c:pt idx="11">
                  <c:v>Local Ownership</c:v>
                </c:pt>
                <c:pt idx="12">
                  <c:v>Local Labor</c:v>
                </c:pt>
                <c:pt idx="13">
                  <c:v>Career</c:v>
                </c:pt>
              </c:strCache>
            </c:strRef>
          </c:cat>
          <c:val>
            <c:numRef>
              <c:f>'4. Summary'!$D$43:$D$56</c:f>
              <c:numCache>
                <c:formatCode>0.00</c:formatCode>
                <c:ptCount val="14"/>
                <c:pt idx="0">
                  <c:v>2.6428571428571428</c:v>
                </c:pt>
                <c:pt idx="1">
                  <c:v>2.5</c:v>
                </c:pt>
                <c:pt idx="2">
                  <c:v>2</c:v>
                </c:pt>
                <c:pt idx="3">
                  <c:v>3.6666666666666665</c:v>
                </c:pt>
                <c:pt idx="4">
                  <c:v>1.5</c:v>
                </c:pt>
                <c:pt idx="5">
                  <c:v>3.3333333333333335</c:v>
                </c:pt>
                <c:pt idx="6">
                  <c:v>2.3333333333333335</c:v>
                </c:pt>
                <c:pt idx="7">
                  <c:v>2.6666666666666665</c:v>
                </c:pt>
                <c:pt idx="8">
                  <c:v>2.6666666666666665</c:v>
                </c:pt>
                <c:pt idx="9">
                  <c:v>2.5</c:v>
                </c:pt>
                <c:pt idx="10">
                  <c:v>2.5</c:v>
                </c:pt>
                <c:pt idx="11">
                  <c:v>4.5</c:v>
                </c:pt>
                <c:pt idx="12">
                  <c:v>4</c:v>
                </c:pt>
                <c:pt idx="13">
                  <c:v>3.6666666666666665</c:v>
                </c:pt>
              </c:numCache>
            </c:numRef>
          </c:val>
          <c:extLst>
            <c:ext xmlns:c16="http://schemas.microsoft.com/office/drawing/2014/chart" uri="{C3380CC4-5D6E-409C-BE32-E72D297353CC}">
              <c16:uniqueId val="{00000000-9C26-4BE9-A565-63DA60030346}"/>
            </c:ext>
          </c:extLst>
        </c:ser>
        <c:dLbls>
          <c:showLegendKey val="0"/>
          <c:showVal val="0"/>
          <c:showCatName val="0"/>
          <c:showSerName val="0"/>
          <c:showPercent val="0"/>
          <c:showBubbleSize val="0"/>
        </c:dLbls>
        <c:axId val="48808320"/>
        <c:axId val="48810240"/>
      </c:radarChart>
      <c:catAx>
        <c:axId val="488083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810240"/>
        <c:crosses val="autoZero"/>
        <c:auto val="0"/>
        <c:lblAlgn val="ctr"/>
        <c:lblOffset val="100"/>
        <c:noMultiLvlLbl val="0"/>
      </c:catAx>
      <c:valAx>
        <c:axId val="4881024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808320"/>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89" l="0.70000000000000062" r="0.70000000000000062" t="0.750000000000000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General Environmental Performance</a:t>
            </a:r>
          </a:p>
        </c:rich>
      </c:tx>
      <c:layout>
        <c:manualLayout>
          <c:xMode val="edge"/>
          <c:yMode val="edge"/>
          <c:x val="0.126710844312777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0000093900329"/>
          <c:w val="0.91891805272112803"/>
          <c:h val="0.73076991696393956"/>
        </c:manualLayout>
      </c:layout>
      <c:barChart>
        <c:barDir val="col"/>
        <c:grouping val="clustered"/>
        <c:varyColors val="0"/>
        <c:ser>
          <c:idx val="0"/>
          <c:order val="0"/>
          <c:tx>
            <c:strRef>
              <c:f>'6. Input-table'!$C$3</c:f>
              <c:strCache>
                <c:ptCount val="1"/>
                <c:pt idx="0">
                  <c:v>Environmental Performance Index (EPI)</c:v>
                </c:pt>
              </c:strCache>
            </c:strRef>
          </c:tx>
          <c:spPr>
            <a:solidFill>
              <a:srgbClr val="EBF1DE"/>
            </a:solidFill>
            <a:ln w="25400">
              <a:noFill/>
            </a:ln>
          </c:spPr>
          <c:invertIfNegative val="0"/>
          <c:dPt>
            <c:idx val="0"/>
            <c:invertIfNegative val="0"/>
            <c:bubble3D val="0"/>
            <c:spPr>
              <a:solidFill>
                <a:srgbClr val="D7E4BD"/>
              </a:solidFill>
              <a:ln w="25400">
                <a:noFill/>
              </a:ln>
            </c:spPr>
            <c:extLst>
              <c:ext xmlns:c16="http://schemas.microsoft.com/office/drawing/2014/chart" uri="{C3380CC4-5D6E-409C-BE32-E72D297353CC}">
                <c16:uniqueId val="{00000000-126E-4B99-AEA0-66958ACCF3F2}"/>
              </c:ext>
            </c:extLst>
          </c:dPt>
          <c:dLbls>
            <c:dLbl>
              <c:idx val="0"/>
              <c:layout>
                <c:manualLayout>
                  <c:x val="-6.516283045832175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6E-4B99-AEA0-66958ACCF3F2}"/>
                </c:ext>
              </c:extLst>
            </c:dLbl>
            <c:dLbl>
              <c:idx val="1"/>
              <c:layout>
                <c:manualLayout>
                  <c:x val="-6.246990440354491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E-4B99-AEA0-66958ACCF3F2}"/>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E-4B99-AEA0-66958ACCF3F2}"/>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E-4B99-AEA0-66958ACCF3F2}"/>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E-4B99-AEA0-66958ACCF3F2}"/>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E-4B99-AEA0-66958ACCF3F2}"/>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c:f>
              <c:strCache>
                <c:ptCount val="1"/>
                <c:pt idx="0">
                  <c:v>Environmental Performance Index (EPI)</c:v>
                </c:pt>
              </c:strCache>
            </c:strRef>
          </c:cat>
          <c:val>
            <c:numRef>
              <c:f>'6. Input-table'!$F$3</c:f>
              <c:numCache>
                <c:formatCode>General</c:formatCode>
                <c:ptCount val="1"/>
                <c:pt idx="0">
                  <c:v>3</c:v>
                </c:pt>
              </c:numCache>
            </c:numRef>
          </c:val>
          <c:extLst>
            <c:ext xmlns:c16="http://schemas.microsoft.com/office/drawing/2014/chart" uri="{C3380CC4-5D6E-409C-BE32-E72D297353CC}">
              <c16:uniqueId val="{00000006-126E-4B99-AEA0-66958ACCF3F2}"/>
            </c:ext>
          </c:extLst>
        </c:ser>
        <c:dLbls>
          <c:showLegendKey val="0"/>
          <c:showVal val="0"/>
          <c:showCatName val="0"/>
          <c:showSerName val="0"/>
          <c:showPercent val="0"/>
          <c:showBubbleSize val="0"/>
        </c:dLbls>
        <c:gapWidth val="75"/>
        <c:overlap val="-25"/>
        <c:axId val="50739072"/>
        <c:axId val="50740608"/>
      </c:barChart>
      <c:catAx>
        <c:axId val="50739072"/>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740608"/>
        <c:crosses val="autoZero"/>
        <c:auto val="1"/>
        <c:lblAlgn val="ctr"/>
        <c:lblOffset val="100"/>
        <c:noMultiLvlLbl val="0"/>
      </c:catAx>
      <c:valAx>
        <c:axId val="5074060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73907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Fishing Access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751838963346468"/>
          <c:y val="0.34928168463744941"/>
          <c:w val="0.38321184955762827"/>
          <c:h val="0.50239146420455005"/>
        </c:manualLayout>
      </c:layout>
      <c:radarChart>
        <c:radarStyle val="marker"/>
        <c:varyColors val="0"/>
        <c:ser>
          <c:idx val="0"/>
          <c:order val="0"/>
          <c:tx>
            <c:strRef>
              <c:f>'6. Input-table'!$B$13</c:f>
              <c:strCache>
                <c:ptCount val="1"/>
                <c:pt idx="0">
                  <c:v>Fishing Access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Input-table'!$C$13:$C$18</c:f>
              <c:strCache>
                <c:ptCount val="6"/>
                <c:pt idx="0">
                  <c:v>Proportion of Harvest Managed Under Limited Access </c:v>
                </c:pt>
                <c:pt idx="1">
                  <c:v>Transferability Index</c:v>
                </c:pt>
                <c:pt idx="2">
                  <c:v>Security Index</c:v>
                </c:pt>
                <c:pt idx="3">
                  <c:v>Durability Index</c:v>
                </c:pt>
                <c:pt idx="4">
                  <c:v>Flexibility Index</c:v>
                </c:pt>
                <c:pt idx="5">
                  <c:v>Exclusivity Index</c:v>
                </c:pt>
              </c:strCache>
            </c:strRef>
          </c:cat>
          <c:val>
            <c:numRef>
              <c:f>'6. Input-table'!$F$13:$F$18</c:f>
              <c:numCache>
                <c:formatCode>General</c:formatCode>
                <c:ptCount val="6"/>
                <c:pt idx="0">
                  <c:v>4</c:v>
                </c:pt>
                <c:pt idx="1">
                  <c:v>0</c:v>
                </c:pt>
                <c:pt idx="2">
                  <c:v>3</c:v>
                </c:pt>
                <c:pt idx="3">
                  <c:v>4</c:v>
                </c:pt>
                <c:pt idx="4">
                  <c:v>4</c:v>
                </c:pt>
                <c:pt idx="5">
                  <c:v>2</c:v>
                </c:pt>
              </c:numCache>
            </c:numRef>
          </c:val>
          <c:extLst>
            <c:ext xmlns:c16="http://schemas.microsoft.com/office/drawing/2014/chart" uri="{C3380CC4-5D6E-409C-BE32-E72D297353CC}">
              <c16:uniqueId val="{00000000-243F-4770-B17C-2672D91167F8}"/>
            </c:ext>
          </c:extLst>
        </c:ser>
        <c:dLbls>
          <c:showLegendKey val="0"/>
          <c:showVal val="0"/>
          <c:showCatName val="0"/>
          <c:showSerName val="0"/>
          <c:showPercent val="0"/>
          <c:showBubbleSize val="0"/>
        </c:dLbls>
        <c:axId val="50764032"/>
        <c:axId val="50667904"/>
      </c:radarChart>
      <c:catAx>
        <c:axId val="507640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67904"/>
        <c:crosses val="autoZero"/>
        <c:auto val="0"/>
        <c:lblAlgn val="ctr"/>
        <c:lblOffset val="100"/>
        <c:noMultiLvlLbl val="0"/>
      </c:catAx>
      <c:valAx>
        <c:axId val="5066790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76403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Governance</a:t>
            </a:r>
          </a:p>
        </c:rich>
      </c:tx>
      <c:layout>
        <c:manualLayout>
          <c:xMode val="edge"/>
          <c:yMode val="edge"/>
          <c:x val="0.412739447173063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769240881573799"/>
          <c:w val="0.91891805272112803"/>
          <c:h val="0.68461602747148054"/>
        </c:manualLayout>
      </c:layout>
      <c:barChart>
        <c:barDir val="col"/>
        <c:grouping val="clustered"/>
        <c:varyColors val="0"/>
        <c:ser>
          <c:idx val="0"/>
          <c:order val="0"/>
          <c:tx>
            <c:strRef>
              <c:f>'6. Input-table'!$B$9:$B$10</c:f>
              <c:strCache>
                <c:ptCount val="2"/>
                <c:pt idx="0">
                  <c:v>Governance</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7B-4654-8A84-A0242831263C}"/>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7B-4654-8A84-A0242831263C}"/>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7B-4654-8A84-A0242831263C}"/>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7B-4654-8A84-A0242831263C}"/>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7B-4654-8A84-A0242831263C}"/>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7B-4654-8A84-A0242831263C}"/>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Input-table'!$C$9:$C$10</c:f>
              <c:strCache>
                <c:ptCount val="2"/>
                <c:pt idx="0">
                  <c:v>Governance Quality</c:v>
                </c:pt>
                <c:pt idx="1">
                  <c:v>Governance Responsiveness</c:v>
                </c:pt>
              </c:strCache>
            </c:strRef>
          </c:cat>
          <c:val>
            <c:numRef>
              <c:f>'6. Input-table'!$F$9:$F$10</c:f>
              <c:numCache>
                <c:formatCode>General</c:formatCode>
                <c:ptCount val="2"/>
                <c:pt idx="0">
                  <c:v>4</c:v>
                </c:pt>
                <c:pt idx="1">
                  <c:v>4</c:v>
                </c:pt>
              </c:numCache>
            </c:numRef>
          </c:val>
          <c:extLst>
            <c:ext xmlns:c16="http://schemas.microsoft.com/office/drawing/2014/chart" uri="{C3380CC4-5D6E-409C-BE32-E72D297353CC}">
              <c16:uniqueId val="{00000006-1F7B-4654-8A84-A0242831263C}"/>
            </c:ext>
          </c:extLst>
        </c:ser>
        <c:dLbls>
          <c:showLegendKey val="0"/>
          <c:showVal val="0"/>
          <c:showCatName val="0"/>
          <c:showSerName val="0"/>
          <c:showPercent val="0"/>
          <c:showBubbleSize val="0"/>
        </c:dLbls>
        <c:gapWidth val="75"/>
        <c:overlap val="-25"/>
        <c:axId val="50692096"/>
        <c:axId val="50693632"/>
      </c:barChart>
      <c:catAx>
        <c:axId val="50692096"/>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693632"/>
        <c:crosses val="autoZero"/>
        <c:auto val="1"/>
        <c:lblAlgn val="ctr"/>
        <c:lblOffset val="100"/>
        <c:noMultiLvlLbl val="0"/>
      </c:catAx>
      <c:valAx>
        <c:axId val="506936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692096"/>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Economic Condition</a:t>
            </a:r>
          </a:p>
        </c:rich>
      </c:tx>
      <c:layout>
        <c:manualLayout>
          <c:xMode val="edge"/>
          <c:yMode val="edge"/>
          <c:x val="0.245522725500896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4054003101242823E-2"/>
          <c:y val="0.10769240881573799"/>
          <c:w val="0.94208405405023299"/>
          <c:h val="0.66153908272524997"/>
        </c:manualLayout>
      </c:layout>
      <c:barChart>
        <c:barDir val="col"/>
        <c:grouping val="clustered"/>
        <c:varyColors val="0"/>
        <c:ser>
          <c:idx val="0"/>
          <c:order val="0"/>
          <c:tx>
            <c:strRef>
              <c:f>'6. Input-table'!$B$11:$B$12</c:f>
              <c:strCache>
                <c:ptCount val="2"/>
                <c:pt idx="0">
                  <c:v>Economic Conditions</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D-448B-8F65-F28796FC1E79}"/>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D-448B-8F65-F28796FC1E79}"/>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D-448B-8F65-F28796FC1E79}"/>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D-448B-8F65-F28796FC1E79}"/>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D-448B-8F65-F28796FC1E79}"/>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D-448B-8F65-F28796FC1E79}"/>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Input-table'!$C$11:$C$12</c:f>
              <c:strCache>
                <c:ptCount val="2"/>
                <c:pt idx="0">
                  <c:v>Index of Economic Freedom</c:v>
                </c:pt>
                <c:pt idx="1">
                  <c:v> Gross Domestic Product (GDP) Per Capita</c:v>
                </c:pt>
              </c:strCache>
            </c:strRef>
          </c:cat>
          <c:val>
            <c:numRef>
              <c:f>'6. Input-table'!$F$11:$F$12</c:f>
              <c:numCache>
                <c:formatCode>General</c:formatCode>
                <c:ptCount val="2"/>
                <c:pt idx="0">
                  <c:v>4</c:v>
                </c:pt>
                <c:pt idx="1">
                  <c:v>3</c:v>
                </c:pt>
              </c:numCache>
            </c:numRef>
          </c:val>
          <c:extLst>
            <c:ext xmlns:c16="http://schemas.microsoft.com/office/drawing/2014/chart" uri="{C3380CC4-5D6E-409C-BE32-E72D297353CC}">
              <c16:uniqueId val="{00000006-B38D-448B-8F65-F28796FC1E79}"/>
            </c:ext>
          </c:extLst>
        </c:ser>
        <c:dLbls>
          <c:showLegendKey val="0"/>
          <c:showVal val="0"/>
          <c:showCatName val="0"/>
          <c:showSerName val="0"/>
          <c:showPercent val="0"/>
          <c:showBubbleSize val="0"/>
        </c:dLbls>
        <c:gapWidth val="75"/>
        <c:overlap val="-25"/>
        <c:axId val="50816128"/>
        <c:axId val="50817664"/>
      </c:barChart>
      <c:catAx>
        <c:axId val="5081612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817664"/>
        <c:crosses val="autoZero"/>
        <c:auto val="1"/>
        <c:lblAlgn val="ctr"/>
        <c:lblOffset val="100"/>
        <c:noMultiLvlLbl val="0"/>
      </c:catAx>
      <c:valAx>
        <c:axId val="50817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81612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501817415982863"/>
          <c:y val="0.28708083668831402"/>
          <c:w val="0.38827821466211326"/>
          <c:h val="0.50717614481602025"/>
        </c:manualLayout>
      </c:layout>
      <c:radarChart>
        <c:radarStyle val="marker"/>
        <c:varyColors val="0"/>
        <c:ser>
          <c:idx val="0"/>
          <c:order val="0"/>
          <c:tx>
            <c:strRef>
              <c:f>'6. Input-table'!$B$19:$B$24</c:f>
              <c:strCache>
                <c:ptCount val="6"/>
                <c:pt idx="0">
                  <c:v>Harvest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Input-table'!$C$19:$C$24</c:f>
              <c:strCache>
                <c:ptCount val="6"/>
                <c:pt idx="0">
                  <c:v>Proportion of Harvest Managed with Rights-based Management </c:v>
                </c:pt>
                <c:pt idx="1">
                  <c:v>Transferability Index</c:v>
                </c:pt>
                <c:pt idx="2">
                  <c:v>Security Index</c:v>
                </c:pt>
                <c:pt idx="3">
                  <c:v>Durability Index</c:v>
                </c:pt>
                <c:pt idx="4">
                  <c:v>Flexibility Index</c:v>
                </c:pt>
                <c:pt idx="5">
                  <c:v>Exclusivity Index</c:v>
                </c:pt>
              </c:strCache>
            </c:strRef>
          </c:cat>
          <c:val>
            <c:numRef>
              <c:f>'6. Input-table'!$F$19:$F$24</c:f>
              <c:numCache>
                <c:formatCode>General</c:formatCode>
                <c:ptCount val="6"/>
                <c:pt idx="0">
                  <c:v>1</c:v>
                </c:pt>
                <c:pt idx="1">
                  <c:v>1</c:v>
                </c:pt>
                <c:pt idx="2">
                  <c:v>2</c:v>
                </c:pt>
                <c:pt idx="3">
                  <c:v>3</c:v>
                </c:pt>
                <c:pt idx="4">
                  <c:v>4</c:v>
                </c:pt>
                <c:pt idx="5">
                  <c:v>2</c:v>
                </c:pt>
              </c:numCache>
            </c:numRef>
          </c:val>
          <c:extLst>
            <c:ext xmlns:c16="http://schemas.microsoft.com/office/drawing/2014/chart" uri="{C3380CC4-5D6E-409C-BE32-E72D297353CC}">
              <c16:uniqueId val="{00000000-754B-4CE3-9B21-AD198D5CBD21}"/>
            </c:ext>
          </c:extLst>
        </c:ser>
        <c:dLbls>
          <c:showLegendKey val="0"/>
          <c:showVal val="0"/>
          <c:showCatName val="0"/>
          <c:showSerName val="0"/>
          <c:showPercent val="0"/>
          <c:showBubbleSize val="0"/>
        </c:dLbls>
        <c:axId val="50935296"/>
        <c:axId val="50937216"/>
      </c:radarChart>
      <c:catAx>
        <c:axId val="50935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37216"/>
        <c:crosses val="autoZero"/>
        <c:auto val="0"/>
        <c:lblAlgn val="ctr"/>
        <c:lblOffset val="100"/>
        <c:noMultiLvlLbl val="0"/>
      </c:catAx>
      <c:valAx>
        <c:axId val="50937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3529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Collective Action</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135517213471442"/>
          <c:y val="0.27884680844071202"/>
          <c:w val="0.39560421871234247"/>
          <c:h val="0.51923198813098159"/>
        </c:manualLayout>
      </c:layout>
      <c:radarChart>
        <c:radarStyle val="marker"/>
        <c:varyColors val="0"/>
        <c:ser>
          <c:idx val="0"/>
          <c:order val="0"/>
          <c:tx>
            <c:strRef>
              <c:f>'6. Input-table'!$B$25</c:f>
              <c:strCache>
                <c:ptCount val="1"/>
                <c:pt idx="0">
                  <c:v>Collective Action</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Input-table'!$C$25:$C$27</c:f>
              <c:strCache>
                <c:ptCount val="3"/>
                <c:pt idx="0">
                  <c:v>Proportion of Harvesters in Industry Organizations</c:v>
                </c:pt>
                <c:pt idx="1">
                  <c:v>Harvester Organization Influence on  Management &amp; Access</c:v>
                </c:pt>
                <c:pt idx="2">
                  <c:v>Harvester Organization Influence on Business &amp; Marketing</c:v>
                </c:pt>
              </c:strCache>
            </c:strRef>
          </c:cat>
          <c:val>
            <c:numRef>
              <c:f>'6. Input-table'!$F$25:$F$27</c:f>
              <c:numCache>
                <c:formatCode>General</c:formatCode>
                <c:ptCount val="3"/>
                <c:pt idx="0">
                  <c:v>2</c:v>
                </c:pt>
                <c:pt idx="1">
                  <c:v>3</c:v>
                </c:pt>
                <c:pt idx="2">
                  <c:v>2</c:v>
                </c:pt>
              </c:numCache>
            </c:numRef>
          </c:val>
          <c:extLst>
            <c:ext xmlns:c16="http://schemas.microsoft.com/office/drawing/2014/chart" uri="{C3380CC4-5D6E-409C-BE32-E72D297353CC}">
              <c16:uniqueId val="{00000000-2F2D-4882-92ED-C78A5AA9CAE8}"/>
            </c:ext>
          </c:extLst>
        </c:ser>
        <c:dLbls>
          <c:showLegendKey val="0"/>
          <c:showVal val="0"/>
          <c:showCatName val="0"/>
          <c:showSerName val="0"/>
          <c:showPercent val="0"/>
          <c:showBubbleSize val="0"/>
        </c:dLbls>
        <c:axId val="50964736"/>
        <c:axId val="50966912"/>
      </c:radarChart>
      <c:catAx>
        <c:axId val="509647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66912"/>
        <c:crosses val="autoZero"/>
        <c:auto val="0"/>
        <c:lblAlgn val="ctr"/>
        <c:lblOffset val="100"/>
        <c:noMultiLvlLbl val="0"/>
      </c:catAx>
      <c:valAx>
        <c:axId val="5096691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647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036616605937155"/>
          <c:y val="0.26923140125310174"/>
          <c:w val="0.41391922883791327"/>
          <c:h val="0.54327050610000904"/>
        </c:manualLayout>
      </c:layout>
      <c:radarChart>
        <c:radarStyle val="marker"/>
        <c:varyColors val="0"/>
        <c:ser>
          <c:idx val="0"/>
          <c:order val="0"/>
          <c:tx>
            <c:strRef>
              <c:f>'6. Input-table'!$F$36:$F$39</c:f>
              <c:strCache>
                <c:ptCount val="4"/>
                <c:pt idx="0">
                  <c:v>4</c:v>
                </c:pt>
                <c:pt idx="1">
                  <c:v>2</c:v>
                </c:pt>
                <c:pt idx="2">
                  <c:v>1</c:v>
                </c:pt>
                <c:pt idx="3">
                  <c:v>5</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Input-table'!$C$36:$C$39</c:f>
              <c:strCache>
                <c:ptCount val="4"/>
                <c:pt idx="0">
                  <c:v>Management Expenditure Compared to Value of Harvest</c:v>
                </c:pt>
                <c:pt idx="1">
                  <c:v>Enforcement Capability</c:v>
                </c:pt>
                <c:pt idx="2">
                  <c:v>Management Jurisdiction</c:v>
                </c:pt>
                <c:pt idx="3">
                  <c:v>Level of Subsidies</c:v>
                </c:pt>
              </c:strCache>
            </c:strRef>
          </c:cat>
          <c:val>
            <c:numRef>
              <c:f>'6. Input-table'!$F$36:$F$39</c:f>
              <c:numCache>
                <c:formatCode>General</c:formatCode>
                <c:ptCount val="4"/>
                <c:pt idx="0">
                  <c:v>4</c:v>
                </c:pt>
                <c:pt idx="1">
                  <c:v>2</c:v>
                </c:pt>
                <c:pt idx="2">
                  <c:v>1</c:v>
                </c:pt>
                <c:pt idx="3">
                  <c:v>5</c:v>
                </c:pt>
              </c:numCache>
            </c:numRef>
          </c:val>
          <c:extLst>
            <c:ext xmlns:c16="http://schemas.microsoft.com/office/drawing/2014/chart" uri="{C3380CC4-5D6E-409C-BE32-E72D297353CC}">
              <c16:uniqueId val="{00000000-4031-447F-8A90-A9CFE64BFCB4}"/>
            </c:ext>
          </c:extLst>
        </c:ser>
        <c:dLbls>
          <c:showLegendKey val="0"/>
          <c:showVal val="0"/>
          <c:showCatName val="0"/>
          <c:showSerName val="0"/>
          <c:showPercent val="0"/>
          <c:showBubbleSize val="0"/>
        </c:dLbls>
        <c:axId val="50864128"/>
        <c:axId val="50865280"/>
      </c:radarChart>
      <c:catAx>
        <c:axId val="508641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865280"/>
        <c:crosses val="autoZero"/>
        <c:auto val="0"/>
        <c:lblAlgn val="ctr"/>
        <c:lblOffset val="100"/>
        <c:noMultiLvlLbl val="0"/>
      </c:catAx>
      <c:valAx>
        <c:axId val="508652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864128"/>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Participation</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8461602747148054"/>
        </c:manualLayout>
      </c:layout>
      <c:barChart>
        <c:barDir val="col"/>
        <c:grouping val="clustered"/>
        <c:varyColors val="0"/>
        <c:ser>
          <c:idx val="0"/>
          <c:order val="0"/>
          <c:tx>
            <c:strRef>
              <c:f>'6. Input-table'!$B$28:$B$29</c:f>
              <c:strCache>
                <c:ptCount val="2"/>
                <c:pt idx="0">
                  <c:v>Participation</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18-44D4-8027-A60374A98308}"/>
                </c:ext>
              </c:extLst>
            </c:dLbl>
            <c:dLbl>
              <c:idx val="1"/>
              <c:layout>
                <c:manualLayout>
                  <c:x val="-6.2469904403545104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8-44D4-8027-A60374A98308}"/>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8-44D4-8027-A60374A98308}"/>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8-44D4-8027-A60374A98308}"/>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8-44D4-8027-A60374A98308}"/>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8-44D4-8027-A60374A98308}"/>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Input-table'!$C$28:$C$29</c:f>
              <c:strCache>
                <c:ptCount val="2"/>
                <c:pt idx="0">
                  <c:v>Days in Stakeholder Meetings</c:v>
                </c:pt>
                <c:pt idx="1">
                  <c:v>Industry Financial Support for Management</c:v>
                </c:pt>
              </c:strCache>
            </c:strRef>
          </c:cat>
          <c:val>
            <c:numRef>
              <c:f>'6. Input-table'!$F$28:$F$29</c:f>
              <c:numCache>
                <c:formatCode>General</c:formatCode>
                <c:ptCount val="2"/>
                <c:pt idx="0">
                  <c:v>4</c:v>
                </c:pt>
                <c:pt idx="1">
                  <c:v>3</c:v>
                </c:pt>
              </c:numCache>
            </c:numRef>
          </c:val>
          <c:extLst>
            <c:ext xmlns:c16="http://schemas.microsoft.com/office/drawing/2014/chart" uri="{C3380CC4-5D6E-409C-BE32-E72D297353CC}">
              <c16:uniqueId val="{00000006-AF18-44D4-8027-A60374A98308}"/>
            </c:ext>
          </c:extLst>
        </c:ser>
        <c:dLbls>
          <c:showLegendKey val="0"/>
          <c:showVal val="0"/>
          <c:showCatName val="0"/>
          <c:showSerName val="0"/>
          <c:showPercent val="0"/>
          <c:showBubbleSize val="0"/>
        </c:dLbls>
        <c:gapWidth val="75"/>
        <c:overlap val="-25"/>
        <c:axId val="50918144"/>
        <c:axId val="50919680"/>
      </c:barChart>
      <c:catAx>
        <c:axId val="50918144"/>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919680"/>
        <c:crosses val="autoZero"/>
        <c:auto val="1"/>
        <c:lblAlgn val="ctr"/>
        <c:lblOffset val="100"/>
        <c:noMultiLvlLbl val="0"/>
      </c:catAx>
      <c:valAx>
        <c:axId val="509196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918144"/>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Community</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Input-table'!$B$32:$B$35</c:f>
              <c:strCache>
                <c:ptCount val="4"/>
                <c:pt idx="0">
                  <c:v>Gender</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92-43BA-9D3B-A09B7CA25B86}"/>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92-43BA-9D3B-A09B7CA25B86}"/>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92-43BA-9D3B-A09B7CA25B86}"/>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92-43BA-9D3B-A09B7CA25B86}"/>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2-43BA-9D3B-A09B7CA25B86}"/>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2-43BA-9D3B-A09B7CA25B86}"/>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Input-table'!$C$30:$C$34</c:f>
              <c:strCache>
                <c:ptCount val="5"/>
                <c:pt idx="0">
                  <c:v>Leadership</c:v>
                </c:pt>
                <c:pt idx="1">
                  <c:v>Social Cohesion</c:v>
                </c:pt>
                <c:pt idx="2">
                  <c:v>Business Management Influence</c:v>
                </c:pt>
                <c:pt idx="3">
                  <c:v>Resource Management Influence</c:v>
                </c:pt>
                <c:pt idx="4">
                  <c:v>Labor Participation in Harvest Sector</c:v>
                </c:pt>
              </c:strCache>
            </c:strRef>
          </c:cat>
          <c:val>
            <c:numRef>
              <c:f>'6. Input-table'!$F$33:$F$35</c:f>
              <c:numCache>
                <c:formatCode>General</c:formatCode>
                <c:ptCount val="3"/>
                <c:pt idx="0">
                  <c:v>1</c:v>
                </c:pt>
                <c:pt idx="1">
                  <c:v>1</c:v>
                </c:pt>
                <c:pt idx="2">
                  <c:v>1</c:v>
                </c:pt>
              </c:numCache>
            </c:numRef>
          </c:val>
          <c:extLst>
            <c:ext xmlns:c16="http://schemas.microsoft.com/office/drawing/2014/chart" uri="{C3380CC4-5D6E-409C-BE32-E72D297353CC}">
              <c16:uniqueId val="{00000006-2492-43BA-9D3B-A09B7CA25B86}"/>
            </c:ext>
          </c:extLst>
        </c:ser>
        <c:dLbls>
          <c:showLegendKey val="0"/>
          <c:showVal val="0"/>
          <c:showCatName val="0"/>
          <c:showSerName val="0"/>
          <c:showPercent val="0"/>
          <c:showBubbleSize val="0"/>
        </c:dLbls>
        <c:gapWidth val="75"/>
        <c:overlap val="-25"/>
        <c:axId val="51070848"/>
        <c:axId val="51072384"/>
      </c:barChart>
      <c:catAx>
        <c:axId val="5107084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072384"/>
        <c:crosses val="autoZero"/>
        <c:auto val="1"/>
        <c:lblAlgn val="ctr"/>
        <c:lblOffset val="100"/>
        <c:noMultiLvlLbl val="0"/>
      </c:catAx>
      <c:valAx>
        <c:axId val="5107238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07084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Data</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608032401828498E-2"/>
          <c:y val="0.10769240881573799"/>
          <c:w val="0.92307651032879856"/>
          <c:h val="0.66923139764066053"/>
        </c:manualLayout>
      </c:layout>
      <c:barChart>
        <c:barDir val="col"/>
        <c:grouping val="clustered"/>
        <c:varyColors val="0"/>
        <c:ser>
          <c:idx val="0"/>
          <c:order val="0"/>
          <c:tx>
            <c:strRef>
              <c:f>'6. Input-table'!$B$40:$B$41</c:f>
              <c:strCache>
                <c:ptCount val="2"/>
                <c:pt idx="0">
                  <c:v>Data</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FA-4EB1-B5C8-194E3430509B}"/>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A-4EB1-B5C8-194E3430509B}"/>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FA-4EB1-B5C8-194E3430509B}"/>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A-4EB1-B5C8-194E3430509B}"/>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A-4EB1-B5C8-194E3430509B}"/>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A-4EB1-B5C8-194E3430509B}"/>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Input-table'!$C$40:$C$41</c:f>
              <c:strCache>
                <c:ptCount val="2"/>
                <c:pt idx="0">
                  <c:v>Data Availability</c:v>
                </c:pt>
                <c:pt idx="1">
                  <c:v>Data Analysis</c:v>
                </c:pt>
              </c:strCache>
            </c:strRef>
          </c:cat>
          <c:val>
            <c:numRef>
              <c:f>'6. Input-table'!$F$40:$F$41</c:f>
              <c:numCache>
                <c:formatCode>General</c:formatCode>
                <c:ptCount val="2"/>
                <c:pt idx="0">
                  <c:v>2</c:v>
                </c:pt>
                <c:pt idx="1">
                  <c:v>2</c:v>
                </c:pt>
              </c:numCache>
            </c:numRef>
          </c:val>
          <c:extLst>
            <c:ext xmlns:c16="http://schemas.microsoft.com/office/drawing/2014/chart" uri="{C3380CC4-5D6E-409C-BE32-E72D297353CC}">
              <c16:uniqueId val="{00000006-82FA-4EB1-B5C8-194E3430509B}"/>
            </c:ext>
          </c:extLst>
        </c:ser>
        <c:dLbls>
          <c:showLegendKey val="0"/>
          <c:showVal val="0"/>
          <c:showCatName val="0"/>
          <c:showSerName val="0"/>
          <c:showPercent val="0"/>
          <c:showBubbleSize val="0"/>
        </c:dLbls>
        <c:gapWidth val="75"/>
        <c:overlap val="-25"/>
        <c:axId val="51194880"/>
        <c:axId val="51204864"/>
      </c:barChart>
      <c:catAx>
        <c:axId val="5119488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204864"/>
        <c:crosses val="autoZero"/>
        <c:auto val="1"/>
        <c:lblAlgn val="ctr"/>
        <c:lblOffset val="100"/>
        <c:noMultiLvlLbl val="0"/>
      </c:catAx>
      <c:valAx>
        <c:axId val="512048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19488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a:t>
            </a:r>
          </a:p>
        </c:rich>
      </c:tx>
      <c:layout>
        <c:manualLayout>
          <c:xMode val="edge"/>
          <c:yMode val="edge"/>
          <c:x val="0.40191900577224793"/>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Output-table'!$D$17:$D$19,'5. Output-table'!$D$52)</c:f>
              <c:strCache>
                <c:ptCount val="4"/>
                <c:pt idx="0">
                  <c:v>Landings Level </c:v>
                </c:pt>
                <c:pt idx="1">
                  <c:v>Excess Capacity</c:v>
                </c:pt>
                <c:pt idx="2">
                  <c:v>Season Length</c:v>
                </c:pt>
                <c:pt idx="3">
                  <c:v>Ex-vessel Price Compared to Historic High</c:v>
                </c:pt>
              </c:strCache>
            </c:strRef>
          </c:cat>
          <c:val>
            <c:numRef>
              <c:f>('5. Output-table'!$G$17:$G$19,'5. Output-table'!$G$52)</c:f>
              <c:numCache>
                <c:formatCode>General</c:formatCode>
                <c:ptCount val="4"/>
                <c:pt idx="0">
                  <c:v>1</c:v>
                </c:pt>
                <c:pt idx="1">
                  <c:v>1</c:v>
                </c:pt>
                <c:pt idx="2">
                  <c:v>4</c:v>
                </c:pt>
                <c:pt idx="3">
                  <c:v>4</c:v>
                </c:pt>
              </c:numCache>
            </c:numRef>
          </c:val>
          <c:extLst>
            <c:ext xmlns:c16="http://schemas.microsoft.com/office/drawing/2014/chart" uri="{C3380CC4-5D6E-409C-BE32-E72D297353CC}">
              <c16:uniqueId val="{00000000-B955-4E97-8EBB-1C932662528A}"/>
            </c:ext>
          </c:extLst>
        </c:ser>
        <c:dLbls>
          <c:showLegendKey val="0"/>
          <c:showVal val="0"/>
          <c:showCatName val="0"/>
          <c:showSerName val="0"/>
          <c:showPercent val="0"/>
          <c:showBubbleSize val="0"/>
        </c:dLbls>
        <c:axId val="49440640"/>
        <c:axId val="49467392"/>
      </c:radarChart>
      <c:catAx>
        <c:axId val="49440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49467392"/>
        <c:crosses val="autoZero"/>
        <c:auto val="0"/>
        <c:lblAlgn val="ctr"/>
        <c:lblOffset val="100"/>
        <c:noMultiLvlLbl val="0"/>
      </c:catAx>
      <c:valAx>
        <c:axId val="49467392"/>
        <c:scaling>
          <c:orientation val="minMax"/>
          <c:max val="5"/>
          <c:min val="0"/>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49440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Methods</a:t>
            </a:r>
          </a:p>
        </c:rich>
      </c:tx>
      <c:layout>
        <c:manualLayout>
          <c:xMode val="edge"/>
          <c:yMode val="edge"/>
          <c:x val="0.30663353018372674"/>
          <c:y val="1.60363151327395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670316403425734"/>
          <c:y val="0.25373118918882775"/>
          <c:w val="0.435897240988599"/>
          <c:h val="0.59203944144059895"/>
        </c:manualLayout>
      </c:layout>
      <c:radarChart>
        <c:radarStyle val="marker"/>
        <c:varyColors val="0"/>
        <c:ser>
          <c:idx val="0"/>
          <c:order val="0"/>
          <c:tx>
            <c:strRef>
              <c:f>'6. Input-table'!$B$42:$B$44</c:f>
              <c:strCache>
                <c:ptCount val="3"/>
                <c:pt idx="0">
                  <c:v>Management Methods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Input-table'!$C$42:$C$44</c:f>
              <c:strCache>
                <c:ptCount val="3"/>
                <c:pt idx="0">
                  <c:v>MPAs and Sanctuaries</c:v>
                </c:pt>
                <c:pt idx="1">
                  <c:v>Spatial Management</c:v>
                </c:pt>
                <c:pt idx="2">
                  <c:v>Fishing Mortality Limits</c:v>
                </c:pt>
              </c:strCache>
            </c:strRef>
          </c:cat>
          <c:val>
            <c:numRef>
              <c:f>'6. Input-table'!$F$42:$F$44</c:f>
              <c:numCache>
                <c:formatCode>General</c:formatCode>
                <c:ptCount val="3"/>
                <c:pt idx="0">
                  <c:v>2</c:v>
                </c:pt>
                <c:pt idx="1">
                  <c:v>2</c:v>
                </c:pt>
                <c:pt idx="2">
                  <c:v>2</c:v>
                </c:pt>
              </c:numCache>
            </c:numRef>
          </c:val>
          <c:extLst>
            <c:ext xmlns:c16="http://schemas.microsoft.com/office/drawing/2014/chart" uri="{C3380CC4-5D6E-409C-BE32-E72D297353CC}">
              <c16:uniqueId val="{00000000-373C-442E-B260-B5B2E5977DD2}"/>
            </c:ext>
          </c:extLst>
        </c:ser>
        <c:dLbls>
          <c:showLegendKey val="0"/>
          <c:showVal val="0"/>
          <c:showCatName val="0"/>
          <c:showSerName val="0"/>
          <c:showPercent val="0"/>
          <c:showBubbleSize val="0"/>
        </c:dLbls>
        <c:axId val="51126656"/>
        <c:axId val="51128192"/>
      </c:radarChart>
      <c:catAx>
        <c:axId val="511266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28192"/>
        <c:crosses val="autoZero"/>
        <c:auto val="0"/>
        <c:lblAlgn val="ctr"/>
        <c:lblOffset val="100"/>
        <c:noMultiLvlLbl val="0"/>
      </c:catAx>
      <c:valAx>
        <c:axId val="511281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2665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6373614580822774"/>
          <c:y val="0.21531062751623614"/>
          <c:w val="0.45054924908905608"/>
          <c:h val="0.58851571521104218"/>
        </c:manualLayout>
      </c:layout>
      <c:radarChart>
        <c:radarStyle val="marker"/>
        <c:varyColors val="0"/>
        <c:ser>
          <c:idx val="0"/>
          <c:order val="0"/>
          <c:tx>
            <c:strRef>
              <c:f>'6. Input-table'!$B$45:$B$50</c:f>
              <c:strCache>
                <c:ptCount val="6"/>
                <c:pt idx="0">
                  <c:v>Markets &amp; Market Institutions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Input-table'!$C$45:$C$50</c:f>
              <c:strCache>
                <c:ptCount val="6"/>
                <c:pt idx="0">
                  <c:v>Landings Pricing System</c:v>
                </c:pt>
                <c:pt idx="1">
                  <c:v>Availability of Ex-vessel Price &amp; Quantity Information</c:v>
                </c:pt>
                <c:pt idx="2">
                  <c:v>Number of Buyers</c:v>
                </c:pt>
                <c:pt idx="3">
                  <c:v>Degree of Vertical Integration</c:v>
                </c:pt>
                <c:pt idx="4">
                  <c:v>Level of Tariffs</c:v>
                </c:pt>
                <c:pt idx="5">
                  <c:v>Level of Non-tariff Barriers</c:v>
                </c:pt>
              </c:strCache>
            </c:strRef>
          </c:cat>
          <c:val>
            <c:numRef>
              <c:f>'6. Input-table'!$F$45:$F$50</c:f>
              <c:numCache>
                <c:formatCode>General</c:formatCode>
                <c:ptCount val="6"/>
                <c:pt idx="0">
                  <c:v>1</c:v>
                </c:pt>
                <c:pt idx="1">
                  <c:v>2</c:v>
                </c:pt>
                <c:pt idx="2">
                  <c:v>2</c:v>
                </c:pt>
                <c:pt idx="3">
                  <c:v>1</c:v>
                </c:pt>
                <c:pt idx="4">
                  <c:v>5</c:v>
                </c:pt>
                <c:pt idx="5">
                  <c:v>5</c:v>
                </c:pt>
              </c:numCache>
            </c:numRef>
          </c:val>
          <c:extLst>
            <c:ext xmlns:c16="http://schemas.microsoft.com/office/drawing/2014/chart" uri="{C3380CC4-5D6E-409C-BE32-E72D297353CC}">
              <c16:uniqueId val="{00000000-31F8-40E7-AA95-78AF40FEBE12}"/>
            </c:ext>
          </c:extLst>
        </c:ser>
        <c:dLbls>
          <c:showLegendKey val="0"/>
          <c:showVal val="0"/>
          <c:showCatName val="0"/>
          <c:showSerName val="0"/>
          <c:showPercent val="0"/>
          <c:showBubbleSize val="0"/>
        </c:dLbls>
        <c:axId val="51159424"/>
        <c:axId val="51161344"/>
      </c:radarChart>
      <c:catAx>
        <c:axId val="5115942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61344"/>
        <c:crosses val="autoZero"/>
        <c:auto val="0"/>
        <c:lblAlgn val="ctr"/>
        <c:lblOffset val="100"/>
        <c:noMultiLvlLbl val="0"/>
      </c:catAx>
      <c:valAx>
        <c:axId val="5116134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59424"/>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0073113021567"/>
          <c:y val="0.25961599406549102"/>
          <c:w val="0.43795639949443343"/>
          <c:h val="0.57692443125664605"/>
        </c:manualLayout>
      </c:layout>
      <c:radarChart>
        <c:radarStyle val="marker"/>
        <c:varyColors val="0"/>
        <c:ser>
          <c:idx val="0"/>
          <c:order val="0"/>
          <c:tx>
            <c:strRef>
              <c:f>'6. Input-table'!$B$51:$B$56</c:f>
              <c:strCache>
                <c:ptCount val="6"/>
                <c:pt idx="0">
                  <c:v>Infrastructure</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Input-table'!$C$51:$C$56</c:f>
              <c:strCache>
                <c:ptCount val="6"/>
                <c:pt idx="0">
                  <c:v>International Shipping Service</c:v>
                </c:pt>
                <c:pt idx="1">
                  <c:v>Road Quality Index</c:v>
                </c:pt>
                <c:pt idx="2">
                  <c:v>Technology Adoption</c:v>
                </c:pt>
                <c:pt idx="3">
                  <c:v>Extension Service</c:v>
                </c:pt>
                <c:pt idx="4">
                  <c:v>Reliability of Utilities/Electricity</c:v>
                </c:pt>
                <c:pt idx="5">
                  <c:v>Access to Ice &amp; Refrigeration</c:v>
                </c:pt>
              </c:strCache>
            </c:strRef>
          </c:cat>
          <c:val>
            <c:numRef>
              <c:f>'6. Input-table'!$F$51:$F$56</c:f>
              <c:numCache>
                <c:formatCode>General</c:formatCode>
                <c:ptCount val="6"/>
                <c:pt idx="0">
                  <c:v>1</c:v>
                </c:pt>
                <c:pt idx="1">
                  <c:v>1</c:v>
                </c:pt>
                <c:pt idx="2">
                  <c:v>3</c:v>
                </c:pt>
                <c:pt idx="3">
                  <c:v>2</c:v>
                </c:pt>
                <c:pt idx="4">
                  <c:v>3</c:v>
                </c:pt>
                <c:pt idx="5">
                  <c:v>5</c:v>
                </c:pt>
              </c:numCache>
            </c:numRef>
          </c:val>
          <c:extLst>
            <c:ext xmlns:c16="http://schemas.microsoft.com/office/drawing/2014/chart" uri="{C3380CC4-5D6E-409C-BE32-E72D297353CC}">
              <c16:uniqueId val="{00000000-4700-4278-927D-D7E5214FFBE2}"/>
            </c:ext>
          </c:extLst>
        </c:ser>
        <c:dLbls>
          <c:showLegendKey val="0"/>
          <c:showVal val="0"/>
          <c:showCatName val="0"/>
          <c:showSerName val="0"/>
          <c:showPercent val="0"/>
          <c:showBubbleSize val="0"/>
        </c:dLbls>
        <c:axId val="51319936"/>
        <c:axId val="51321856"/>
      </c:radarChart>
      <c:catAx>
        <c:axId val="513199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321856"/>
        <c:crosses val="autoZero"/>
        <c:auto val="0"/>
        <c:lblAlgn val="ctr"/>
        <c:lblOffset val="100"/>
        <c:noMultiLvlLbl val="0"/>
      </c:catAx>
      <c:valAx>
        <c:axId val="5132185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3199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355" l="0.70000000000000195" r="0.70000000000000195" t="0.75000000000000355"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Gender</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Input-table'!$F$32</c:f>
              <c:strCache>
                <c:ptCount val="1"/>
                <c:pt idx="0">
                  <c:v>1</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78-4D0C-9986-9DFD4D67F121}"/>
                </c:ext>
              </c:extLst>
            </c:dLbl>
            <c:dLbl>
              <c:idx val="1"/>
              <c:layout>
                <c:manualLayout>
                  <c:x val="-6.246990440354544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78-4D0C-9986-9DFD4D67F121}"/>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78-4D0C-9986-9DFD4D67F121}"/>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78-4D0C-9986-9DFD4D67F121}"/>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78-4D0C-9986-9DFD4D67F121}"/>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78-4D0C-9986-9DFD4D67F121}"/>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Input-table'!$C$32:$C$35</c:f>
              <c:strCache>
                <c:ptCount val="4"/>
                <c:pt idx="0">
                  <c:v>Business Management Influence</c:v>
                </c:pt>
                <c:pt idx="1">
                  <c:v>Resource Management Influence</c:v>
                </c:pt>
                <c:pt idx="2">
                  <c:v>Labor Participation in Harvest Sector</c:v>
                </c:pt>
                <c:pt idx="3">
                  <c:v>Labor Participation in Post-Harvest Sector</c:v>
                </c:pt>
              </c:strCache>
            </c:strRef>
          </c:cat>
          <c:val>
            <c:numRef>
              <c:f>'6. Input-table'!$F$32:$F$35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6-DD78-4D0C-9986-9DFD4D67F121}"/>
            </c:ext>
          </c:extLst>
        </c:ser>
        <c:dLbls>
          <c:showLegendKey val="0"/>
          <c:showVal val="0"/>
          <c:showCatName val="0"/>
          <c:showSerName val="0"/>
          <c:showPercent val="0"/>
          <c:showBubbleSize val="0"/>
        </c:dLbls>
        <c:gapWidth val="75"/>
        <c:axId val="51354240"/>
        <c:axId val="51372416"/>
      </c:barChart>
      <c:catAx>
        <c:axId val="5135424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372416"/>
        <c:crosses val="autoZero"/>
        <c:auto val="1"/>
        <c:lblAlgn val="ctr"/>
        <c:lblOffset val="100"/>
        <c:noMultiLvlLbl val="0"/>
      </c:catAx>
      <c:valAx>
        <c:axId val="513724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35424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32"/>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89"/>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2EE0-453D-B90D-A3D3E0237B8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2EE0-453D-B90D-A3D3E0237B8A}"/>
            </c:ext>
          </c:extLst>
        </c:ser>
        <c:dLbls>
          <c:showLegendKey val="0"/>
          <c:showVal val="0"/>
          <c:showCatName val="0"/>
          <c:showSerName val="0"/>
          <c:showPercent val="0"/>
          <c:showBubbleSize val="0"/>
        </c:dLbls>
        <c:axId val="49556864"/>
        <c:axId val="49587712"/>
      </c:radarChart>
      <c:catAx>
        <c:axId val="4955686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87712"/>
        <c:crosses val="autoZero"/>
        <c:auto val="0"/>
        <c:lblAlgn val="ctr"/>
        <c:lblOffset val="100"/>
        <c:noMultiLvlLbl val="0"/>
      </c:catAx>
      <c:valAx>
        <c:axId val="49587712"/>
        <c:scaling>
          <c:orientation val="minMax"/>
          <c:max val="5"/>
          <c:min val="0"/>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5686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Assets</a:t>
            </a:r>
          </a:p>
        </c:rich>
      </c:tx>
      <c:layout>
        <c:manualLayout>
          <c:xMode val="edge"/>
          <c:yMode val="edge"/>
          <c:x val="0.35885939687749391"/>
          <c:y val="1.7785914145144011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52"/>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9471-4199-8CF4-36DFF84AEDA9}"/>
            </c:ext>
          </c:extLst>
        </c:ser>
        <c:dLbls>
          <c:showLegendKey val="0"/>
          <c:showVal val="0"/>
          <c:showCatName val="0"/>
          <c:showSerName val="0"/>
          <c:showPercent val="0"/>
          <c:showBubbleSize val="0"/>
        </c:dLbls>
        <c:axId val="49607040"/>
        <c:axId val="49608960"/>
      </c:radarChart>
      <c:catAx>
        <c:axId val="496070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08960"/>
        <c:crosses val="autoZero"/>
        <c:auto val="0"/>
        <c:lblAlgn val="ctr"/>
        <c:lblOffset val="100"/>
        <c:noMultiLvlLbl val="0"/>
      </c:catAx>
      <c:valAx>
        <c:axId val="496089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070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a:t>
            </a:r>
          </a:p>
        </c:rich>
      </c:tx>
      <c:layout>
        <c:manualLayout>
          <c:xMode val="edge"/>
          <c:yMode val="edge"/>
          <c:x val="0.42940487090276591"/>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9326991922212908"/>
          <c:w val="0.3775503933647019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Output-table'!$D$31:$D$36</c:f>
              <c:strCache>
                <c:ptCount val="6"/>
                <c:pt idx="0">
                  <c:v>Annual Total Revenue Volatility</c:v>
                </c:pt>
                <c:pt idx="1">
                  <c:v>Annual Landings Volatility</c:v>
                </c:pt>
                <c:pt idx="2">
                  <c:v>Intra-annual Landings Volatility</c:v>
                </c:pt>
                <c:pt idx="3">
                  <c:v>Annual Price Volatility</c:v>
                </c:pt>
                <c:pt idx="4">
                  <c:v>Intra-annual Price Volatility</c:v>
                </c:pt>
                <c:pt idx="5">
                  <c:v>Spatial Price Volatility</c:v>
                </c:pt>
              </c:strCache>
            </c:strRef>
          </c:cat>
          <c:val>
            <c:numRef>
              <c:f>'5. Output-table'!$G$31:$G$36</c:f>
              <c:numCache>
                <c:formatCode>General</c:formatCode>
                <c:ptCount val="6"/>
                <c:pt idx="0">
                  <c:v>2</c:v>
                </c:pt>
                <c:pt idx="1">
                  <c:v>3</c:v>
                </c:pt>
                <c:pt idx="2">
                  <c:v>5</c:v>
                </c:pt>
                <c:pt idx="3">
                  <c:v>2</c:v>
                </c:pt>
                <c:pt idx="4">
                  <c:v>5</c:v>
                </c:pt>
                <c:pt idx="5">
                  <c:v>5</c:v>
                </c:pt>
              </c:numCache>
            </c:numRef>
          </c:val>
          <c:extLst>
            <c:ext xmlns:c16="http://schemas.microsoft.com/office/drawing/2014/chart" uri="{C3380CC4-5D6E-409C-BE32-E72D297353CC}">
              <c16:uniqueId val="{00000000-E3A5-4F7E-BB06-3AE735AD2299}"/>
            </c:ext>
          </c:extLst>
        </c:ser>
        <c:dLbls>
          <c:showLegendKey val="0"/>
          <c:showVal val="0"/>
          <c:showCatName val="0"/>
          <c:showSerName val="0"/>
          <c:showPercent val="0"/>
          <c:showBubbleSize val="0"/>
        </c:dLbls>
        <c:axId val="49521408"/>
        <c:axId val="49523328"/>
      </c:radarChart>
      <c:catAx>
        <c:axId val="4952140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23328"/>
        <c:crosses val="autoZero"/>
        <c:auto val="0"/>
        <c:lblAlgn val="ctr"/>
        <c:lblOffset val="100"/>
        <c:noMultiLvlLbl val="0"/>
      </c:catAx>
      <c:valAx>
        <c:axId val="495233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2140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Trade</a:t>
            </a:r>
          </a:p>
        </c:rich>
      </c:tx>
      <c:layout>
        <c:manualLayout>
          <c:xMode val="edge"/>
          <c:yMode val="edge"/>
          <c:x val="0.43256541490006084"/>
          <c:y val="1.933682592464788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45"/>
          <c:w val="0.350339554203281"/>
          <c:h val="0.5659329271932535"/>
        </c:manualLayout>
      </c:layout>
      <c:radarChart>
        <c:radarStyle val="marker"/>
        <c:varyColors val="0"/>
        <c:ser>
          <c:idx val="0"/>
          <c:order val="0"/>
          <c:tx>
            <c:v>Trade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Output-table'!$D$54:$D$57</c:f>
              <c:strCache>
                <c:ptCount val="4"/>
                <c:pt idx="0">
                  <c:v>International Trade</c:v>
                </c:pt>
                <c:pt idx="1">
                  <c:v>Final Market Wealth</c:v>
                </c:pt>
                <c:pt idx="2">
                  <c:v>Wholesale Price Compared to Similar Products</c:v>
                </c:pt>
                <c:pt idx="3">
                  <c:v>Capacity of Firms to Export to the US &amp; EU</c:v>
                </c:pt>
              </c:strCache>
            </c:strRef>
          </c:cat>
          <c:val>
            <c:numRef>
              <c:f>'5. Output-table'!$G$54:$G$57</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E15C-445E-9DB4-BDE6753CFE33}"/>
            </c:ext>
          </c:extLst>
        </c:ser>
        <c:dLbls>
          <c:showLegendKey val="0"/>
          <c:showVal val="0"/>
          <c:showCatName val="0"/>
          <c:showSerName val="0"/>
          <c:showPercent val="0"/>
          <c:showBubbleSize val="0"/>
        </c:dLbls>
        <c:axId val="49690112"/>
        <c:axId val="49692032"/>
      </c:radarChart>
      <c:catAx>
        <c:axId val="49690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92032"/>
        <c:crosses val="autoZero"/>
        <c:auto val="0"/>
        <c:lblAlgn val="ctr"/>
        <c:lblOffset val="100"/>
        <c:noMultiLvlLbl val="0"/>
      </c:catAx>
      <c:valAx>
        <c:axId val="49692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90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Product</a:t>
            </a:r>
            <a:r>
              <a:rPr lang="en-US" baseline="0"/>
              <a:t> Form</a:t>
            </a:r>
            <a:endParaRPr lang="en-US"/>
          </a:p>
        </c:rich>
      </c:tx>
      <c:layout>
        <c:manualLayout>
          <c:xMode val="edge"/>
          <c:yMode val="edge"/>
          <c:x val="0.37418811076773589"/>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51"/>
          <c:y val="0.22598807714270699"/>
          <c:w val="0.37755039336470197"/>
          <c:h val="0.627116914071013"/>
        </c:manualLayout>
      </c:layout>
      <c:radarChart>
        <c:radarStyle val="marker"/>
        <c:varyColors val="0"/>
        <c:ser>
          <c:idx val="0"/>
          <c:order val="0"/>
          <c:tx>
            <c:v>Product Form</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Output-table'!$D$59:$D$62,'5. Output-table'!$D$53,'5. Output-table'!$D$58)</c:f>
              <c:strCache>
                <c:ptCount val="6"/>
                <c:pt idx="0">
                  <c:v>Processing Yield</c:v>
                </c:pt>
                <c:pt idx="1">
                  <c:v>Shrink</c:v>
                </c:pt>
                <c:pt idx="2">
                  <c:v>Capacity Utilization Rate</c:v>
                </c:pt>
                <c:pt idx="3">
                  <c:v>Product Improvement</c:v>
                </c:pt>
                <c:pt idx="4">
                  <c:v>Final Market Use</c:v>
                </c:pt>
                <c:pt idx="5">
                  <c:v>Ex-vessel to Wholesale Marketing Margins</c:v>
                </c:pt>
              </c:strCache>
            </c:strRef>
          </c:cat>
          <c:val>
            <c:numRef>
              <c:f>('5. Output-table'!$G$59:$G$62,'5. Output-table'!$G$53,'5. Output-table'!$G$58)</c:f>
              <c:numCache>
                <c:formatCode>General</c:formatCode>
                <c:ptCount val="6"/>
                <c:pt idx="0">
                  <c:v>2</c:v>
                </c:pt>
                <c:pt idx="1">
                  <c:v>5</c:v>
                </c:pt>
                <c:pt idx="2">
                  <c:v>2</c:v>
                </c:pt>
                <c:pt idx="3">
                  <c:v>2</c:v>
                </c:pt>
                <c:pt idx="4">
                  <c:v>4</c:v>
                </c:pt>
                <c:pt idx="5">
                  <c:v>5</c:v>
                </c:pt>
              </c:numCache>
            </c:numRef>
          </c:val>
          <c:extLst>
            <c:ext xmlns:c16="http://schemas.microsoft.com/office/drawing/2014/chart" uri="{C3380CC4-5D6E-409C-BE32-E72D297353CC}">
              <c16:uniqueId val="{00000000-CD33-4A27-B889-DE017C6D225E}"/>
            </c:ext>
          </c:extLst>
        </c:ser>
        <c:dLbls>
          <c:showLegendKey val="0"/>
          <c:showVal val="0"/>
          <c:showCatName val="0"/>
          <c:showSerName val="0"/>
          <c:showPercent val="0"/>
          <c:showBubbleSize val="0"/>
        </c:dLbls>
        <c:axId val="49703168"/>
        <c:axId val="49721728"/>
      </c:radarChart>
      <c:catAx>
        <c:axId val="497031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21728"/>
        <c:crosses val="autoZero"/>
        <c:auto val="0"/>
        <c:lblAlgn val="ctr"/>
        <c:lblOffset val="100"/>
        <c:noMultiLvlLbl val="0"/>
      </c:catAx>
      <c:valAx>
        <c:axId val="497217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031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2.wdp"/><Relationship Id="rId3" Type="http://schemas.openxmlformats.org/officeDocument/2006/relationships/image" Target="../media/image3.png"/><Relationship Id="rId7" Type="http://schemas.microsoft.com/office/2007/relationships/hdphoto" Target="../media/hdphoto1.wdp"/><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hyperlink" Target="#'4. Summary'!A1"/><Relationship Id="rId2" Type="http://schemas.openxmlformats.org/officeDocument/2006/relationships/hyperlink" Target="#'6. Input-table'!&#193;rea_de_impresi&#243;n"/><Relationship Id="rId1" Type="http://schemas.openxmlformats.org/officeDocument/2006/relationships/hyperlink" Target="#'5. Output-table'!&#193;rea_de_impresi&#243;n"/><Relationship Id="rId5" Type="http://schemas.openxmlformats.org/officeDocument/2006/relationships/hyperlink" Target="#'13. MERA Questions'!A1"/><Relationship Id="rId4" Type="http://schemas.openxmlformats.org/officeDocument/2006/relationships/hyperlink" Target="#'12. Fishery Data'!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xdr:col>
      <xdr:colOff>390525</xdr:colOff>
      <xdr:row>30</xdr:row>
      <xdr:rowOff>133350</xdr:rowOff>
    </xdr:to>
    <xdr:pic>
      <xdr:nvPicPr>
        <xdr:cNvPr id="21" name="Picture 1">
          <a:extLst>
            <a:ext uri="{FF2B5EF4-FFF2-40B4-BE49-F238E27FC236}">
              <a16:creationId xmlns:a16="http://schemas.microsoft.com/office/drawing/2014/main" id="{806960E4-1911-4E89-AB9B-F506FA2BB62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3268325"/>
          <a:ext cx="3905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195715</xdr:rowOff>
    </xdr:from>
    <xdr:to>
      <xdr:col>10</xdr:col>
      <xdr:colOff>331203</xdr:colOff>
      <xdr:row>20</xdr:row>
      <xdr:rowOff>170329</xdr:rowOff>
    </xdr:to>
    <xdr:pic>
      <xdr:nvPicPr>
        <xdr:cNvPr id="93" name="table">
          <a:extLst>
            <a:ext uri="{FF2B5EF4-FFF2-40B4-BE49-F238E27FC236}">
              <a16:creationId xmlns:a16="http://schemas.microsoft.com/office/drawing/2014/main" id="{628441F5-13FB-45EB-B42C-5F53D2326280}"/>
            </a:ext>
          </a:extLst>
        </xdr:cNvPr>
        <xdr:cNvPicPr>
          <a:picLocks noChangeAspect="1"/>
        </xdr:cNvPicPr>
      </xdr:nvPicPr>
      <xdr:blipFill rotWithShape="1">
        <a:blip xmlns:r="http://schemas.openxmlformats.org/officeDocument/2006/relationships" r:embed="rId2"/>
        <a:srcRect b="7696"/>
        <a:stretch/>
      </xdr:blipFill>
      <xdr:spPr>
        <a:xfrm>
          <a:off x="13859435" y="1289409"/>
          <a:ext cx="4598403" cy="5801673"/>
        </a:xfrm>
        <a:prstGeom prst="rect">
          <a:avLst/>
        </a:prstGeom>
      </xdr:spPr>
    </xdr:pic>
    <xdr:clientData/>
  </xdr:twoCellAnchor>
  <xdr:twoCellAnchor>
    <xdr:from>
      <xdr:col>3</xdr:col>
      <xdr:colOff>21637</xdr:colOff>
      <xdr:row>5</xdr:row>
      <xdr:rowOff>1</xdr:rowOff>
    </xdr:from>
    <xdr:to>
      <xdr:col>10</xdr:col>
      <xdr:colOff>285753</xdr:colOff>
      <xdr:row>5</xdr:row>
      <xdr:rowOff>199160</xdr:rowOff>
    </xdr:to>
    <xdr:sp macro="" textlink="">
      <xdr:nvSpPr>
        <xdr:cNvPr id="94" name="Rectángulo 93">
          <a:extLst>
            <a:ext uri="{FF2B5EF4-FFF2-40B4-BE49-F238E27FC236}">
              <a16:creationId xmlns:a16="http://schemas.microsoft.com/office/drawing/2014/main" id="{2B83408B-89DD-4E17-AA10-78BA1C172EB2}"/>
            </a:ext>
          </a:extLst>
        </xdr:cNvPr>
        <xdr:cNvSpPr/>
      </xdr:nvSpPr>
      <xdr:spPr>
        <a:xfrm rot="5400000">
          <a:off x="15579865" y="-1010955"/>
          <a:ext cx="199159" cy="4385844"/>
        </a:xfrm>
        <a:prstGeom prst="rect">
          <a:avLst/>
        </a:prstGeom>
        <a:solidFill>
          <a:srgbClr val="ED7D31">
            <a:lumMod val="50000"/>
          </a:srgbClr>
        </a:solidFill>
        <a:ln w="12700" cap="flat" cmpd="sng" algn="ctr">
          <a:solidFill>
            <a:srgbClr val="ED7D31">
              <a:lumMod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vert270" wrap="square" lIns="53970" tIns="26985" rIns="53970" bIns="26985"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s-CR" sz="1400" b="1"/>
            <a:t>FPAT Structure</a:t>
          </a:r>
          <a:endParaRPr lang="en-US" sz="1400" b="1"/>
        </a:p>
      </xdr:txBody>
    </xdr:sp>
    <xdr:clientData/>
  </xdr:twoCellAnchor>
  <xdr:twoCellAnchor>
    <xdr:from>
      <xdr:col>5</xdr:col>
      <xdr:colOff>557812</xdr:colOff>
      <xdr:row>5</xdr:row>
      <xdr:rowOff>7081</xdr:rowOff>
    </xdr:from>
    <xdr:to>
      <xdr:col>10</xdr:col>
      <xdr:colOff>264210</xdr:colOff>
      <xdr:row>20</xdr:row>
      <xdr:rowOff>676950</xdr:rowOff>
    </xdr:to>
    <xdr:grpSp>
      <xdr:nvGrpSpPr>
        <xdr:cNvPr id="95" name="Grupo 94">
          <a:extLst>
            <a:ext uri="{FF2B5EF4-FFF2-40B4-BE49-F238E27FC236}">
              <a16:creationId xmlns:a16="http://schemas.microsoft.com/office/drawing/2014/main" id="{F283F263-9D2D-435E-BC72-CC6F99DB206D}"/>
            </a:ext>
          </a:extLst>
        </xdr:cNvPr>
        <xdr:cNvGrpSpPr/>
      </xdr:nvGrpSpPr>
      <xdr:grpSpPr>
        <a:xfrm>
          <a:off x="15917341" y="1060434"/>
          <a:ext cx="2806693" cy="6571634"/>
          <a:chOff x="2195177" y="41411"/>
          <a:chExt cx="2650489" cy="7363347"/>
        </a:xfrm>
      </xdr:grpSpPr>
      <xdr:pic>
        <xdr:nvPicPr>
          <xdr:cNvPr id="96" name="Imagen 95">
            <a:extLst>
              <a:ext uri="{FF2B5EF4-FFF2-40B4-BE49-F238E27FC236}">
                <a16:creationId xmlns:a16="http://schemas.microsoft.com/office/drawing/2014/main" id="{531F7AF5-5328-4071-B1F5-9A9453EFDC4F}"/>
              </a:ext>
            </a:extLst>
          </xdr:cNvPr>
          <xdr:cNvPicPr>
            <a:picLocks noChangeAspect="1"/>
          </xdr:cNvPicPr>
        </xdr:nvPicPr>
        <xdr:blipFill>
          <a:blip xmlns:r="http://schemas.openxmlformats.org/officeDocument/2006/relationships" r:embed="rId3">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190773" y="1029842"/>
            <a:ext cx="482788" cy="482788"/>
          </a:xfrm>
          <a:prstGeom prst="rect">
            <a:avLst/>
          </a:prstGeom>
        </xdr:spPr>
      </xdr:pic>
      <xdr:pic>
        <xdr:nvPicPr>
          <xdr:cNvPr id="97" name="Imagen 96">
            <a:extLst>
              <a:ext uri="{FF2B5EF4-FFF2-40B4-BE49-F238E27FC236}">
                <a16:creationId xmlns:a16="http://schemas.microsoft.com/office/drawing/2014/main" id="{1D6A78AD-8EF7-40DE-874B-61F491FC53B7}"/>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90190" y="2105726"/>
            <a:ext cx="327205" cy="327205"/>
          </a:xfrm>
          <a:prstGeom prst="rect">
            <a:avLst/>
          </a:prstGeom>
        </xdr:spPr>
      </xdr:pic>
      <xdr:pic>
        <xdr:nvPicPr>
          <xdr:cNvPr id="98" name="Imagen 97">
            <a:extLst>
              <a:ext uri="{FF2B5EF4-FFF2-40B4-BE49-F238E27FC236}">
                <a16:creationId xmlns:a16="http://schemas.microsoft.com/office/drawing/2014/main" id="{A83C4828-67D8-4C96-9D5D-368063F03157}"/>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2620736"/>
            <a:ext cx="333430" cy="333430"/>
          </a:xfrm>
          <a:prstGeom prst="rect">
            <a:avLst/>
          </a:prstGeom>
        </xdr:spPr>
      </xdr:pic>
      <xdr:pic>
        <xdr:nvPicPr>
          <xdr:cNvPr id="99" name="Imagen 98">
            <a:extLst>
              <a:ext uri="{FF2B5EF4-FFF2-40B4-BE49-F238E27FC236}">
                <a16:creationId xmlns:a16="http://schemas.microsoft.com/office/drawing/2014/main" id="{AC623428-54A9-444D-B0A2-FCFC225B35EF}"/>
              </a:ext>
            </a:extLst>
          </xdr:cNvPr>
          <xdr:cNvPicPr>
            <a:picLocks noChangeAspect="1"/>
          </xdr:cNvPicPr>
        </xdr:nvPicPr>
        <xdr:blipFill>
          <a:blip xmlns:r="http://schemas.openxmlformats.org/officeDocument/2006/relationships" r:embed="rId6">
            <a:duotone>
              <a:srgbClr val="4472C4">
                <a:shade val="45000"/>
                <a:satMod val="135000"/>
              </a:srgbClr>
              <a:prstClr val="white"/>
            </a:duotone>
            <a:extLst>
              <a:ext uri="{BEBA8EAE-BF5A-486C-A8C5-ECC9F3942E4B}">
                <a14:imgProps xmlns:a14="http://schemas.microsoft.com/office/drawing/2010/main">
                  <a14:imgLayer r:embed="rId7">
                    <a14:imgEffect>
                      <a14:saturation sat="211000"/>
                    </a14:imgEffect>
                  </a14:imgLayer>
                </a14:imgProps>
              </a:ext>
              <a:ext uri="{28A0092B-C50C-407E-A947-70E740481C1C}">
                <a14:useLocalDpi xmlns:a14="http://schemas.microsoft.com/office/drawing/2010/main" val="0"/>
              </a:ext>
            </a:extLst>
          </a:blip>
          <a:stretch>
            <a:fillRect/>
          </a:stretch>
        </xdr:blipFill>
        <xdr:spPr>
          <a:xfrm>
            <a:off x="4019521" y="6249081"/>
            <a:ext cx="368706" cy="465822"/>
          </a:xfrm>
          <a:prstGeom prst="rect">
            <a:avLst/>
          </a:prstGeom>
        </xdr:spPr>
      </xdr:pic>
      <xdr:pic>
        <xdr:nvPicPr>
          <xdr:cNvPr id="100" name="Imagen 99">
            <a:extLst>
              <a:ext uri="{FF2B5EF4-FFF2-40B4-BE49-F238E27FC236}">
                <a16:creationId xmlns:a16="http://schemas.microsoft.com/office/drawing/2014/main" id="{00CECEEC-4E42-49F9-B356-2033749A0895}"/>
              </a:ext>
            </a:extLst>
          </xdr:cNvPr>
          <xdr:cNvPicPr>
            <a:picLocks noChangeAspect="1"/>
          </xdr:cNvPicPr>
        </xdr:nvPicPr>
        <xdr:blipFill>
          <a:blip xmlns:r="http://schemas.openxmlformats.org/officeDocument/2006/relationships" r:embed="rId8">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343994" y="549464"/>
            <a:ext cx="225966" cy="389870"/>
          </a:xfrm>
          <a:prstGeom prst="rect">
            <a:avLst/>
          </a:prstGeom>
        </xdr:spPr>
      </xdr:pic>
      <xdr:pic>
        <xdr:nvPicPr>
          <xdr:cNvPr id="101" name="Imagen 100">
            <a:extLst>
              <a:ext uri="{FF2B5EF4-FFF2-40B4-BE49-F238E27FC236}">
                <a16:creationId xmlns:a16="http://schemas.microsoft.com/office/drawing/2014/main" id="{87F690E1-207B-4E71-BA6D-B4DEB2BAA05C}"/>
              </a:ext>
            </a:extLst>
          </xdr:cNvPr>
          <xdr:cNvPicPr>
            <a:picLocks noChangeAspect="1"/>
          </xdr:cNvPicPr>
        </xdr:nvPicPr>
        <xdr:blipFill>
          <a:blip xmlns:r="http://schemas.openxmlformats.org/officeDocument/2006/relationships" r:embed="rId9">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637669" y="1589101"/>
            <a:ext cx="327205" cy="327205"/>
          </a:xfrm>
          <a:prstGeom prst="rect">
            <a:avLst/>
          </a:prstGeom>
        </xdr:spPr>
      </xdr:pic>
      <xdr:sp macro="" textlink="">
        <xdr:nvSpPr>
          <xdr:cNvPr id="102" name="Rectángulo 101">
            <a:extLst>
              <a:ext uri="{FF2B5EF4-FFF2-40B4-BE49-F238E27FC236}">
                <a16:creationId xmlns:a16="http://schemas.microsoft.com/office/drawing/2014/main" id="{30517047-5F42-4F40-BE00-028B5553F923}"/>
              </a:ext>
            </a:extLst>
          </xdr:cNvPr>
          <xdr:cNvSpPr/>
        </xdr:nvSpPr>
        <xdr:spPr>
          <a:xfrm>
            <a:off x="2220161" y="2398405"/>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03" name="Rectángulo 102">
            <a:extLst>
              <a:ext uri="{FF2B5EF4-FFF2-40B4-BE49-F238E27FC236}">
                <a16:creationId xmlns:a16="http://schemas.microsoft.com/office/drawing/2014/main" id="{6B2C63C1-73BE-4012-9222-13605249E1BD}"/>
              </a:ext>
            </a:extLst>
          </xdr:cNvPr>
          <xdr:cNvSpPr/>
        </xdr:nvSpPr>
        <xdr:spPr>
          <a:xfrm>
            <a:off x="3127436" y="1374039"/>
            <a:ext cx="60946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Overview</a:t>
            </a:r>
          </a:p>
        </xdr:txBody>
      </xdr:sp>
      <xdr:sp macro="" textlink="">
        <xdr:nvSpPr>
          <xdr:cNvPr id="104" name="Rectángulo 103">
            <a:extLst>
              <a:ext uri="{FF2B5EF4-FFF2-40B4-BE49-F238E27FC236}">
                <a16:creationId xmlns:a16="http://schemas.microsoft.com/office/drawing/2014/main" id="{436715ED-1A4D-4838-A0D1-A29181FC3795}"/>
              </a:ext>
            </a:extLst>
          </xdr:cNvPr>
          <xdr:cNvSpPr/>
        </xdr:nvSpPr>
        <xdr:spPr>
          <a:xfrm>
            <a:off x="2195177" y="1877566"/>
            <a:ext cx="1212190"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Case Study Description</a:t>
            </a:r>
          </a:p>
        </xdr:txBody>
      </xdr:sp>
      <xdr:sp macro="" textlink="">
        <xdr:nvSpPr>
          <xdr:cNvPr id="105" name="Rectángulo 104">
            <a:extLst>
              <a:ext uri="{FF2B5EF4-FFF2-40B4-BE49-F238E27FC236}">
                <a16:creationId xmlns:a16="http://schemas.microsoft.com/office/drawing/2014/main" id="{E0D869D3-4427-4206-833B-7764010D845D}"/>
              </a:ext>
            </a:extLst>
          </xdr:cNvPr>
          <xdr:cNvSpPr/>
        </xdr:nvSpPr>
        <xdr:spPr>
          <a:xfrm>
            <a:off x="2338644" y="2930979"/>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6" name="Imagen 105">
            <a:extLst>
              <a:ext uri="{FF2B5EF4-FFF2-40B4-BE49-F238E27FC236}">
                <a16:creationId xmlns:a16="http://schemas.microsoft.com/office/drawing/2014/main" id="{9AF4B627-8D3E-4F02-8978-F8FF7012341F}"/>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3201834"/>
            <a:ext cx="333430" cy="333430"/>
          </a:xfrm>
          <a:prstGeom prst="rect">
            <a:avLst/>
          </a:prstGeom>
        </xdr:spPr>
      </xdr:pic>
      <xdr:sp macro="" textlink="">
        <xdr:nvSpPr>
          <xdr:cNvPr id="107" name="Rectángulo 106">
            <a:extLst>
              <a:ext uri="{FF2B5EF4-FFF2-40B4-BE49-F238E27FC236}">
                <a16:creationId xmlns:a16="http://schemas.microsoft.com/office/drawing/2014/main" id="{8304829D-FEBC-4E42-A086-10B398BC9BAC}"/>
              </a:ext>
            </a:extLst>
          </xdr:cNvPr>
          <xdr:cNvSpPr/>
        </xdr:nvSpPr>
        <xdr:spPr>
          <a:xfrm>
            <a:off x="2356568" y="3457008"/>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8" name="Imagen 107">
            <a:extLst>
              <a:ext uri="{FF2B5EF4-FFF2-40B4-BE49-F238E27FC236}">
                <a16:creationId xmlns:a16="http://schemas.microsoft.com/office/drawing/2014/main" id="{7EE915DB-8852-4414-B805-D65C6EC1FBF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8599" y="3669606"/>
            <a:ext cx="327205" cy="327205"/>
          </a:xfrm>
          <a:prstGeom prst="rect">
            <a:avLst/>
          </a:prstGeom>
        </xdr:spPr>
      </xdr:pic>
      <xdr:sp macro="" textlink="">
        <xdr:nvSpPr>
          <xdr:cNvPr id="109" name="Rectángulo 108">
            <a:extLst>
              <a:ext uri="{FF2B5EF4-FFF2-40B4-BE49-F238E27FC236}">
                <a16:creationId xmlns:a16="http://schemas.microsoft.com/office/drawing/2014/main" id="{155615F0-EDB5-4A1A-AE20-4C6EAECD6005}"/>
              </a:ext>
            </a:extLst>
          </xdr:cNvPr>
          <xdr:cNvSpPr/>
        </xdr:nvSpPr>
        <xdr:spPr>
          <a:xfrm>
            <a:off x="2244065" y="395995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10" name="Rectángulo 109">
            <a:extLst>
              <a:ext uri="{FF2B5EF4-FFF2-40B4-BE49-F238E27FC236}">
                <a16:creationId xmlns:a16="http://schemas.microsoft.com/office/drawing/2014/main" id="{82AC08B0-4418-4343-A940-B737988E40AF}"/>
              </a:ext>
            </a:extLst>
          </xdr:cNvPr>
          <xdr:cNvSpPr/>
        </xdr:nvSpPr>
        <xdr:spPr>
          <a:xfrm>
            <a:off x="2251968" y="504268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1" name="Imagen 110">
            <a:extLst>
              <a:ext uri="{FF2B5EF4-FFF2-40B4-BE49-F238E27FC236}">
                <a16:creationId xmlns:a16="http://schemas.microsoft.com/office/drawing/2014/main" id="{CA634CCA-72CF-469F-89AB-975379145100}"/>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3" y="4209056"/>
            <a:ext cx="327205" cy="327205"/>
          </a:xfrm>
          <a:prstGeom prst="rect">
            <a:avLst/>
          </a:prstGeom>
        </xdr:spPr>
      </xdr:pic>
      <xdr:pic>
        <xdr:nvPicPr>
          <xdr:cNvPr id="112" name="Imagen 111">
            <a:extLst>
              <a:ext uri="{FF2B5EF4-FFF2-40B4-BE49-F238E27FC236}">
                <a16:creationId xmlns:a16="http://schemas.microsoft.com/office/drawing/2014/main" id="{167C2230-B40E-42C8-BD10-869706D4395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84692" y="4719311"/>
            <a:ext cx="327205" cy="327205"/>
          </a:xfrm>
          <a:prstGeom prst="rect">
            <a:avLst/>
          </a:prstGeom>
        </xdr:spPr>
      </xdr:pic>
      <xdr:sp macro="" textlink="">
        <xdr:nvSpPr>
          <xdr:cNvPr id="113" name="Rectángulo 112">
            <a:extLst>
              <a:ext uri="{FF2B5EF4-FFF2-40B4-BE49-F238E27FC236}">
                <a16:creationId xmlns:a16="http://schemas.microsoft.com/office/drawing/2014/main" id="{F899BC9B-648E-45C6-8B0F-727286E8AACD}"/>
              </a:ext>
            </a:extLst>
          </xdr:cNvPr>
          <xdr:cNvSpPr/>
        </xdr:nvSpPr>
        <xdr:spPr>
          <a:xfrm>
            <a:off x="2244065" y="4510141"/>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4" name="Imagen 113">
            <a:extLst>
              <a:ext uri="{FF2B5EF4-FFF2-40B4-BE49-F238E27FC236}">
                <a16:creationId xmlns:a16="http://schemas.microsoft.com/office/drawing/2014/main" id="{DCBA323D-B9F5-41CC-939B-773CBBE3C302}"/>
              </a:ext>
            </a:extLst>
          </xdr:cNvPr>
          <xdr:cNvPicPr>
            <a:picLocks noChangeAspect="1"/>
          </xdr:cNvPicPr>
        </xdr:nvPicPr>
        <xdr:blipFill>
          <a:blip xmlns:r="http://schemas.openxmlformats.org/officeDocument/2006/relationships" r:embed="rId10">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62702" y="5285469"/>
            <a:ext cx="347646" cy="347646"/>
          </a:xfrm>
          <a:prstGeom prst="rect">
            <a:avLst/>
          </a:prstGeom>
        </xdr:spPr>
      </xdr:pic>
      <xdr:pic>
        <xdr:nvPicPr>
          <xdr:cNvPr id="115" name="Imagen 114">
            <a:extLst>
              <a:ext uri="{FF2B5EF4-FFF2-40B4-BE49-F238E27FC236}">
                <a16:creationId xmlns:a16="http://schemas.microsoft.com/office/drawing/2014/main" id="{48D801CD-0791-445B-A48C-4A4DF463CBF8}"/>
              </a:ext>
            </a:extLst>
          </xdr:cNvPr>
          <xdr:cNvPicPr>
            <a:picLocks noChangeAspect="1"/>
          </xdr:cNvPicPr>
        </xdr:nvPicPr>
        <xdr:blipFill>
          <a:blip xmlns:r="http://schemas.openxmlformats.org/officeDocument/2006/relationships" r:embed="rId11">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2" y="5791185"/>
            <a:ext cx="357588" cy="357588"/>
          </a:xfrm>
          <a:prstGeom prst="rect">
            <a:avLst/>
          </a:prstGeom>
        </xdr:spPr>
      </xdr:pic>
      <xdr:pic>
        <xdr:nvPicPr>
          <xdr:cNvPr id="116" name="Imagen 115">
            <a:extLst>
              <a:ext uri="{FF2B5EF4-FFF2-40B4-BE49-F238E27FC236}">
                <a16:creationId xmlns:a16="http://schemas.microsoft.com/office/drawing/2014/main" id="{B0FA65B9-4CE8-495C-AA27-0B9875F15EB3}"/>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colorTemperature colorTemp="1500"/>
                    </a14:imgEffect>
                    <a14:imgEffect>
                      <a14:saturation sat="293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57032" y="41411"/>
            <a:ext cx="188634" cy="188634"/>
          </a:xfrm>
          <a:prstGeom prst="rect">
            <a:avLst/>
          </a:prstGeom>
        </xdr:spPr>
      </xdr:pic>
      <xdr:sp macro="" textlink="">
        <xdr:nvSpPr>
          <xdr:cNvPr id="117" name="Rectángulo 116">
            <a:extLst>
              <a:ext uri="{FF2B5EF4-FFF2-40B4-BE49-F238E27FC236}">
                <a16:creationId xmlns:a16="http://schemas.microsoft.com/office/drawing/2014/main" id="{5EB20AEF-9DAE-4928-A730-C2422DAAB0DD}"/>
              </a:ext>
            </a:extLst>
          </xdr:cNvPr>
          <xdr:cNvSpPr/>
        </xdr:nvSpPr>
        <xdr:spPr>
          <a:xfrm>
            <a:off x="2446043" y="5593603"/>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8" name="Rectángulo 117">
            <a:extLst>
              <a:ext uri="{FF2B5EF4-FFF2-40B4-BE49-F238E27FC236}">
                <a16:creationId xmlns:a16="http://schemas.microsoft.com/office/drawing/2014/main" id="{A27D4738-0301-4F07-A46D-CA8BCD090552}"/>
              </a:ext>
            </a:extLst>
          </xdr:cNvPr>
          <xdr:cNvSpPr/>
        </xdr:nvSpPr>
        <xdr:spPr>
          <a:xfrm>
            <a:off x="3865716" y="6635562"/>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9" name="Rectángulo 118">
            <a:extLst>
              <a:ext uri="{FF2B5EF4-FFF2-40B4-BE49-F238E27FC236}">
                <a16:creationId xmlns:a16="http://schemas.microsoft.com/office/drawing/2014/main" id="{3F507516-F3FD-4D5F-9294-6C6883C65AD6}"/>
              </a:ext>
            </a:extLst>
          </xdr:cNvPr>
          <xdr:cNvSpPr/>
        </xdr:nvSpPr>
        <xdr:spPr>
          <a:xfrm>
            <a:off x="2422139" y="6104996"/>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20" name="Rectángulo 119">
            <a:extLst>
              <a:ext uri="{FF2B5EF4-FFF2-40B4-BE49-F238E27FC236}">
                <a16:creationId xmlns:a16="http://schemas.microsoft.com/office/drawing/2014/main" id="{C83C14D6-9D4B-483A-89E4-1403890F7D8C}"/>
              </a:ext>
            </a:extLst>
          </xdr:cNvPr>
          <xdr:cNvSpPr/>
        </xdr:nvSpPr>
        <xdr:spPr>
          <a:xfrm>
            <a:off x="2383729" y="860473"/>
            <a:ext cx="2249683" cy="226985"/>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a:r>
              <a:rPr lang="en-US" sz="860"/>
              <a:t>Scoring Guidance;  Fill out Instructions</a:t>
            </a:r>
          </a:p>
        </xdr:txBody>
      </xdr:sp>
      <xdr:sp macro="" textlink="">
        <xdr:nvSpPr>
          <xdr:cNvPr id="121" name="Rectángulo 120">
            <a:extLst>
              <a:ext uri="{FF2B5EF4-FFF2-40B4-BE49-F238E27FC236}">
                <a16:creationId xmlns:a16="http://schemas.microsoft.com/office/drawing/2014/main" id="{B0089837-4B08-422D-8F5F-A75F313FB7B7}"/>
              </a:ext>
            </a:extLst>
          </xdr:cNvPr>
          <xdr:cNvSpPr/>
        </xdr:nvSpPr>
        <xdr:spPr>
          <a:xfrm>
            <a:off x="3786367" y="7179440"/>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22" name="Imagen 121">
            <a:extLst>
              <a:ext uri="{FF2B5EF4-FFF2-40B4-BE49-F238E27FC236}">
                <a16:creationId xmlns:a16="http://schemas.microsoft.com/office/drawing/2014/main" id="{885AC5D4-38BE-49D9-BB9B-380A249A344D}"/>
              </a:ext>
            </a:extLst>
          </xdr:cNvPr>
          <xdr:cNvPicPr>
            <a:picLocks noChangeAspect="1"/>
          </xdr:cNvPicPr>
        </xdr:nvPicPr>
        <xdr:blipFill>
          <a:blip xmlns:r="http://schemas.openxmlformats.org/officeDocument/2006/relationships" r:embed="rId5">
            <a:duotone>
              <a:srgbClr val="4472C4">
                <a:shade val="45000"/>
                <a:satMod val="135000"/>
              </a:srgbClr>
              <a:prstClr val="white"/>
            </a:duotone>
            <a:extLst>
              <a:ext uri="{28A0092B-C50C-407E-A947-70E740481C1C}">
                <a14:useLocalDpi xmlns:a14="http://schemas.microsoft.com/office/drawing/2010/main" val="0"/>
              </a:ext>
            </a:extLst>
          </a:blip>
          <a:stretch>
            <a:fillRect/>
          </a:stretch>
        </xdr:blipFill>
        <xdr:spPr>
          <a:xfrm>
            <a:off x="4019521" y="6833641"/>
            <a:ext cx="368706" cy="3687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9526</xdr:colOff>
      <xdr:row>1</xdr:row>
      <xdr:rowOff>28574</xdr:rowOff>
    </xdr:from>
    <xdr:ext cx="7098269" cy="3810001"/>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619126" y="219074"/>
          <a:ext cx="7162799" cy="3810001"/>
        </a:xfrm>
        <a:prstGeom prst="rect">
          <a:avLst/>
        </a:prstGeom>
        <a:ln>
          <a:solidFill>
            <a:schemeClr val="accent3">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3">
                  <a:lumMod val="50000"/>
                </a:schemeClr>
              </a:solidFill>
              <a:latin typeface="Calibri"/>
              <a:ea typeface="Calibri"/>
              <a:cs typeface="Calibri"/>
            </a:rPr>
            <a:t>Fishery Performance Indicators (FPIs)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FPIs are designed to assess the wealth generation success of management bodies, primarily at the country or regional management council level, and may include multiple species, seeking to strike a balance between the scope of the management authority and the economic size of the evaluated fishery.</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individual measures are coded in levels (1 to 5) and are designed to be easy to collect and score across a wide range of fisheries. They rely on a basic set of data that should be available in all significant fisheries (e.g., volumes and prices) and expert assessment of qualitative indicator levels; it requires no primary data collection.  Inputs and outputs are each grouped into broad categories that are broken into specific dimensions of wealth outputs or inputs, which are reflected in several specific measures.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While such multidimensional measures lend themselves to aggregation and weighted ranking, the FPIs are envisioned to primarily support analysis linking wealth creation with specific inputs.  Therefore, measure scores are to be provided on each key dimension and weighted equally to come up with component and overall scores.  The resulting ranking will highlight particularly strong and weak performing fisheries and draw attention to commonalities and differences among their input scores. Individual users wishing to rank countries for other purposes, with different emphases on the components or key dimensions of components, can apply different weighting to each dimension.</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5</xdr:col>
      <xdr:colOff>657225</xdr:colOff>
      <xdr:row>23</xdr:row>
      <xdr:rowOff>142875</xdr:rowOff>
    </xdr:from>
    <xdr:to>
      <xdr:col>12</xdr:col>
      <xdr:colOff>136525</xdr:colOff>
      <xdr:row>25</xdr:row>
      <xdr:rowOff>47625</xdr:rowOff>
    </xdr:to>
    <xdr:sp macro="" textlink="">
      <xdr:nvSpPr>
        <xdr:cNvPr id="2" name="TextBox 3">
          <a:hlinkClick xmlns:r="http://schemas.openxmlformats.org/officeDocument/2006/relationships" r:id="rId1"/>
          <a:extLst>
            <a:ext uri="{FF2B5EF4-FFF2-40B4-BE49-F238E27FC236}">
              <a16:creationId xmlns:a16="http://schemas.microsoft.com/office/drawing/2014/main" id="{00000000-0008-0000-0200-000002000000}"/>
            </a:ext>
          </a:extLst>
        </xdr:cNvPr>
        <xdr:cNvSpPr txBox="1">
          <a:spLocks noChangeArrowheads="1"/>
        </xdr:cNvSpPr>
      </xdr:nvSpPr>
      <xdr:spPr bwMode="auto">
        <a:xfrm>
          <a:off x="3533775" y="4524375"/>
          <a:ext cx="3676650" cy="285750"/>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Indicators: Outputs (Measuring Wealth)</a:t>
          </a:r>
        </a:p>
      </xdr:txBody>
    </xdr:sp>
    <xdr:clientData/>
  </xdr:twoCellAnchor>
  <xdr:twoCellAnchor>
    <xdr:from>
      <xdr:col>1</xdr:col>
      <xdr:colOff>117474</xdr:colOff>
      <xdr:row>32</xdr:row>
      <xdr:rowOff>76200</xdr:rowOff>
    </xdr:from>
    <xdr:to>
      <xdr:col>10</xdr:col>
      <xdr:colOff>276246</xdr:colOff>
      <xdr:row>34</xdr:row>
      <xdr:rowOff>47625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95324" y="6172200"/>
          <a:ext cx="546103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For a full explanation of each indicator, refer to the accompanying manual,</a:t>
          </a:r>
        </a:p>
      </xdr:txBody>
    </xdr:sp>
    <xdr:clientData/>
  </xdr:twoCellAnchor>
  <xdr:twoCellAnchor>
    <xdr:from>
      <xdr:col>1</xdr:col>
      <xdr:colOff>225424</xdr:colOff>
      <xdr:row>23</xdr:row>
      <xdr:rowOff>101600</xdr:rowOff>
    </xdr:from>
    <xdr:to>
      <xdr:col>4</xdr:col>
      <xdr:colOff>431836</xdr:colOff>
      <xdr:row>25</xdr:row>
      <xdr:rowOff>101600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790574" y="4495800"/>
          <a:ext cx="19526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1. To fill out the survey, click</a:t>
          </a:r>
        </a:p>
      </xdr:txBody>
    </xdr:sp>
    <xdr:clientData/>
  </xdr:twoCellAnchor>
  <xdr:twoCellAnchor>
    <xdr:from>
      <xdr:col>5</xdr:col>
      <xdr:colOff>647700</xdr:colOff>
      <xdr:row>25</xdr:row>
      <xdr:rowOff>158750</xdr:rowOff>
    </xdr:from>
    <xdr:to>
      <xdr:col>12</xdr:col>
      <xdr:colOff>127000</xdr:colOff>
      <xdr:row>27</xdr:row>
      <xdr:rowOff>73025</xdr:rowOff>
    </xdr:to>
    <xdr:sp macro="" textlink="">
      <xdr:nvSpPr>
        <xdr:cNvPr id="3" name="TextBox 15">
          <a:hlinkClick xmlns:r="http://schemas.openxmlformats.org/officeDocument/2006/relationships" r:id="rId2"/>
          <a:extLst>
            <a:ext uri="{FF2B5EF4-FFF2-40B4-BE49-F238E27FC236}">
              <a16:creationId xmlns:a16="http://schemas.microsoft.com/office/drawing/2014/main" id="{00000000-0008-0000-0200-000003000000}"/>
            </a:ext>
          </a:extLst>
        </xdr:cNvPr>
        <xdr:cNvSpPr txBox="1">
          <a:spLocks noChangeArrowheads="1"/>
        </xdr:cNvSpPr>
      </xdr:nvSpPr>
      <xdr:spPr bwMode="auto">
        <a:xfrm>
          <a:off x="3524250" y="4933950"/>
          <a:ext cx="36766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factors: Inputs (Enabling Wealth)</a:t>
          </a:r>
        </a:p>
      </xdr:txBody>
    </xdr:sp>
    <xdr:clientData/>
  </xdr:twoCellAnchor>
  <xdr:twoCellAnchor>
    <xdr:from>
      <xdr:col>4</xdr:col>
      <xdr:colOff>431800</xdr:colOff>
      <xdr:row>24</xdr:row>
      <xdr:rowOff>66675</xdr:rowOff>
    </xdr:from>
    <xdr:to>
      <xdr:col>5</xdr:col>
      <xdr:colOff>206203</xdr:colOff>
      <xdr:row>24</xdr:row>
      <xdr:rowOff>68263</xdr:rowOff>
    </xdr:to>
    <xdr:cxnSp macro="">
      <xdr:nvCxnSpPr>
        <xdr:cNvPr id="21" name="Straight Arrow Connector 20">
          <a:extLst>
            <a:ext uri="{FF2B5EF4-FFF2-40B4-BE49-F238E27FC236}">
              <a16:creationId xmlns:a16="http://schemas.microsoft.com/office/drawing/2014/main" id="{00000000-0008-0000-0200-000015000000}"/>
            </a:ext>
          </a:extLst>
        </xdr:cNvPr>
        <xdr:cNvCxnSpPr/>
      </xdr:nvCxnSpPr>
      <xdr:spPr>
        <a:xfrm>
          <a:off x="2743200" y="46386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28</xdr:row>
      <xdr:rowOff>120650</xdr:rowOff>
    </xdr:from>
    <xdr:to>
      <xdr:col>5</xdr:col>
      <xdr:colOff>488895</xdr:colOff>
      <xdr:row>30</xdr:row>
      <xdr:rowOff>120650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781050" y="5467350"/>
          <a:ext cx="26098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2. To see summarized Results, click</a:t>
          </a:r>
        </a:p>
      </xdr:txBody>
    </xdr:sp>
    <xdr:clientData/>
  </xdr:twoCellAnchor>
  <xdr:twoCellAnchor>
    <xdr:from>
      <xdr:col>5</xdr:col>
      <xdr:colOff>187325</xdr:colOff>
      <xdr:row>29</xdr:row>
      <xdr:rowOff>104775</xdr:rowOff>
    </xdr:from>
    <xdr:to>
      <xdr:col>5</xdr:col>
      <xdr:colOff>628240</xdr:colOff>
      <xdr:row>29</xdr:row>
      <xdr:rowOff>106363</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3114675" y="56292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28</xdr:row>
      <xdr:rowOff>149225</xdr:rowOff>
    </xdr:from>
    <xdr:to>
      <xdr:col>8</xdr:col>
      <xdr:colOff>79434</xdr:colOff>
      <xdr:row>30</xdr:row>
      <xdr:rowOff>76351</xdr:rowOff>
    </xdr:to>
    <xdr:sp macro="" textlink="">
      <xdr:nvSpPr>
        <xdr:cNvPr id="10" name="TextBox 15">
          <a:hlinkClick xmlns:r="http://schemas.openxmlformats.org/officeDocument/2006/relationships" r:id="rId3"/>
          <a:extLst>
            <a:ext uri="{FF2B5EF4-FFF2-40B4-BE49-F238E27FC236}">
              <a16:creationId xmlns:a16="http://schemas.microsoft.com/office/drawing/2014/main" id="{00000000-0008-0000-0200-00000A000000}"/>
            </a:ext>
          </a:extLst>
        </xdr:cNvPr>
        <xdr:cNvSpPr txBox="1">
          <a:spLocks noChangeArrowheads="1"/>
        </xdr:cNvSpPr>
      </xdr:nvSpPr>
      <xdr:spPr bwMode="auto">
        <a:xfrm>
          <a:off x="3590925" y="5495925"/>
          <a:ext cx="12001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Summary</a:t>
          </a:r>
        </a:p>
      </xdr:txBody>
    </xdr:sp>
    <xdr:clientData/>
  </xdr:twoCellAnchor>
  <xdr:twoCellAnchor>
    <xdr:from>
      <xdr:col>23</xdr:col>
      <xdr:colOff>558512</xdr:colOff>
      <xdr:row>23</xdr:row>
      <xdr:rowOff>121227</xdr:rowOff>
    </xdr:from>
    <xdr:to>
      <xdr:col>25</xdr:col>
      <xdr:colOff>453737</xdr:colOff>
      <xdr:row>25</xdr:row>
      <xdr:rowOff>25977</xdr:rowOff>
    </xdr:to>
    <xdr:sp macro="" textlink="">
      <xdr:nvSpPr>
        <xdr:cNvPr id="12" name="TextBox 3">
          <a:hlinkClick xmlns:r="http://schemas.openxmlformats.org/officeDocument/2006/relationships" r:id="rId4"/>
          <a:extLst>
            <a:ext uri="{FF2B5EF4-FFF2-40B4-BE49-F238E27FC236}">
              <a16:creationId xmlns:a16="http://schemas.microsoft.com/office/drawing/2014/main" id="{F1BE1999-FBD0-41E8-8B29-AD25657182D4}"/>
            </a:ext>
          </a:extLst>
        </xdr:cNvPr>
        <xdr:cNvSpPr txBox="1">
          <a:spLocks noChangeArrowheads="1"/>
        </xdr:cNvSpPr>
      </xdr:nvSpPr>
      <xdr:spPr bwMode="auto">
        <a:xfrm>
          <a:off x="14101330" y="4502727"/>
          <a:ext cx="1072862"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Fishery</a:t>
          </a:r>
          <a:r>
            <a:rPr lang="en-US" sz="1100" b="0" i="0" strike="noStrike" baseline="0">
              <a:solidFill>
                <a:schemeClr val="bg1"/>
              </a:solidFill>
              <a:latin typeface="Calibri"/>
              <a:ea typeface="Calibri"/>
              <a:cs typeface="Calibri"/>
            </a:rPr>
            <a:t> Data</a:t>
          </a:r>
          <a:endParaRPr lang="en-US" sz="1100" b="0" i="0" strike="noStrike">
            <a:solidFill>
              <a:schemeClr val="bg1"/>
            </a:solidFill>
            <a:latin typeface="Calibri"/>
            <a:ea typeface="Calibri"/>
            <a:cs typeface="Calibri"/>
          </a:endParaRPr>
        </a:p>
      </xdr:txBody>
    </xdr:sp>
    <xdr:clientData/>
  </xdr:twoCellAnchor>
  <xdr:oneCellAnchor>
    <xdr:from>
      <xdr:col>14</xdr:col>
      <xdr:colOff>38100</xdr:colOff>
      <xdr:row>1</xdr:row>
      <xdr:rowOff>71718</xdr:rowOff>
    </xdr:from>
    <xdr:ext cx="7098269" cy="3810001"/>
    <xdr:sp macro="" textlink="">
      <xdr:nvSpPr>
        <xdr:cNvPr id="14" name="Text Box 1">
          <a:extLst>
            <a:ext uri="{FF2B5EF4-FFF2-40B4-BE49-F238E27FC236}">
              <a16:creationId xmlns:a16="http://schemas.microsoft.com/office/drawing/2014/main" id="{E492695E-3E7A-47A5-A38C-005D35D33B79}"/>
            </a:ext>
          </a:extLst>
        </xdr:cNvPr>
        <xdr:cNvSpPr txBox="1">
          <a:spLocks noChangeArrowheads="1"/>
        </xdr:cNvSpPr>
      </xdr:nvSpPr>
      <xdr:spPr bwMode="auto">
        <a:xfrm>
          <a:off x="8274424" y="262218"/>
          <a:ext cx="7098269" cy="3810001"/>
        </a:xfrm>
        <a:prstGeom prst="rect">
          <a:avLst/>
        </a:prstGeom>
        <a:ln>
          <a:solidFill>
            <a:schemeClr val="accent1">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1">
                  <a:lumMod val="50000"/>
                </a:schemeClr>
              </a:solidFill>
              <a:latin typeface="+mn-lt"/>
              <a:ea typeface="Calibri"/>
              <a:cs typeface="Calibri"/>
            </a:rPr>
            <a:t>openMSE</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mn-lt"/>
              <a:ea typeface="Calibri"/>
              <a:cs typeface="Calibri"/>
            </a:rPr>
            <a:t>The openMSE</a:t>
          </a:r>
          <a:r>
            <a:rPr lang="en-US" sz="1200" b="0" i="0" strike="noStrike" baseline="0">
              <a:solidFill>
                <a:srgbClr val="000000"/>
              </a:solidFill>
              <a:latin typeface="+mn-lt"/>
              <a:ea typeface="Calibri"/>
              <a:cs typeface="Calibri"/>
            </a:rPr>
            <a:t> </a:t>
          </a:r>
          <a:r>
            <a:rPr lang="en-US" sz="1200" b="0" i="0" strike="noStrike">
              <a:solidFill>
                <a:srgbClr val="000000"/>
              </a:solidFill>
              <a:latin typeface="+mn-lt"/>
              <a:ea typeface="Calibri"/>
              <a:cs typeface="Calibri"/>
            </a:rPr>
            <a:t>extension includes two worksheets: openMSE Questions, and Fishery Data. These</a:t>
          </a:r>
          <a:r>
            <a:rPr lang="en-US" sz="1200" b="0" i="0" strike="noStrike" baseline="0">
              <a:solidFill>
                <a:srgbClr val="000000"/>
              </a:solidFill>
              <a:latin typeface="+mn-lt"/>
              <a:ea typeface="Calibri"/>
              <a:cs typeface="Calibri"/>
            </a:rPr>
            <a:t> worksheets are going to be </a:t>
          </a:r>
          <a:r>
            <a:rPr lang="en-US" sz="1200" b="0" i="0" strike="noStrike">
              <a:solidFill>
                <a:srgbClr val="000000"/>
              </a:solidFill>
              <a:latin typeface="+mn-lt"/>
              <a:ea typeface="Calibri"/>
              <a:cs typeface="Calibri"/>
            </a:rPr>
            <a:t>used by openMSE. Once imported the scoresheet and data is used to construct an operating model for the fishery system, and allows users to conduct quantitative analysis and modelling, including risk assessment, status determination, and management planning. </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13</xdr:col>
      <xdr:colOff>514350</xdr:colOff>
      <xdr:row>23</xdr:row>
      <xdr:rowOff>85725</xdr:rowOff>
    </xdr:from>
    <xdr:to>
      <xdr:col>24</xdr:col>
      <xdr:colOff>38100</xdr:colOff>
      <xdr:row>25</xdr:row>
      <xdr:rowOff>85725</xdr:rowOff>
    </xdr:to>
    <xdr:sp macro="" textlink="">
      <xdr:nvSpPr>
        <xdr:cNvPr id="15" name="TextBox 5">
          <a:extLst>
            <a:ext uri="{FF2B5EF4-FFF2-40B4-BE49-F238E27FC236}">
              <a16:creationId xmlns:a16="http://schemas.microsoft.com/office/drawing/2014/main" id="{6CF8271F-0265-439C-BA8B-4390C7963DE0}"/>
            </a:ext>
          </a:extLst>
        </xdr:cNvPr>
        <xdr:cNvSpPr txBox="1"/>
      </xdr:nvSpPr>
      <xdr:spPr>
        <a:xfrm>
          <a:off x="8162365" y="4467225"/>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1. To enter</a:t>
          </a:r>
          <a:r>
            <a:rPr lang="en-US" sz="1200" b="0" i="0" strike="noStrike" baseline="0">
              <a:solidFill>
                <a:schemeClr val="tx2">
                  <a:lumMod val="50000"/>
                </a:schemeClr>
              </a:solidFill>
              <a:latin typeface="Calibri"/>
              <a:ea typeface="Calibri"/>
              <a:cs typeface="Calibri"/>
            </a:rPr>
            <a:t> parameters, time-series information, catch-at-age data, etc.</a:t>
          </a:r>
          <a:r>
            <a:rPr lang="en-US" sz="1200" b="0" i="0" strike="noStrike">
              <a:solidFill>
                <a:schemeClr val="tx2">
                  <a:lumMod val="50000"/>
                </a:schemeClr>
              </a:solidFill>
              <a:latin typeface="Calibri"/>
              <a:ea typeface="Calibri"/>
              <a:cs typeface="Calibri"/>
            </a:rPr>
            <a:t>, click</a:t>
          </a:r>
        </a:p>
      </xdr:txBody>
    </xdr:sp>
    <xdr:clientData/>
  </xdr:twoCellAnchor>
  <xdr:twoCellAnchor>
    <xdr:from>
      <xdr:col>22</xdr:col>
      <xdr:colOff>447675</xdr:colOff>
      <xdr:row>24</xdr:row>
      <xdr:rowOff>57150</xdr:rowOff>
    </xdr:from>
    <xdr:to>
      <xdr:col>23</xdr:col>
      <xdr:colOff>259940</xdr:colOff>
      <xdr:row>24</xdr:row>
      <xdr:rowOff>58738</xdr:rowOff>
    </xdr:to>
    <xdr:cxnSp macro="">
      <xdr:nvCxnSpPr>
        <xdr:cNvPr id="16" name="Straight Arrow Connector 8">
          <a:extLst>
            <a:ext uri="{FF2B5EF4-FFF2-40B4-BE49-F238E27FC236}">
              <a16:creationId xmlns:a16="http://schemas.microsoft.com/office/drawing/2014/main" id="{3D64ACE4-7F85-4C80-888B-82A3BD365B71}"/>
            </a:ext>
          </a:extLst>
        </xdr:cNvPr>
        <xdr:cNvCxnSpPr/>
      </xdr:nvCxnSpPr>
      <xdr:spPr>
        <a:xfrm>
          <a:off x="13439775" y="4629150"/>
          <a:ext cx="402815"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521073</xdr:colOff>
      <xdr:row>26</xdr:row>
      <xdr:rowOff>0</xdr:rowOff>
    </xdr:from>
    <xdr:to>
      <xdr:col>24</xdr:col>
      <xdr:colOff>44823</xdr:colOff>
      <xdr:row>28</xdr:row>
      <xdr:rowOff>0</xdr:rowOff>
    </xdr:to>
    <xdr:sp macro="" textlink="">
      <xdr:nvSpPr>
        <xdr:cNvPr id="18" name="TextBox 5">
          <a:extLst>
            <a:ext uri="{FF2B5EF4-FFF2-40B4-BE49-F238E27FC236}">
              <a16:creationId xmlns:a16="http://schemas.microsoft.com/office/drawing/2014/main" id="{82EEAA30-1B5E-4DCA-A077-B328C21B48A2}"/>
            </a:ext>
          </a:extLst>
        </xdr:cNvPr>
        <xdr:cNvSpPr txBox="1"/>
      </xdr:nvSpPr>
      <xdr:spPr>
        <a:xfrm>
          <a:off x="8169088" y="4953000"/>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2. To fill</a:t>
          </a:r>
          <a:r>
            <a:rPr lang="en-US" sz="1200" b="0" i="0" strike="noStrike" baseline="0">
              <a:solidFill>
                <a:schemeClr val="tx2">
                  <a:lumMod val="50000"/>
                </a:schemeClr>
              </a:solidFill>
              <a:latin typeface="Calibri"/>
              <a:ea typeface="Calibri"/>
              <a:cs typeface="Calibri"/>
            </a:rPr>
            <a:t> out the scoresheet, </a:t>
          </a:r>
          <a:r>
            <a:rPr lang="en-US" sz="1200" b="0" i="0" strike="noStrike">
              <a:solidFill>
                <a:schemeClr val="tx2">
                  <a:lumMod val="50000"/>
                </a:schemeClr>
              </a:solidFill>
              <a:latin typeface="Calibri"/>
              <a:ea typeface="Calibri"/>
              <a:cs typeface="Calibri"/>
            </a:rPr>
            <a:t>click</a:t>
          </a:r>
        </a:p>
      </xdr:txBody>
    </xdr:sp>
    <xdr:clientData/>
  </xdr:twoCellAnchor>
  <xdr:twoCellAnchor>
    <xdr:from>
      <xdr:col>18</xdr:col>
      <xdr:colOff>268941</xdr:colOff>
      <xdr:row>26</xdr:row>
      <xdr:rowOff>168088</xdr:rowOff>
    </xdr:from>
    <xdr:to>
      <xdr:col>19</xdr:col>
      <xdr:colOff>81206</xdr:colOff>
      <xdr:row>26</xdr:row>
      <xdr:rowOff>169676</xdr:rowOff>
    </xdr:to>
    <xdr:cxnSp macro="">
      <xdr:nvCxnSpPr>
        <xdr:cNvPr id="19" name="Straight Arrow Connector 8">
          <a:extLst>
            <a:ext uri="{FF2B5EF4-FFF2-40B4-BE49-F238E27FC236}">
              <a16:creationId xmlns:a16="http://schemas.microsoft.com/office/drawing/2014/main" id="{A846F905-3853-4E15-94AC-8C5B8D0DA211}"/>
            </a:ext>
          </a:extLst>
        </xdr:cNvPr>
        <xdr:cNvCxnSpPr/>
      </xdr:nvCxnSpPr>
      <xdr:spPr>
        <a:xfrm>
          <a:off x="10858500" y="5121088"/>
          <a:ext cx="400574"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487455</xdr:colOff>
      <xdr:row>26</xdr:row>
      <xdr:rowOff>28015</xdr:rowOff>
    </xdr:from>
    <xdr:to>
      <xdr:col>22</xdr:col>
      <xdr:colOff>138545</xdr:colOff>
      <xdr:row>27</xdr:row>
      <xdr:rowOff>123265</xdr:rowOff>
    </xdr:to>
    <xdr:sp macro="" textlink="">
      <xdr:nvSpPr>
        <xdr:cNvPr id="20" name="TextBox 3">
          <a:hlinkClick xmlns:r="http://schemas.openxmlformats.org/officeDocument/2006/relationships" r:id="rId5"/>
          <a:extLst>
            <a:ext uri="{FF2B5EF4-FFF2-40B4-BE49-F238E27FC236}">
              <a16:creationId xmlns:a16="http://schemas.microsoft.com/office/drawing/2014/main" id="{04FD1907-E3F5-4EC9-B73B-93146D7BAFEB}"/>
            </a:ext>
          </a:extLst>
        </xdr:cNvPr>
        <xdr:cNvSpPr txBox="1">
          <a:spLocks noChangeArrowheads="1"/>
        </xdr:cNvSpPr>
      </xdr:nvSpPr>
      <xdr:spPr bwMode="auto">
        <a:xfrm>
          <a:off x="12069855" y="4710851"/>
          <a:ext cx="1479890" cy="275359"/>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openMSE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4</xdr:row>
      <xdr:rowOff>47625</xdr:rowOff>
    </xdr:from>
    <xdr:to>
      <xdr:col>3</xdr:col>
      <xdr:colOff>863705</xdr:colOff>
      <xdr:row>5</xdr:row>
      <xdr:rowOff>158877</xdr:rowOff>
    </xdr:to>
    <xdr:sp macro="" textlink="">
      <xdr:nvSpPr>
        <xdr:cNvPr id="2" name="Rounded Rectangle 2">
          <a:extLst>
            <a:ext uri="{FF2B5EF4-FFF2-40B4-BE49-F238E27FC236}">
              <a16:creationId xmlns:a16="http://schemas.microsoft.com/office/drawing/2014/main" id="{00000000-0008-0000-0300-000002000000}"/>
            </a:ext>
          </a:extLst>
        </xdr:cNvPr>
        <xdr:cNvSpPr>
          <a:spLocks noChangeArrowheads="1"/>
        </xdr:cNvSpPr>
      </xdr:nvSpPr>
      <xdr:spPr bwMode="auto">
        <a:xfrm>
          <a:off x="95251" y="923925"/>
          <a:ext cx="5505450" cy="314325"/>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a:t>
          </a:r>
          <a:r>
            <a:rPr lang="en-US" sz="1200" b="1" i="0" strike="noStrike">
              <a:solidFill>
                <a:srgbClr val="FFFFFF"/>
              </a:solidFill>
              <a:latin typeface="Times New Roman"/>
              <a:ea typeface="Times New Roman"/>
              <a:cs typeface="Times New Roman"/>
            </a:rPr>
            <a:t> (Measuring Wealth)</a:t>
          </a:r>
        </a:p>
      </xdr:txBody>
    </xdr:sp>
    <xdr:clientData/>
  </xdr:twoCellAnchor>
  <xdr:twoCellAnchor>
    <xdr:from>
      <xdr:col>0</xdr:col>
      <xdr:colOff>95250</xdr:colOff>
      <xdr:row>20</xdr:row>
      <xdr:rowOff>38100</xdr:rowOff>
    </xdr:from>
    <xdr:to>
      <xdr:col>3</xdr:col>
      <xdr:colOff>777979</xdr:colOff>
      <xdr:row>21</xdr:row>
      <xdr:rowOff>158994</xdr:rowOff>
    </xdr:to>
    <xdr:sp macro="" textlink="">
      <xdr:nvSpPr>
        <xdr:cNvPr id="3" name="Rounded Rectangle 3">
          <a:extLst>
            <a:ext uri="{FF2B5EF4-FFF2-40B4-BE49-F238E27FC236}">
              <a16:creationId xmlns:a16="http://schemas.microsoft.com/office/drawing/2014/main" id="{00000000-0008-0000-0300-000003000000}"/>
            </a:ext>
          </a:extLst>
        </xdr:cNvPr>
        <xdr:cNvSpPr>
          <a:spLocks noChangeArrowheads="1"/>
        </xdr:cNvSpPr>
      </xdr:nvSpPr>
      <xdr:spPr bwMode="auto">
        <a:xfrm>
          <a:off x="95250" y="4219575"/>
          <a:ext cx="5521429" cy="311394"/>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Inputs</a:t>
          </a:r>
          <a:r>
            <a:rPr lang="en-US" sz="1200" b="1" i="0" strike="noStrike">
              <a:solidFill>
                <a:srgbClr val="DD0806"/>
              </a:solidFill>
              <a:latin typeface="Times New Roman"/>
              <a:ea typeface="Times New Roman"/>
              <a:cs typeface="Times New Roman"/>
            </a:rPr>
            <a:t> </a:t>
          </a:r>
          <a:r>
            <a:rPr lang="en-US" sz="1200" b="1" i="0" strike="noStrike">
              <a:solidFill>
                <a:srgbClr val="FFFFFF"/>
              </a:solidFill>
              <a:latin typeface="Times New Roman"/>
              <a:ea typeface="Times New Roman"/>
              <a:cs typeface="Times New Roman"/>
            </a:rPr>
            <a:t>(Enabling Wealth Creation)</a:t>
          </a:r>
        </a:p>
      </xdr:txBody>
    </xdr:sp>
    <xdr:clientData/>
  </xdr:twoCellAnchor>
  <xdr:twoCellAnchor>
    <xdr:from>
      <xdr:col>4</xdr:col>
      <xdr:colOff>355600</xdr:colOff>
      <xdr:row>4</xdr:row>
      <xdr:rowOff>50800</xdr:rowOff>
    </xdr:from>
    <xdr:to>
      <xdr:col>11</xdr:col>
      <xdr:colOff>215900</xdr:colOff>
      <xdr:row>18</xdr:row>
      <xdr:rowOff>38100</xdr:rowOff>
    </xdr:to>
    <xdr:graphicFrame macro="">
      <xdr:nvGraphicFramePr>
        <xdr:cNvPr id="2291" name="Chart 5">
          <a:extLst>
            <a:ext uri="{FF2B5EF4-FFF2-40B4-BE49-F238E27FC236}">
              <a16:creationId xmlns:a16="http://schemas.microsoft.com/office/drawing/2014/main" id="{00000000-0008-0000-0300-0000F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127000</xdr:rowOff>
    </xdr:from>
    <xdr:to>
      <xdr:col>11</xdr:col>
      <xdr:colOff>228600</xdr:colOff>
      <xdr:row>39</xdr:row>
      <xdr:rowOff>38100</xdr:rowOff>
    </xdr:to>
    <xdr:graphicFrame macro="">
      <xdr:nvGraphicFramePr>
        <xdr:cNvPr id="2292" name="Chart 5">
          <a:extLst>
            <a:ext uri="{FF2B5EF4-FFF2-40B4-BE49-F238E27FC236}">
              <a16:creationId xmlns:a16="http://schemas.microsoft.com/office/drawing/2014/main" id="{00000000-0008-0000-0300-0000F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4</xdr:col>
      <xdr:colOff>25504</xdr:colOff>
      <xdr:row>40</xdr:row>
      <xdr:rowOff>111252</xdr:rowOff>
    </xdr:to>
    <xdr:sp macro="" textlink="">
      <xdr:nvSpPr>
        <xdr:cNvPr id="6" name="Rounded Rectangle 2">
          <a:extLst>
            <a:ext uri="{FF2B5EF4-FFF2-40B4-BE49-F238E27FC236}">
              <a16:creationId xmlns:a16="http://schemas.microsoft.com/office/drawing/2014/main" id="{00000000-0008-0000-0300-000006000000}"/>
            </a:ext>
          </a:extLst>
        </xdr:cNvPr>
        <xdr:cNvSpPr>
          <a:spLocks noChangeArrowheads="1"/>
        </xdr:cNvSpPr>
      </xdr:nvSpPr>
      <xdr:spPr bwMode="auto">
        <a:xfrm>
          <a:off x="123825" y="7953375"/>
          <a:ext cx="5521429" cy="301752"/>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 by TBL Indicator</a:t>
          </a:r>
          <a:endParaRPr lang="en-US" sz="1200" b="1" i="0" strike="noStrike">
            <a:solidFill>
              <a:srgbClr val="FFFFFF"/>
            </a:solidFill>
            <a:latin typeface="Times New Roman"/>
            <a:ea typeface="Times New Roman"/>
            <a:cs typeface="Times New Roman"/>
          </a:endParaRPr>
        </a:p>
      </xdr:txBody>
    </xdr:sp>
    <xdr:clientData/>
  </xdr:twoCellAnchor>
  <xdr:twoCellAnchor>
    <xdr:from>
      <xdr:col>5</xdr:col>
      <xdr:colOff>148167</xdr:colOff>
      <xdr:row>39</xdr:row>
      <xdr:rowOff>158750</xdr:rowOff>
    </xdr:from>
    <xdr:to>
      <xdr:col>11</xdr:col>
      <xdr:colOff>190500</xdr:colOff>
      <xdr:row>58</xdr:row>
      <xdr:rowOff>154518</xdr:rowOff>
    </xdr:to>
    <xdr:graphicFrame macro="">
      <xdr:nvGraphicFramePr>
        <xdr:cNvPr id="7" name="Chart 5">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600-000002000000}"/>
            </a:ext>
          </a:extLst>
        </xdr:cNvPr>
        <xdr:cNvSpPr>
          <a:spLocks noChangeArrowheads="1"/>
        </xdr:cNvSpPr>
      </xdr:nvSpPr>
      <xdr:spPr bwMode="auto">
        <a:xfrm>
          <a:off x="38100" y="66675"/>
          <a:ext cx="3365414" cy="5651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Ecology</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600-000003000000}"/>
            </a:ext>
          </a:extLst>
        </xdr:cNvPr>
        <xdr:cNvSpPr>
          <a:spLocks noChangeArrowheads="1"/>
        </xdr:cNvSpPr>
      </xdr:nvSpPr>
      <xdr:spPr bwMode="auto">
        <a:xfrm>
          <a:off x="3749675" y="73025"/>
          <a:ext cx="3286026" cy="5778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Economics</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4" name="Chart 25">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5" name="Chart 3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6" name="Flowchart: Alternate Process 42">
          <a:extLst>
            <a:ext uri="{FF2B5EF4-FFF2-40B4-BE49-F238E27FC236}">
              <a16:creationId xmlns:a16="http://schemas.microsoft.com/office/drawing/2014/main" id="{00000000-0008-0000-0600-000006000000}"/>
            </a:ext>
          </a:extLst>
        </xdr:cNvPr>
        <xdr:cNvSpPr>
          <a:spLocks noChangeArrowheads="1"/>
        </xdr:cNvSpPr>
      </xdr:nvSpPr>
      <xdr:spPr bwMode="auto">
        <a:xfrm>
          <a:off x="7499349" y="73025"/>
          <a:ext cx="3276601" cy="587237"/>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Community</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7" name="Chart 34">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8" name="Chart 34">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 name="Chart 34">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10" name="Chart 3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11" name="Chart 34">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12" name="Chart 34">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13" name="Chart 34">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14" name="Chart 34">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15" name="Chart 3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77</xdr:row>
      <xdr:rowOff>47625</xdr:rowOff>
    </xdr:from>
    <xdr:to>
      <xdr:col>11</xdr:col>
      <xdr:colOff>587375</xdr:colOff>
      <xdr:row>89</xdr:row>
      <xdr:rowOff>161925</xdr:rowOff>
    </xdr:to>
    <xdr:graphicFrame macro="">
      <xdr:nvGraphicFramePr>
        <xdr:cNvPr id="16" name="Chart 34">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485775</xdr:colOff>
      <xdr:row>77</xdr:row>
      <xdr:rowOff>47625</xdr:rowOff>
    </xdr:from>
    <xdr:to>
      <xdr:col>18</xdr:col>
      <xdr:colOff>180975</xdr:colOff>
      <xdr:row>89</xdr:row>
      <xdr:rowOff>161925</xdr:rowOff>
    </xdr:to>
    <xdr:graphicFrame macro="">
      <xdr:nvGraphicFramePr>
        <xdr:cNvPr id="17" name="Chart 34">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485775</xdr:colOff>
      <xdr:row>90</xdr:row>
      <xdr:rowOff>95250</xdr:rowOff>
    </xdr:from>
    <xdr:to>
      <xdr:col>18</xdr:col>
      <xdr:colOff>180975</xdr:colOff>
      <xdr:row>103</xdr:row>
      <xdr:rowOff>19050</xdr:rowOff>
    </xdr:to>
    <xdr:graphicFrame macro="">
      <xdr:nvGraphicFramePr>
        <xdr:cNvPr id="18" name="Chart 34">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700-000002000000}"/>
            </a:ext>
          </a:extLst>
        </xdr:cNvPr>
        <xdr:cNvSpPr>
          <a:spLocks noChangeArrowheads="1"/>
        </xdr:cNvSpPr>
      </xdr:nvSpPr>
      <xdr:spPr bwMode="auto">
        <a:xfrm>
          <a:off x="38100" y="66675"/>
          <a:ext cx="3314700"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Stock Performance</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700-000003000000}"/>
            </a:ext>
          </a:extLst>
        </xdr:cNvPr>
        <xdr:cNvSpPr>
          <a:spLocks noChangeArrowheads="1"/>
        </xdr:cNvSpPr>
      </xdr:nvSpPr>
      <xdr:spPr bwMode="auto">
        <a:xfrm>
          <a:off x="3724275" y="85725"/>
          <a:ext cx="3248025"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Harvest Sector Performance</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9036" name="Chart 25">
          <a:extLst>
            <a:ext uri="{FF2B5EF4-FFF2-40B4-BE49-F238E27FC236}">
              <a16:creationId xmlns:a16="http://schemas.microsoft.com/office/drawing/2014/main" id="{00000000-0008-0000-0700-00004C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9037" name="Chart 34">
          <a:extLst>
            <a:ext uri="{FF2B5EF4-FFF2-40B4-BE49-F238E27FC236}">
              <a16:creationId xmlns:a16="http://schemas.microsoft.com/office/drawing/2014/main" id="{00000000-0008-0000-0700-00004D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9" name="Flowchart: Alternate Process 42">
          <a:extLst>
            <a:ext uri="{FF2B5EF4-FFF2-40B4-BE49-F238E27FC236}">
              <a16:creationId xmlns:a16="http://schemas.microsoft.com/office/drawing/2014/main" id="{00000000-0008-0000-0700-000009000000}"/>
            </a:ext>
          </a:extLst>
        </xdr:cNvPr>
        <xdr:cNvSpPr>
          <a:spLocks noChangeArrowheads="1"/>
        </xdr:cNvSpPr>
      </xdr:nvSpPr>
      <xdr:spPr bwMode="auto">
        <a:xfrm>
          <a:off x="7448549" y="85725"/>
          <a:ext cx="3314701" cy="561975"/>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Post-Harvest Sector Performance</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9039" name="Chart 34">
          <a:extLst>
            <a:ext uri="{FF2B5EF4-FFF2-40B4-BE49-F238E27FC236}">
              <a16:creationId xmlns:a16="http://schemas.microsoft.com/office/drawing/2014/main" id="{00000000-0008-0000-0700-00004F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9040" name="Chart 34">
          <a:extLst>
            <a:ext uri="{FF2B5EF4-FFF2-40B4-BE49-F238E27FC236}">
              <a16:creationId xmlns:a16="http://schemas.microsoft.com/office/drawing/2014/main" id="{00000000-0008-0000-0700-000050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041" name="Chart 34">
          <a:extLst>
            <a:ext uri="{FF2B5EF4-FFF2-40B4-BE49-F238E27FC236}">
              <a16:creationId xmlns:a16="http://schemas.microsoft.com/office/drawing/2014/main" id="{00000000-0008-0000-0700-000051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9042" name="Chart 34">
          <a:extLst>
            <a:ext uri="{FF2B5EF4-FFF2-40B4-BE49-F238E27FC236}">
              <a16:creationId xmlns:a16="http://schemas.microsoft.com/office/drawing/2014/main" id="{00000000-0008-0000-0700-000052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9043" name="Chart 34">
          <a:extLst>
            <a:ext uri="{FF2B5EF4-FFF2-40B4-BE49-F238E27FC236}">
              <a16:creationId xmlns:a16="http://schemas.microsoft.com/office/drawing/2014/main" id="{00000000-0008-0000-0700-00005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9044" name="Chart 34">
          <a:extLst>
            <a:ext uri="{FF2B5EF4-FFF2-40B4-BE49-F238E27FC236}">
              <a16:creationId xmlns:a16="http://schemas.microsoft.com/office/drawing/2014/main" id="{00000000-0008-0000-0700-00005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9045" name="Chart 34">
          <a:extLst>
            <a:ext uri="{FF2B5EF4-FFF2-40B4-BE49-F238E27FC236}">
              <a16:creationId xmlns:a16="http://schemas.microsoft.com/office/drawing/2014/main" id="{00000000-0008-0000-0700-000055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9046" name="Chart 34">
          <a:extLst>
            <a:ext uri="{FF2B5EF4-FFF2-40B4-BE49-F238E27FC236}">
              <a16:creationId xmlns:a16="http://schemas.microsoft.com/office/drawing/2014/main" id="{00000000-0008-0000-0700-000056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9047" name="Chart 34">
          <a:extLst>
            <a:ext uri="{FF2B5EF4-FFF2-40B4-BE49-F238E27FC236}">
              <a16:creationId xmlns:a16="http://schemas.microsoft.com/office/drawing/2014/main" id="{00000000-0008-0000-0700-000057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0</xdr:row>
      <xdr:rowOff>66674</xdr:rowOff>
    </xdr:from>
    <xdr:to>
      <xdr:col>5</xdr:col>
      <xdr:colOff>47625</xdr:colOff>
      <xdr:row>4</xdr:row>
      <xdr:rowOff>28574</xdr:rowOff>
    </xdr:to>
    <xdr:sp macro="" textlink="">
      <xdr:nvSpPr>
        <xdr:cNvPr id="2" name="Flowchart: Alternate Process 1">
          <a:extLst>
            <a:ext uri="{FF2B5EF4-FFF2-40B4-BE49-F238E27FC236}">
              <a16:creationId xmlns:a16="http://schemas.microsoft.com/office/drawing/2014/main" id="{00000000-0008-0000-0800-000002000000}"/>
            </a:ext>
          </a:extLst>
        </xdr:cNvPr>
        <xdr:cNvSpPr>
          <a:spLocks noChangeArrowheads="1"/>
        </xdr:cNvSpPr>
      </xdr:nvSpPr>
      <xdr:spPr bwMode="auto">
        <a:xfrm>
          <a:off x="38099" y="66674"/>
          <a:ext cx="2962276" cy="638175"/>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1:</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Macro Factors</a:t>
          </a:r>
        </a:p>
      </xdr:txBody>
    </xdr:sp>
    <xdr:clientData/>
  </xdr:twoCellAnchor>
  <xdr:twoCellAnchor>
    <xdr:from>
      <xdr:col>5</xdr:col>
      <xdr:colOff>257175</xdr:colOff>
      <xdr:row>0</xdr:row>
      <xdr:rowOff>82550</xdr:rowOff>
    </xdr:from>
    <xdr:to>
      <xdr:col>10</xdr:col>
      <xdr:colOff>314325</xdr:colOff>
      <xdr:row>4</xdr:row>
      <xdr:rowOff>28766</xdr:rowOff>
    </xdr:to>
    <xdr:sp macro="" textlink="">
      <xdr:nvSpPr>
        <xdr:cNvPr id="3" name="Flowchart: Alternate Process 2">
          <a:extLst>
            <a:ext uri="{FF2B5EF4-FFF2-40B4-BE49-F238E27FC236}">
              <a16:creationId xmlns:a16="http://schemas.microsoft.com/office/drawing/2014/main" id="{00000000-0008-0000-0800-000003000000}"/>
            </a:ext>
          </a:extLst>
        </xdr:cNvPr>
        <xdr:cNvSpPr>
          <a:spLocks noChangeArrowheads="1"/>
        </xdr:cNvSpPr>
      </xdr:nvSpPr>
      <xdr:spPr bwMode="auto">
        <a:xfrm>
          <a:off x="3171825" y="95250"/>
          <a:ext cx="3009900"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2:</a:t>
          </a:r>
        </a:p>
        <a:p>
          <a:pPr algn="ctr" rtl="0">
            <a:defRPr sz="1000"/>
          </a:pPr>
          <a:r>
            <a:rPr lang="en-US" sz="1200" b="1" i="0" strike="noStrike">
              <a:solidFill>
                <a:srgbClr val="FFFFFF"/>
              </a:solidFill>
              <a:latin typeface="Arial"/>
              <a:ea typeface="Arial"/>
              <a:cs typeface="Arial"/>
            </a:rPr>
            <a:t>Property Rights &amp; Responsibility</a:t>
          </a:r>
        </a:p>
      </xdr:txBody>
    </xdr:sp>
    <xdr:clientData/>
  </xdr:twoCellAnchor>
  <xdr:twoCellAnchor>
    <xdr:from>
      <xdr:col>10</xdr:col>
      <xdr:colOff>488951</xdr:colOff>
      <xdr:row>0</xdr:row>
      <xdr:rowOff>82551</xdr:rowOff>
    </xdr:from>
    <xdr:to>
      <xdr:col>15</xdr:col>
      <xdr:colOff>530237</xdr:colOff>
      <xdr:row>4</xdr:row>
      <xdr:rowOff>9591</xdr:rowOff>
    </xdr:to>
    <xdr:sp macro="" textlink="">
      <xdr:nvSpPr>
        <xdr:cNvPr id="6" name="Flowchart: Alternate Process 9">
          <a:extLst>
            <a:ext uri="{FF2B5EF4-FFF2-40B4-BE49-F238E27FC236}">
              <a16:creationId xmlns:a16="http://schemas.microsoft.com/office/drawing/2014/main" id="{00000000-0008-0000-0800-000006000000}"/>
            </a:ext>
          </a:extLst>
        </xdr:cNvPr>
        <xdr:cNvSpPr>
          <a:spLocks noChangeArrowheads="1"/>
        </xdr:cNvSpPr>
      </xdr:nvSpPr>
      <xdr:spPr bwMode="auto">
        <a:xfrm>
          <a:off x="6343651" y="95251"/>
          <a:ext cx="2981324"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3:</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Co-Management </a:t>
          </a:r>
        </a:p>
      </xdr:txBody>
    </xdr:sp>
    <xdr:clientData/>
  </xdr:twoCellAnchor>
  <xdr:twoCellAnchor>
    <xdr:from>
      <xdr:col>16</xdr:col>
      <xdr:colOff>41274</xdr:colOff>
      <xdr:row>0</xdr:row>
      <xdr:rowOff>73025</xdr:rowOff>
    </xdr:from>
    <xdr:to>
      <xdr:col>21</xdr:col>
      <xdr:colOff>107949</xdr:colOff>
      <xdr:row>4</xdr:row>
      <xdr:rowOff>18988</xdr:rowOff>
    </xdr:to>
    <xdr:sp macro="" textlink="">
      <xdr:nvSpPr>
        <xdr:cNvPr id="11" name="Flowchart: Alternate Process 15">
          <a:extLst>
            <a:ext uri="{FF2B5EF4-FFF2-40B4-BE49-F238E27FC236}">
              <a16:creationId xmlns:a16="http://schemas.microsoft.com/office/drawing/2014/main" id="{00000000-0008-0000-0800-00000B000000}"/>
            </a:ext>
          </a:extLst>
        </xdr:cNvPr>
        <xdr:cNvSpPr>
          <a:spLocks noChangeArrowheads="1"/>
        </xdr:cNvSpPr>
      </xdr:nvSpPr>
      <xdr:spPr bwMode="auto">
        <a:xfrm>
          <a:off x="9477374" y="85725"/>
          <a:ext cx="3019425"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4: </a:t>
          </a:r>
        </a:p>
        <a:p>
          <a:pPr algn="ctr" rtl="0">
            <a:defRPr sz="1000"/>
          </a:pPr>
          <a:r>
            <a:rPr lang="en-US" sz="1200" b="1" i="0" strike="noStrike">
              <a:solidFill>
                <a:srgbClr val="FFFFFF"/>
              </a:solidFill>
              <a:latin typeface="Arial"/>
              <a:ea typeface="Arial"/>
              <a:cs typeface="Arial"/>
            </a:rPr>
            <a:t>Management</a:t>
          </a:r>
        </a:p>
      </xdr:txBody>
    </xdr:sp>
    <xdr:clientData/>
  </xdr:twoCellAnchor>
  <xdr:twoCellAnchor>
    <xdr:from>
      <xdr:col>0</xdr:col>
      <xdr:colOff>76200</xdr:colOff>
      <xdr:row>15</xdr:row>
      <xdr:rowOff>50800</xdr:rowOff>
    </xdr:from>
    <xdr:to>
      <xdr:col>5</xdr:col>
      <xdr:colOff>76200</xdr:colOff>
      <xdr:row>30</xdr:row>
      <xdr:rowOff>25400</xdr:rowOff>
    </xdr:to>
    <xdr:graphicFrame macro="">
      <xdr:nvGraphicFramePr>
        <xdr:cNvPr id="21375" name="Chart 34">
          <a:extLst>
            <a:ext uri="{FF2B5EF4-FFF2-40B4-BE49-F238E27FC236}">
              <a16:creationId xmlns:a16="http://schemas.microsoft.com/office/drawing/2014/main" id="{00000000-0008-0000-0800-00007F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63500</xdr:rowOff>
    </xdr:from>
    <xdr:to>
      <xdr:col>5</xdr:col>
      <xdr:colOff>76200</xdr:colOff>
      <xdr:row>14</xdr:row>
      <xdr:rowOff>114300</xdr:rowOff>
    </xdr:to>
    <xdr:graphicFrame macro="">
      <xdr:nvGraphicFramePr>
        <xdr:cNvPr id="21376" name="Chart 3">
          <a:extLst>
            <a:ext uri="{FF2B5EF4-FFF2-40B4-BE49-F238E27FC236}">
              <a16:creationId xmlns:a16="http://schemas.microsoft.com/office/drawing/2014/main" id="{00000000-0008-0000-0800-000080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xdr:row>
      <xdr:rowOff>88900</xdr:rowOff>
    </xdr:from>
    <xdr:to>
      <xdr:col>10</xdr:col>
      <xdr:colOff>342900</xdr:colOff>
      <xdr:row>19</xdr:row>
      <xdr:rowOff>76200</xdr:rowOff>
    </xdr:to>
    <xdr:graphicFrame macro="">
      <xdr:nvGraphicFramePr>
        <xdr:cNvPr id="21377" name="Chart 34">
          <a:extLst>
            <a:ext uri="{FF2B5EF4-FFF2-40B4-BE49-F238E27FC236}">
              <a16:creationId xmlns:a16="http://schemas.microsoft.com/office/drawing/2014/main" id="{00000000-0008-0000-0800-000081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30</xdr:row>
      <xdr:rowOff>114300</xdr:rowOff>
    </xdr:from>
    <xdr:to>
      <xdr:col>5</xdr:col>
      <xdr:colOff>38100</xdr:colOff>
      <xdr:row>39</xdr:row>
      <xdr:rowOff>165100</xdr:rowOff>
    </xdr:to>
    <xdr:graphicFrame macro="">
      <xdr:nvGraphicFramePr>
        <xdr:cNvPr id="21378" name="Chart 3">
          <a:extLst>
            <a:ext uri="{FF2B5EF4-FFF2-40B4-BE49-F238E27FC236}">
              <a16:creationId xmlns:a16="http://schemas.microsoft.com/office/drawing/2014/main" id="{00000000-0008-0000-0800-000082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40</xdr:row>
      <xdr:rowOff>63500</xdr:rowOff>
    </xdr:from>
    <xdr:to>
      <xdr:col>5</xdr:col>
      <xdr:colOff>76200</xdr:colOff>
      <xdr:row>49</xdr:row>
      <xdr:rowOff>114300</xdr:rowOff>
    </xdr:to>
    <xdr:graphicFrame macro="">
      <xdr:nvGraphicFramePr>
        <xdr:cNvPr id="21379" name="Chart 3">
          <a:extLst>
            <a:ext uri="{FF2B5EF4-FFF2-40B4-BE49-F238E27FC236}">
              <a16:creationId xmlns:a16="http://schemas.microsoft.com/office/drawing/2014/main" id="{00000000-0008-0000-0800-00008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241300</xdr:colOff>
      <xdr:row>20</xdr:row>
      <xdr:rowOff>25400</xdr:rowOff>
    </xdr:from>
    <xdr:to>
      <xdr:col>10</xdr:col>
      <xdr:colOff>342900</xdr:colOff>
      <xdr:row>35</xdr:row>
      <xdr:rowOff>12700</xdr:rowOff>
    </xdr:to>
    <xdr:graphicFrame macro="">
      <xdr:nvGraphicFramePr>
        <xdr:cNvPr id="21380" name="Chart 34">
          <a:extLst>
            <a:ext uri="{FF2B5EF4-FFF2-40B4-BE49-F238E27FC236}">
              <a16:creationId xmlns:a16="http://schemas.microsoft.com/office/drawing/2014/main" id="{00000000-0008-0000-0800-00008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482600</xdr:colOff>
      <xdr:row>4</xdr:row>
      <xdr:rowOff>127000</xdr:rowOff>
    </xdr:from>
    <xdr:to>
      <xdr:col>15</xdr:col>
      <xdr:colOff>584200</xdr:colOff>
      <xdr:row>19</xdr:row>
      <xdr:rowOff>101600</xdr:rowOff>
    </xdr:to>
    <xdr:graphicFrame macro="">
      <xdr:nvGraphicFramePr>
        <xdr:cNvPr id="21381" name="Chart 34">
          <a:extLst>
            <a:ext uri="{FF2B5EF4-FFF2-40B4-BE49-F238E27FC236}">
              <a16:creationId xmlns:a16="http://schemas.microsoft.com/office/drawing/2014/main" id="{00000000-0008-0000-0800-000085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4</xdr:row>
      <xdr:rowOff>127000</xdr:rowOff>
    </xdr:from>
    <xdr:to>
      <xdr:col>21</xdr:col>
      <xdr:colOff>139700</xdr:colOff>
      <xdr:row>19</xdr:row>
      <xdr:rowOff>101600</xdr:rowOff>
    </xdr:to>
    <xdr:graphicFrame macro="">
      <xdr:nvGraphicFramePr>
        <xdr:cNvPr id="21382" name="Chart 34">
          <a:extLst>
            <a:ext uri="{FF2B5EF4-FFF2-40B4-BE49-F238E27FC236}">
              <a16:creationId xmlns:a16="http://schemas.microsoft.com/office/drawing/2014/main" id="{00000000-0008-0000-0800-000086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495300</xdr:colOff>
      <xdr:row>20</xdr:row>
      <xdr:rowOff>76200</xdr:rowOff>
    </xdr:from>
    <xdr:to>
      <xdr:col>15</xdr:col>
      <xdr:colOff>609600</xdr:colOff>
      <xdr:row>29</xdr:row>
      <xdr:rowOff>127000</xdr:rowOff>
    </xdr:to>
    <xdr:graphicFrame macro="">
      <xdr:nvGraphicFramePr>
        <xdr:cNvPr id="21383" name="Chart 3">
          <a:extLst>
            <a:ext uri="{FF2B5EF4-FFF2-40B4-BE49-F238E27FC236}">
              <a16:creationId xmlns:a16="http://schemas.microsoft.com/office/drawing/2014/main" id="{00000000-0008-0000-0800-000087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508000</xdr:colOff>
      <xdr:row>30</xdr:row>
      <xdr:rowOff>101600</xdr:rowOff>
    </xdr:from>
    <xdr:to>
      <xdr:col>15</xdr:col>
      <xdr:colOff>622300</xdr:colOff>
      <xdr:row>39</xdr:row>
      <xdr:rowOff>152400</xdr:rowOff>
    </xdr:to>
    <xdr:graphicFrame macro="">
      <xdr:nvGraphicFramePr>
        <xdr:cNvPr id="21384" name="Chart 3">
          <a:extLst>
            <a:ext uri="{FF2B5EF4-FFF2-40B4-BE49-F238E27FC236}">
              <a16:creationId xmlns:a16="http://schemas.microsoft.com/office/drawing/2014/main" id="{00000000-0008-0000-0800-000088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20</xdr:row>
      <xdr:rowOff>63500</xdr:rowOff>
    </xdr:from>
    <xdr:to>
      <xdr:col>21</xdr:col>
      <xdr:colOff>254000</xdr:colOff>
      <xdr:row>29</xdr:row>
      <xdr:rowOff>114300</xdr:rowOff>
    </xdr:to>
    <xdr:graphicFrame macro="">
      <xdr:nvGraphicFramePr>
        <xdr:cNvPr id="21385" name="Chart 3">
          <a:extLst>
            <a:ext uri="{FF2B5EF4-FFF2-40B4-BE49-F238E27FC236}">
              <a16:creationId xmlns:a16="http://schemas.microsoft.com/office/drawing/2014/main" id="{00000000-0008-0000-0800-000089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177800</xdr:colOff>
      <xdr:row>30</xdr:row>
      <xdr:rowOff>12700</xdr:rowOff>
    </xdr:from>
    <xdr:to>
      <xdr:col>21</xdr:col>
      <xdr:colOff>279400</xdr:colOff>
      <xdr:row>44</xdr:row>
      <xdr:rowOff>76200</xdr:rowOff>
    </xdr:to>
    <xdr:graphicFrame macro="">
      <xdr:nvGraphicFramePr>
        <xdr:cNvPr id="21386" name="Chart 34">
          <a:extLst>
            <a:ext uri="{FF2B5EF4-FFF2-40B4-BE49-F238E27FC236}">
              <a16:creationId xmlns:a16="http://schemas.microsoft.com/office/drawing/2014/main" id="{00000000-0008-0000-0800-00008A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273050</xdr:colOff>
      <xdr:row>0</xdr:row>
      <xdr:rowOff>82550</xdr:rowOff>
    </xdr:from>
    <xdr:to>
      <xdr:col>26</xdr:col>
      <xdr:colOff>323850</xdr:colOff>
      <xdr:row>4</xdr:row>
      <xdr:rowOff>9590</xdr:rowOff>
    </xdr:to>
    <xdr:sp macro="" textlink="">
      <xdr:nvSpPr>
        <xdr:cNvPr id="27" name="Flowchart: Alternate Process 15">
          <a:extLst>
            <a:ext uri="{FF2B5EF4-FFF2-40B4-BE49-F238E27FC236}">
              <a16:creationId xmlns:a16="http://schemas.microsoft.com/office/drawing/2014/main" id="{00000000-0008-0000-0800-00001B000000}"/>
            </a:ext>
          </a:extLst>
        </xdr:cNvPr>
        <xdr:cNvSpPr>
          <a:spLocks noChangeArrowheads="1"/>
        </xdr:cNvSpPr>
      </xdr:nvSpPr>
      <xdr:spPr bwMode="auto">
        <a:xfrm>
          <a:off x="12649200" y="95250"/>
          <a:ext cx="2990850"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5: </a:t>
          </a:r>
        </a:p>
        <a:p>
          <a:pPr algn="ctr" rtl="0">
            <a:defRPr sz="1000"/>
          </a:pPr>
          <a:r>
            <a:rPr lang="en-US" sz="1200" b="1" i="0" strike="noStrike">
              <a:solidFill>
                <a:srgbClr val="FFFFFF"/>
              </a:solidFill>
              <a:latin typeface="Arial"/>
              <a:ea typeface="Arial"/>
              <a:cs typeface="Arial"/>
            </a:rPr>
            <a:t>Post-Harvest</a:t>
          </a:r>
        </a:p>
      </xdr:txBody>
    </xdr:sp>
    <xdr:clientData/>
  </xdr:twoCellAnchor>
  <xdr:twoCellAnchor>
    <xdr:from>
      <xdr:col>21</xdr:col>
      <xdr:colOff>342900</xdr:colOff>
      <xdr:row>4</xdr:row>
      <xdr:rowOff>88900</xdr:rowOff>
    </xdr:from>
    <xdr:to>
      <xdr:col>26</xdr:col>
      <xdr:colOff>444500</xdr:colOff>
      <xdr:row>19</xdr:row>
      <xdr:rowOff>76200</xdr:rowOff>
    </xdr:to>
    <xdr:graphicFrame macro="">
      <xdr:nvGraphicFramePr>
        <xdr:cNvPr id="21388" name="Chart 34">
          <a:extLst>
            <a:ext uri="{FF2B5EF4-FFF2-40B4-BE49-F238E27FC236}">
              <a16:creationId xmlns:a16="http://schemas.microsoft.com/office/drawing/2014/main" id="{00000000-0008-0000-0800-00008C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368300</xdr:colOff>
      <xdr:row>20</xdr:row>
      <xdr:rowOff>25400</xdr:rowOff>
    </xdr:from>
    <xdr:to>
      <xdr:col>26</xdr:col>
      <xdr:colOff>482600</xdr:colOff>
      <xdr:row>35</xdr:row>
      <xdr:rowOff>0</xdr:rowOff>
    </xdr:to>
    <xdr:graphicFrame macro="">
      <xdr:nvGraphicFramePr>
        <xdr:cNvPr id="21389" name="Chart 34">
          <a:extLst>
            <a:ext uri="{FF2B5EF4-FFF2-40B4-BE49-F238E27FC236}">
              <a16:creationId xmlns:a16="http://schemas.microsoft.com/office/drawing/2014/main" id="{00000000-0008-0000-0800-00008D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590549</xdr:colOff>
      <xdr:row>42</xdr:row>
      <xdr:rowOff>0</xdr:rowOff>
    </xdr:from>
    <xdr:to>
      <xdr:col>16</xdr:col>
      <xdr:colOff>66675</xdr:colOff>
      <xdr:row>55</xdr:row>
      <xdr:rowOff>0</xdr:rowOff>
    </xdr:to>
    <xdr:graphicFrame macro="">
      <xdr:nvGraphicFramePr>
        <xdr:cNvPr id="21" name="Chart 3">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data.worldbank.org/indicator/NY.GDP.PCAP.C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499984740745262"/>
  </sheetPr>
  <dimension ref="B2:R69"/>
  <sheetViews>
    <sheetView topLeftCell="A10" zoomScale="85" zoomScaleNormal="85" workbookViewId="0">
      <selection activeCell="B35" sqref="B35"/>
    </sheetView>
  </sheetViews>
  <sheetFormatPr defaultColWidth="8.90625" defaultRowHeight="12.5" x14ac:dyDescent="0.25"/>
  <cols>
    <col min="2" max="2" width="184.36328125" customWidth="1"/>
  </cols>
  <sheetData>
    <row r="2" spans="2:5" ht="25" x14ac:dyDescent="0.25">
      <c r="B2" s="248" t="s">
        <v>681</v>
      </c>
    </row>
    <row r="4" spans="2:5" ht="20" x14ac:dyDescent="0.25">
      <c r="B4" s="249" t="s">
        <v>780</v>
      </c>
    </row>
    <row r="5" spans="2:5" ht="13" thickBot="1" x14ac:dyDescent="0.3"/>
    <row r="6" spans="2:5" ht="24" thickBot="1" x14ac:dyDescent="0.3">
      <c r="B6" s="267" t="s">
        <v>741</v>
      </c>
    </row>
    <row r="7" spans="2:5" ht="18.5" x14ac:dyDescent="0.25">
      <c r="B7" s="251" t="s">
        <v>687</v>
      </c>
      <c r="E7" s="174"/>
    </row>
    <row r="8" spans="2:5" ht="18.5" x14ac:dyDescent="0.25">
      <c r="B8" s="251" t="s">
        <v>688</v>
      </c>
      <c r="D8" s="171"/>
      <c r="E8" s="174"/>
    </row>
    <row r="9" spans="2:5" ht="76.5" customHeight="1" x14ac:dyDescent="0.25">
      <c r="B9" s="251" t="s">
        <v>689</v>
      </c>
      <c r="E9" s="174"/>
    </row>
    <row r="10" spans="2:5" ht="26.25" customHeight="1" x14ac:dyDescent="0.25">
      <c r="B10" s="252" t="s">
        <v>690</v>
      </c>
      <c r="E10" s="174"/>
    </row>
    <row r="11" spans="2:5" ht="18.5" x14ac:dyDescent="0.25">
      <c r="B11" s="252" t="s">
        <v>691</v>
      </c>
      <c r="E11" s="174"/>
    </row>
    <row r="12" spans="2:5" ht="37" x14ac:dyDescent="0.25">
      <c r="B12" s="252" t="s">
        <v>524</v>
      </c>
      <c r="E12" s="174"/>
    </row>
    <row r="13" spans="2:5" ht="18.5" x14ac:dyDescent="0.25">
      <c r="B13" s="251" t="s">
        <v>692</v>
      </c>
      <c r="E13" s="174"/>
    </row>
    <row r="14" spans="2:5" ht="37" x14ac:dyDescent="0.25">
      <c r="B14" s="252" t="s">
        <v>682</v>
      </c>
      <c r="D14" s="172"/>
      <c r="E14" s="174"/>
    </row>
    <row r="15" spans="2:5" ht="37" x14ac:dyDescent="0.25">
      <c r="B15" s="252" t="s">
        <v>683</v>
      </c>
      <c r="E15" s="174"/>
    </row>
    <row r="16" spans="2:5" ht="37" x14ac:dyDescent="0.3">
      <c r="B16" s="251" t="s">
        <v>693</v>
      </c>
      <c r="D16" s="175"/>
      <c r="E16" s="174"/>
    </row>
    <row r="17" spans="2:18" ht="37" x14ac:dyDescent="0.3">
      <c r="B17" s="251" t="s">
        <v>694</v>
      </c>
      <c r="D17" s="175"/>
      <c r="E17" s="174"/>
    </row>
    <row r="18" spans="2:18" ht="18.5" x14ac:dyDescent="0.25">
      <c r="B18" s="251" t="s">
        <v>695</v>
      </c>
      <c r="D18" s="173"/>
      <c r="E18" s="174"/>
    </row>
    <row r="19" spans="2:18" ht="37.5" thickBot="1" x14ac:dyDescent="0.3">
      <c r="B19" s="253" t="s">
        <v>696</v>
      </c>
      <c r="E19" s="174"/>
    </row>
    <row r="20" spans="2:18" ht="24" thickBot="1" x14ac:dyDescent="0.3">
      <c r="B20" s="268" t="s">
        <v>779</v>
      </c>
      <c r="E20" s="174"/>
    </row>
    <row r="21" spans="2:18" ht="75" customHeight="1" x14ac:dyDescent="0.25">
      <c r="B21" s="254" t="s">
        <v>781</v>
      </c>
      <c r="E21" s="174"/>
    </row>
    <row r="22" spans="2:18" ht="19" thickBot="1" x14ac:dyDescent="0.3">
      <c r="B22" s="255" t="s">
        <v>738</v>
      </c>
      <c r="E22" s="174"/>
    </row>
    <row r="23" spans="2:18" ht="130.5" customHeight="1" x14ac:dyDescent="0.25">
      <c r="B23" s="256" t="s">
        <v>740</v>
      </c>
    </row>
    <row r="24" spans="2:18" ht="37" x14ac:dyDescent="0.25">
      <c r="B24" s="257" t="s">
        <v>737</v>
      </c>
    </row>
    <row r="25" spans="2:18" ht="24" customHeight="1" x14ac:dyDescent="0.25">
      <c r="B25" s="258" t="s">
        <v>697</v>
      </c>
    </row>
    <row r="26" spans="2:18" ht="37" x14ac:dyDescent="0.25">
      <c r="B26" s="258" t="s">
        <v>698</v>
      </c>
    </row>
    <row r="27" spans="2:18" ht="36.75" customHeight="1" x14ac:dyDescent="0.3">
      <c r="B27" s="258" t="s">
        <v>699</v>
      </c>
      <c r="C27" s="175"/>
      <c r="D27" s="175"/>
      <c r="E27" s="175"/>
      <c r="F27" s="175"/>
      <c r="G27" s="175"/>
      <c r="H27" s="175"/>
      <c r="I27" s="175"/>
      <c r="J27" s="175"/>
      <c r="K27" s="175"/>
      <c r="L27" s="175"/>
      <c r="M27" s="175"/>
      <c r="N27" s="175"/>
      <c r="O27" s="175"/>
      <c r="P27" s="175"/>
      <c r="Q27" s="175"/>
      <c r="R27" s="175"/>
    </row>
    <row r="28" spans="2:18" ht="37" x14ac:dyDescent="0.25">
      <c r="B28" s="258" t="s">
        <v>700</v>
      </c>
    </row>
    <row r="29" spans="2:18" ht="37" x14ac:dyDescent="0.25">
      <c r="B29" s="258" t="s">
        <v>701</v>
      </c>
    </row>
    <row r="30" spans="2:18" ht="18.5" x14ac:dyDescent="0.25">
      <c r="B30" s="258" t="s">
        <v>702</v>
      </c>
    </row>
    <row r="31" spans="2:18" ht="18.5" x14ac:dyDescent="0.25">
      <c r="B31" s="258" t="s">
        <v>684</v>
      </c>
    </row>
    <row r="32" spans="2:18" ht="55.5" x14ac:dyDescent="0.25">
      <c r="B32" s="258" t="s">
        <v>703</v>
      </c>
    </row>
    <row r="33" spans="2:2" ht="55.5" x14ac:dyDescent="0.25">
      <c r="B33" s="258" t="s">
        <v>704</v>
      </c>
    </row>
    <row r="34" spans="2:2" ht="37" x14ac:dyDescent="0.25">
      <c r="B34" s="259" t="s">
        <v>705</v>
      </c>
    </row>
    <row r="35" spans="2:2" ht="21.75" customHeight="1" x14ac:dyDescent="0.25">
      <c r="B35" s="257" t="s">
        <v>736</v>
      </c>
    </row>
    <row r="36" spans="2:2" ht="18.5" x14ac:dyDescent="0.25">
      <c r="B36" s="258" t="s">
        <v>706</v>
      </c>
    </row>
    <row r="37" spans="2:2" ht="18.5" x14ac:dyDescent="0.25">
      <c r="B37" s="258" t="s">
        <v>707</v>
      </c>
    </row>
    <row r="38" spans="2:2" ht="37" x14ac:dyDescent="0.25">
      <c r="B38" s="259" t="s">
        <v>708</v>
      </c>
    </row>
    <row r="39" spans="2:2" ht="55.5" x14ac:dyDescent="0.25">
      <c r="B39" s="257" t="s">
        <v>735</v>
      </c>
    </row>
    <row r="40" spans="2:2" ht="55.5" x14ac:dyDescent="0.25">
      <c r="B40" s="258" t="s">
        <v>739</v>
      </c>
    </row>
    <row r="41" spans="2:2" ht="37" x14ac:dyDescent="0.25">
      <c r="B41" s="258" t="s">
        <v>709</v>
      </c>
    </row>
    <row r="42" spans="2:2" ht="37" x14ac:dyDescent="0.25">
      <c r="B42" s="258" t="s">
        <v>710</v>
      </c>
    </row>
    <row r="43" spans="2:2" ht="37" x14ac:dyDescent="0.25">
      <c r="B43" s="258" t="s">
        <v>711</v>
      </c>
    </row>
    <row r="44" spans="2:2" ht="37" x14ac:dyDescent="0.25">
      <c r="B44" s="258" t="s">
        <v>712</v>
      </c>
    </row>
    <row r="45" spans="2:2" ht="135" customHeight="1" x14ac:dyDescent="0.25">
      <c r="B45" s="258" t="s">
        <v>713</v>
      </c>
    </row>
    <row r="46" spans="2:2" ht="37" x14ac:dyDescent="0.25">
      <c r="B46" s="258" t="s">
        <v>714</v>
      </c>
    </row>
    <row r="47" spans="2:2" ht="38.25" customHeight="1" x14ac:dyDescent="0.25">
      <c r="B47" s="260" t="s">
        <v>685</v>
      </c>
    </row>
    <row r="48" spans="2:2" ht="37" x14ac:dyDescent="0.25">
      <c r="B48" s="261" t="s">
        <v>686</v>
      </c>
    </row>
    <row r="49" spans="2:2" ht="37" x14ac:dyDescent="0.25">
      <c r="B49" s="257" t="s">
        <v>734</v>
      </c>
    </row>
    <row r="50" spans="2:2" ht="55.5" x14ac:dyDescent="0.25">
      <c r="B50" s="258" t="s">
        <v>715</v>
      </c>
    </row>
    <row r="51" spans="2:2" ht="74" x14ac:dyDescent="0.25">
      <c r="B51" s="259" t="s">
        <v>716</v>
      </c>
    </row>
    <row r="52" spans="2:2" ht="37" x14ac:dyDescent="0.25">
      <c r="B52" s="257" t="s">
        <v>733</v>
      </c>
    </row>
    <row r="53" spans="2:2" ht="74" x14ac:dyDescent="0.25">
      <c r="B53" s="258" t="s">
        <v>717</v>
      </c>
    </row>
    <row r="54" spans="2:2" ht="37" x14ac:dyDescent="0.25">
      <c r="B54" s="258" t="s">
        <v>718</v>
      </c>
    </row>
    <row r="55" spans="2:2" ht="55.5" x14ac:dyDescent="0.25">
      <c r="B55" s="258" t="s">
        <v>719</v>
      </c>
    </row>
    <row r="56" spans="2:2" ht="92.5" x14ac:dyDescent="0.25">
      <c r="B56" s="259" t="s">
        <v>720</v>
      </c>
    </row>
    <row r="57" spans="2:2" ht="18.5" x14ac:dyDescent="0.25">
      <c r="B57" s="257" t="s">
        <v>732</v>
      </c>
    </row>
    <row r="58" spans="2:2" ht="37" x14ac:dyDescent="0.25">
      <c r="B58" s="258" t="s">
        <v>721</v>
      </c>
    </row>
    <row r="59" spans="2:2" ht="37" x14ac:dyDescent="0.25">
      <c r="B59" s="258" t="s">
        <v>722</v>
      </c>
    </row>
    <row r="60" spans="2:2" ht="37" x14ac:dyDescent="0.25">
      <c r="B60" s="258" t="s">
        <v>723</v>
      </c>
    </row>
    <row r="61" spans="2:2" ht="77.25" customHeight="1" x14ac:dyDescent="0.25">
      <c r="B61" s="258" t="s">
        <v>724</v>
      </c>
    </row>
    <row r="62" spans="2:2" ht="18.5" x14ac:dyDescent="0.25">
      <c r="B62" s="258" t="s">
        <v>725</v>
      </c>
    </row>
    <row r="63" spans="2:2" ht="37" x14ac:dyDescent="0.25">
      <c r="B63" s="258" t="s">
        <v>726</v>
      </c>
    </row>
    <row r="64" spans="2:2" ht="55.5" x14ac:dyDescent="0.25">
      <c r="B64" s="258" t="s">
        <v>727</v>
      </c>
    </row>
    <row r="65" spans="2:2" ht="18.5" x14ac:dyDescent="0.25">
      <c r="B65" s="258" t="s">
        <v>728</v>
      </c>
    </row>
    <row r="66" spans="2:2" ht="18.5" x14ac:dyDescent="0.25">
      <c r="B66" s="258" t="s">
        <v>729</v>
      </c>
    </row>
    <row r="67" spans="2:2" ht="18.5" x14ac:dyDescent="0.25">
      <c r="B67" s="258" t="s">
        <v>730</v>
      </c>
    </row>
    <row r="68" spans="2:2" ht="18.5" x14ac:dyDescent="0.25">
      <c r="B68" s="258" t="s">
        <v>731</v>
      </c>
    </row>
    <row r="69" spans="2:2" ht="15" customHeight="1" thickBot="1" x14ac:dyDescent="0.3">
      <c r="B69" s="262"/>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499984740745262"/>
  </sheetPr>
  <dimension ref="A1:J86"/>
  <sheetViews>
    <sheetView workbookViewId="0">
      <selection activeCell="E89" sqref="E89"/>
    </sheetView>
  </sheetViews>
  <sheetFormatPr defaultColWidth="8.90625" defaultRowHeight="12.5" x14ac:dyDescent="0.25"/>
  <cols>
    <col min="1" max="1" width="17.08984375" customWidth="1"/>
    <col min="2" max="2" width="21.08984375" bestFit="1" customWidth="1"/>
    <col min="3" max="3" width="22.90625" customWidth="1"/>
    <col min="4" max="4" width="17.453125" bestFit="1" customWidth="1"/>
    <col min="5" max="5" width="16.90625" customWidth="1"/>
    <col min="6" max="8" width="16" bestFit="1" customWidth="1"/>
    <col min="9" max="9" width="13.453125" customWidth="1"/>
  </cols>
  <sheetData>
    <row r="1" spans="1:8" x14ac:dyDescent="0.25">
      <c r="A1" s="153"/>
    </row>
    <row r="2" spans="1:8" s="160" customFormat="1" ht="17.5" x14ac:dyDescent="0.35">
      <c r="A2" s="160" t="s">
        <v>302</v>
      </c>
    </row>
    <row r="3" spans="1:8" x14ac:dyDescent="0.25">
      <c r="E3" s="153"/>
    </row>
    <row r="4" spans="1:8" x14ac:dyDescent="0.25">
      <c r="A4" s="153" t="s">
        <v>271</v>
      </c>
      <c r="B4" s="153" t="s">
        <v>270</v>
      </c>
      <c r="C4" s="153" t="s">
        <v>269</v>
      </c>
      <c r="D4" s="153" t="s">
        <v>268</v>
      </c>
      <c r="F4" s="153" t="s">
        <v>342</v>
      </c>
      <c r="G4" s="153" t="s">
        <v>267</v>
      </c>
      <c r="H4" s="153" t="s">
        <v>343</v>
      </c>
    </row>
    <row r="5" spans="1:8" x14ac:dyDescent="0.25">
      <c r="A5" s="153" t="s">
        <v>301</v>
      </c>
      <c r="B5" s="158"/>
      <c r="C5" s="158"/>
      <c r="D5" s="154" t="e">
        <f t="shared" ref="D5:D11" si="0">C5/B5</f>
        <v>#DIV/0!</v>
      </c>
    </row>
    <row r="6" spans="1:8" x14ac:dyDescent="0.25">
      <c r="A6" s="153" t="s">
        <v>293</v>
      </c>
      <c r="B6" s="158"/>
      <c r="C6" s="158"/>
      <c r="D6" s="154" t="e">
        <f t="shared" si="0"/>
        <v>#DIV/0!</v>
      </c>
      <c r="F6" s="155">
        <f t="shared" ref="F6:F15" si="1">C6-C5</f>
        <v>0</v>
      </c>
      <c r="G6" s="155">
        <f t="shared" ref="G6:G15" si="2">B6-B5</f>
        <v>0</v>
      </c>
      <c r="H6" s="154" t="e">
        <f t="shared" ref="H6:H15" si="3">D6-D5</f>
        <v>#DIV/0!</v>
      </c>
    </row>
    <row r="7" spans="1:8" x14ac:dyDescent="0.25">
      <c r="A7" s="153" t="s">
        <v>294</v>
      </c>
      <c r="B7" s="158"/>
      <c r="C7" s="158"/>
      <c r="D7" s="154" t="e">
        <f t="shared" si="0"/>
        <v>#DIV/0!</v>
      </c>
      <c r="F7" s="155">
        <f t="shared" si="1"/>
        <v>0</v>
      </c>
      <c r="G7" s="155">
        <f t="shared" si="2"/>
        <v>0</v>
      </c>
      <c r="H7" s="154" t="e">
        <f t="shared" si="3"/>
        <v>#DIV/0!</v>
      </c>
    </row>
    <row r="8" spans="1:8" x14ac:dyDescent="0.25">
      <c r="A8" s="153" t="s">
        <v>295</v>
      </c>
      <c r="B8" s="158"/>
      <c r="C8" s="158"/>
      <c r="D8" s="154" t="e">
        <f t="shared" si="0"/>
        <v>#DIV/0!</v>
      </c>
      <c r="F8" s="155">
        <f t="shared" si="1"/>
        <v>0</v>
      </c>
      <c r="G8" s="155">
        <f t="shared" si="2"/>
        <v>0</v>
      </c>
      <c r="H8" s="154" t="e">
        <f t="shared" si="3"/>
        <v>#DIV/0!</v>
      </c>
    </row>
    <row r="9" spans="1:8" x14ac:dyDescent="0.25">
      <c r="A9" s="153" t="s">
        <v>296</v>
      </c>
      <c r="B9" s="158"/>
      <c r="C9" s="158"/>
      <c r="D9" s="154" t="e">
        <f t="shared" si="0"/>
        <v>#DIV/0!</v>
      </c>
      <c r="F9" s="155">
        <f t="shared" si="1"/>
        <v>0</v>
      </c>
      <c r="G9" s="155">
        <f t="shared" si="2"/>
        <v>0</v>
      </c>
      <c r="H9" s="154" t="e">
        <f t="shared" si="3"/>
        <v>#DIV/0!</v>
      </c>
    </row>
    <row r="10" spans="1:8" x14ac:dyDescent="0.25">
      <c r="A10" s="153" t="s">
        <v>297</v>
      </c>
      <c r="B10" s="158"/>
      <c r="C10" s="158"/>
      <c r="D10" s="154" t="e">
        <f t="shared" si="0"/>
        <v>#DIV/0!</v>
      </c>
      <c r="F10" s="155">
        <f t="shared" si="1"/>
        <v>0</v>
      </c>
      <c r="G10" s="155">
        <f t="shared" si="2"/>
        <v>0</v>
      </c>
      <c r="H10" s="154" t="e">
        <f t="shared" si="3"/>
        <v>#DIV/0!</v>
      </c>
    </row>
    <row r="11" spans="1:8" x14ac:dyDescent="0.25">
      <c r="A11" s="153" t="s">
        <v>298</v>
      </c>
      <c r="B11" s="158"/>
      <c r="C11" s="158"/>
      <c r="D11" s="154" t="e">
        <f t="shared" si="0"/>
        <v>#DIV/0!</v>
      </c>
      <c r="F11" s="155">
        <f t="shared" si="1"/>
        <v>0</v>
      </c>
      <c r="G11" s="155">
        <f t="shared" si="2"/>
        <v>0</v>
      </c>
      <c r="H11" s="154" t="e">
        <f t="shared" si="3"/>
        <v>#DIV/0!</v>
      </c>
    </row>
    <row r="12" spans="1:8" x14ac:dyDescent="0.25">
      <c r="A12" s="153" t="s">
        <v>299</v>
      </c>
      <c r="B12" s="155">
        <v>15039.634530668491</v>
      </c>
      <c r="C12" s="155">
        <v>40515</v>
      </c>
      <c r="D12" s="154">
        <f>C12/B12</f>
        <v>2.6938819502151272</v>
      </c>
      <c r="F12" s="155">
        <f t="shared" si="1"/>
        <v>40515</v>
      </c>
      <c r="G12" s="155">
        <f t="shared" si="2"/>
        <v>15039.634530668491</v>
      </c>
      <c r="H12" s="154" t="e">
        <f t="shared" si="3"/>
        <v>#DIV/0!</v>
      </c>
    </row>
    <row r="13" spans="1:8" x14ac:dyDescent="0.25">
      <c r="A13" s="153" t="s">
        <v>300</v>
      </c>
      <c r="B13" s="155">
        <v>14875.114159698129</v>
      </c>
      <c r="C13" s="155">
        <v>35878</v>
      </c>
      <c r="D13" s="154">
        <f>C13/B13</f>
        <v>2.411947875815704</v>
      </c>
      <c r="F13" s="155">
        <f t="shared" si="1"/>
        <v>-4637</v>
      </c>
      <c r="G13" s="155">
        <f t="shared" si="2"/>
        <v>-164.52037097036191</v>
      </c>
      <c r="H13" s="154">
        <f t="shared" si="3"/>
        <v>-0.2819340743994232</v>
      </c>
    </row>
    <row r="14" spans="1:8" x14ac:dyDescent="0.25">
      <c r="A14" s="153" t="s">
        <v>292</v>
      </c>
      <c r="B14" s="155">
        <v>34058.672571374525</v>
      </c>
      <c r="C14" s="155">
        <v>99782</v>
      </c>
      <c r="D14" s="154">
        <f>C14/B14</f>
        <v>2.9297090129068715</v>
      </c>
      <c r="F14" s="155">
        <f t="shared" si="1"/>
        <v>63904</v>
      </c>
      <c r="G14" s="155">
        <f t="shared" si="2"/>
        <v>19183.558411676397</v>
      </c>
      <c r="H14" s="154">
        <f t="shared" si="3"/>
        <v>0.51776113709116744</v>
      </c>
    </row>
    <row r="15" spans="1:8" x14ac:dyDescent="0.25">
      <c r="A15" s="153" t="s">
        <v>291</v>
      </c>
      <c r="B15" s="155">
        <v>50997.729648403918</v>
      </c>
      <c r="C15" s="155">
        <v>585677</v>
      </c>
      <c r="D15" s="154">
        <f>C15/B15</f>
        <v>11.484373991506306</v>
      </c>
      <c r="F15" s="155">
        <f t="shared" si="1"/>
        <v>485895</v>
      </c>
      <c r="G15" s="155">
        <f t="shared" si="2"/>
        <v>16939.057077029393</v>
      </c>
      <c r="H15" s="154">
        <f t="shared" si="3"/>
        <v>8.5546649785994351</v>
      </c>
    </row>
    <row r="16" spans="1:8" x14ac:dyDescent="0.25">
      <c r="A16" s="153" t="s">
        <v>266</v>
      </c>
      <c r="B16" s="158">
        <f>SUM(B5:B15)</f>
        <v>114971.15091014506</v>
      </c>
      <c r="C16" s="158">
        <f>SUM(C5:C15)</f>
        <v>761852</v>
      </c>
      <c r="D16" s="158">
        <f>SUM(D12:D15)</f>
        <v>19.519912830444007</v>
      </c>
      <c r="E16" s="153" t="s">
        <v>265</v>
      </c>
      <c r="F16" s="157">
        <f>_xlfn.STDEV.P(F6:F15)</f>
        <v>144062.09924962916</v>
      </c>
      <c r="G16" s="157">
        <f>_xlfn.STDEV.P(G6:G15)</f>
        <v>7880.8717717802674</v>
      </c>
      <c r="H16" s="156" t="e">
        <f>_xlfn.STDEV.P(H6:H15)</f>
        <v>#DIV/0!</v>
      </c>
    </row>
    <row r="17" spans="1:8" x14ac:dyDescent="0.25">
      <c r="C17" s="158"/>
      <c r="E17" s="153" t="s">
        <v>345</v>
      </c>
      <c r="F17" s="155">
        <f>AVERAGE(C5:C15)</f>
        <v>190463</v>
      </c>
      <c r="G17" s="155">
        <f>AVERAGE(B5:B15)</f>
        <v>28742.787727536266</v>
      </c>
      <c r="H17" s="154" t="e">
        <f>AVERAGE(D5:D15)</f>
        <v>#DIV/0!</v>
      </c>
    </row>
    <row r="18" spans="1:8" x14ac:dyDescent="0.25">
      <c r="E18" s="153" t="s">
        <v>346</v>
      </c>
      <c r="F18">
        <f>F16/F17</f>
        <v>0.75637840026477143</v>
      </c>
      <c r="G18">
        <f>G16/G17</f>
        <v>0.27418606178656107</v>
      </c>
      <c r="H18" t="e">
        <f>H16/H17</f>
        <v>#DIV/0!</v>
      </c>
    </row>
    <row r="21" spans="1:8" s="160" customFormat="1" ht="17.5" x14ac:dyDescent="0.35">
      <c r="A21" s="160" t="s">
        <v>303</v>
      </c>
      <c r="C21" s="161"/>
    </row>
    <row r="22" spans="1:8" x14ac:dyDescent="0.25">
      <c r="A22" s="153" t="s">
        <v>341</v>
      </c>
    </row>
    <row r="23" spans="1:8" x14ac:dyDescent="0.25">
      <c r="A23" s="153" t="s">
        <v>344</v>
      </c>
    </row>
    <row r="25" spans="1:8" x14ac:dyDescent="0.25">
      <c r="A25" s="153" t="s">
        <v>304</v>
      </c>
      <c r="B25" s="153" t="s">
        <v>270</v>
      </c>
      <c r="C25" s="153" t="s">
        <v>268</v>
      </c>
      <c r="F25" s="153"/>
      <c r="G25" s="153"/>
    </row>
    <row r="26" spans="1:8" x14ac:dyDescent="0.25">
      <c r="A26" s="153" t="s">
        <v>307</v>
      </c>
      <c r="B26" s="158"/>
      <c r="C26" s="154"/>
      <c r="E26" s="153" t="s">
        <v>348</v>
      </c>
      <c r="F26" s="164" t="s">
        <v>349</v>
      </c>
      <c r="G26" s="154"/>
    </row>
    <row r="27" spans="1:8" x14ac:dyDescent="0.25">
      <c r="A27" s="153" t="s">
        <v>308</v>
      </c>
      <c r="B27" s="158"/>
      <c r="C27" s="154"/>
      <c r="D27" s="153" t="s">
        <v>265</v>
      </c>
      <c r="E27" s="157">
        <f>_xlfn.STDEV.P(B26:B61)</f>
        <v>832.97464678826259</v>
      </c>
      <c r="F27" s="157">
        <f>_xlfn.STDEV.P(C26:C61)</f>
        <v>0.17865319584008649</v>
      </c>
      <c r="G27" s="154"/>
    </row>
    <row r="28" spans="1:8" x14ac:dyDescent="0.25">
      <c r="A28" s="153" t="s">
        <v>309</v>
      </c>
      <c r="B28" s="158"/>
      <c r="C28" s="154"/>
      <c r="D28" s="153" t="s">
        <v>345</v>
      </c>
      <c r="E28" s="155">
        <f>AVERAGE(B26:B61)</f>
        <v>7276.1266198744806</v>
      </c>
      <c r="F28" s="154">
        <f>AVERAGE(C26:C61)</f>
        <v>4.4978902259137632</v>
      </c>
      <c r="G28" s="154"/>
    </row>
    <row r="29" spans="1:8" x14ac:dyDescent="0.25">
      <c r="A29" s="153" t="s">
        <v>310</v>
      </c>
      <c r="B29" s="158"/>
      <c r="C29" s="154"/>
      <c r="D29" s="153" t="s">
        <v>346</v>
      </c>
      <c r="E29">
        <f>E27/E28</f>
        <v>0.11448050457409881</v>
      </c>
      <c r="F29">
        <f>F27/F28</f>
        <v>3.9719332146171356E-2</v>
      </c>
      <c r="G29" s="154"/>
    </row>
    <row r="30" spans="1:8" x14ac:dyDescent="0.25">
      <c r="A30" s="153" t="s">
        <v>311</v>
      </c>
      <c r="B30" s="158"/>
      <c r="C30" s="154"/>
      <c r="G30" s="154"/>
    </row>
    <row r="31" spans="1:8" x14ac:dyDescent="0.25">
      <c r="A31" s="153" t="s">
        <v>312</v>
      </c>
      <c r="B31" s="158"/>
      <c r="C31" s="154"/>
      <c r="F31" s="155"/>
      <c r="G31" s="154"/>
    </row>
    <row r="32" spans="1:8" x14ac:dyDescent="0.25">
      <c r="A32" s="153" t="s">
        <v>313</v>
      </c>
      <c r="B32" s="158"/>
      <c r="C32" s="154"/>
      <c r="F32" s="155"/>
      <c r="G32" s="154"/>
    </row>
    <row r="33" spans="1:7" x14ac:dyDescent="0.25">
      <c r="A33" s="153" t="s">
        <v>314</v>
      </c>
      <c r="B33" s="158"/>
      <c r="C33" s="154"/>
      <c r="F33" s="155"/>
      <c r="G33" s="154"/>
    </row>
    <row r="34" spans="1:7" x14ac:dyDescent="0.25">
      <c r="A34" s="153" t="s">
        <v>315</v>
      </c>
      <c r="B34" s="158"/>
      <c r="C34" s="154"/>
      <c r="F34" s="155"/>
      <c r="G34" s="154"/>
    </row>
    <row r="35" spans="1:7" x14ac:dyDescent="0.25">
      <c r="A35" s="153" t="s">
        <v>316</v>
      </c>
      <c r="B35" s="158"/>
      <c r="C35" s="154"/>
      <c r="F35" s="155"/>
      <c r="G35" s="154"/>
    </row>
    <row r="36" spans="1:7" x14ac:dyDescent="0.25">
      <c r="A36" s="153" t="s">
        <v>317</v>
      </c>
      <c r="B36" s="158"/>
      <c r="C36" s="154"/>
      <c r="F36" s="155"/>
      <c r="G36" s="154"/>
    </row>
    <row r="37" spans="1:7" x14ac:dyDescent="0.25">
      <c r="A37" s="153" t="s">
        <v>318</v>
      </c>
      <c r="B37" s="158"/>
      <c r="C37" s="154"/>
      <c r="F37" s="155"/>
      <c r="G37" s="154"/>
    </row>
    <row r="38" spans="1:7" x14ac:dyDescent="0.25">
      <c r="A38" s="153" t="s">
        <v>319</v>
      </c>
      <c r="B38" s="158"/>
      <c r="C38" s="154"/>
      <c r="F38" s="155"/>
      <c r="G38" s="154"/>
    </row>
    <row r="39" spans="1:7" x14ac:dyDescent="0.25">
      <c r="A39" s="153" t="s">
        <v>320</v>
      </c>
      <c r="B39" s="158"/>
      <c r="C39" s="154"/>
      <c r="F39" s="155"/>
      <c r="G39" s="154"/>
    </row>
    <row r="40" spans="1:7" x14ac:dyDescent="0.25">
      <c r="A40" s="153" t="s">
        <v>321</v>
      </c>
      <c r="B40" s="158"/>
      <c r="C40" s="154"/>
      <c r="F40" s="155"/>
      <c r="G40" s="154"/>
    </row>
    <row r="41" spans="1:7" x14ac:dyDescent="0.25">
      <c r="A41" s="153" t="s">
        <v>322</v>
      </c>
      <c r="B41" s="158"/>
      <c r="C41" s="154"/>
      <c r="F41" s="155"/>
      <c r="G41" s="154"/>
    </row>
    <row r="42" spans="1:7" x14ac:dyDescent="0.25">
      <c r="A42" s="153" t="s">
        <v>323</v>
      </c>
      <c r="B42" s="158"/>
      <c r="C42" s="154"/>
      <c r="F42" s="155"/>
      <c r="G42" s="154"/>
    </row>
    <row r="43" spans="1:7" x14ac:dyDescent="0.25">
      <c r="A43" s="153" t="s">
        <v>324</v>
      </c>
      <c r="B43" s="158"/>
      <c r="C43" s="154"/>
      <c r="F43" s="155"/>
      <c r="G43" s="154"/>
    </row>
    <row r="44" spans="1:7" x14ac:dyDescent="0.25">
      <c r="A44" s="153" t="s">
        <v>325</v>
      </c>
      <c r="B44" s="158"/>
      <c r="C44" s="154"/>
      <c r="F44" s="155"/>
      <c r="G44" s="154"/>
    </row>
    <row r="45" spans="1:7" x14ac:dyDescent="0.25">
      <c r="A45" s="153" t="s">
        <v>326</v>
      </c>
      <c r="B45" s="158"/>
      <c r="C45" s="154"/>
      <c r="F45" s="155"/>
      <c r="G45" s="154"/>
    </row>
    <row r="46" spans="1:7" x14ac:dyDescent="0.25">
      <c r="A46" s="153" t="s">
        <v>327</v>
      </c>
      <c r="B46" s="158"/>
      <c r="C46" s="154"/>
      <c r="F46" s="155"/>
      <c r="G46" s="154"/>
    </row>
    <row r="47" spans="1:7" x14ac:dyDescent="0.25">
      <c r="A47" s="153" t="s">
        <v>328</v>
      </c>
      <c r="B47" s="158"/>
      <c r="C47" s="154"/>
      <c r="F47" s="155"/>
      <c r="G47" s="154"/>
    </row>
    <row r="48" spans="1:7" x14ac:dyDescent="0.25">
      <c r="A48" s="153" t="s">
        <v>329</v>
      </c>
      <c r="B48" s="158"/>
      <c r="C48" s="154"/>
      <c r="F48" s="155"/>
      <c r="G48" s="154"/>
    </row>
    <row r="49" spans="1:7" x14ac:dyDescent="0.25">
      <c r="A49" s="153" t="s">
        <v>330</v>
      </c>
      <c r="B49" s="158"/>
      <c r="C49" s="154"/>
      <c r="F49" s="155"/>
      <c r="G49" s="154"/>
    </row>
    <row r="50" spans="1:7" x14ac:dyDescent="0.25">
      <c r="A50" s="153" t="s">
        <v>331</v>
      </c>
      <c r="B50" s="158"/>
      <c r="C50" s="154"/>
      <c r="F50" s="155"/>
      <c r="G50" s="154"/>
    </row>
    <row r="51" spans="1:7" x14ac:dyDescent="0.25">
      <c r="A51" s="153" t="s">
        <v>332</v>
      </c>
      <c r="B51" s="158"/>
      <c r="C51" s="154"/>
      <c r="F51" s="155"/>
      <c r="G51" s="154"/>
    </row>
    <row r="52" spans="1:7" x14ac:dyDescent="0.25">
      <c r="A52" s="153" t="s">
        <v>333</v>
      </c>
      <c r="B52" s="158"/>
      <c r="C52" s="154"/>
      <c r="F52" s="155"/>
      <c r="G52" s="154"/>
    </row>
    <row r="53" spans="1:7" x14ac:dyDescent="0.25">
      <c r="A53" s="153" t="s">
        <v>334</v>
      </c>
      <c r="B53" s="158"/>
      <c r="C53" s="154"/>
      <c r="F53" s="155"/>
      <c r="G53" s="154"/>
    </row>
    <row r="54" spans="1:7" x14ac:dyDescent="0.25">
      <c r="A54" s="153" t="s">
        <v>335</v>
      </c>
      <c r="B54" s="158"/>
      <c r="C54" s="154"/>
      <c r="F54" s="155"/>
      <c r="G54" s="154"/>
    </row>
    <row r="55" spans="1:7" x14ac:dyDescent="0.25">
      <c r="A55" s="153" t="s">
        <v>336</v>
      </c>
      <c r="B55" s="158"/>
      <c r="C55" s="154"/>
      <c r="F55" s="155"/>
      <c r="G55" s="154"/>
    </row>
    <row r="56" spans="1:7" x14ac:dyDescent="0.25">
      <c r="A56" s="153" t="s">
        <v>337</v>
      </c>
      <c r="B56" s="155">
        <v>8100.4789593004771</v>
      </c>
      <c r="C56" s="154">
        <v>4.1299786893099633</v>
      </c>
      <c r="F56" s="155"/>
      <c r="G56" s="154"/>
    </row>
    <row r="57" spans="1:7" x14ac:dyDescent="0.25">
      <c r="A57" s="153" t="s">
        <v>338</v>
      </c>
      <c r="B57" s="155">
        <v>7358.8092196382449</v>
      </c>
      <c r="C57" s="154">
        <v>4.4208743074700392</v>
      </c>
      <c r="F57" s="155"/>
      <c r="G57" s="154"/>
    </row>
    <row r="58" spans="1:7" x14ac:dyDescent="0.25">
      <c r="A58" s="153" t="s">
        <v>339</v>
      </c>
      <c r="B58" s="155">
        <v>8263.8464615384637</v>
      </c>
      <c r="C58" s="154">
        <v>4.6250987458582236</v>
      </c>
      <c r="F58" s="155"/>
      <c r="G58" s="154"/>
    </row>
    <row r="59" spans="1:7" x14ac:dyDescent="0.25">
      <c r="A59" s="153" t="s">
        <v>340</v>
      </c>
      <c r="B59" s="155">
        <v>5815.1890322580648</v>
      </c>
      <c r="C59" s="154">
        <v>4.6175811632241057</v>
      </c>
      <c r="F59" s="155"/>
      <c r="G59" s="154"/>
    </row>
    <row r="60" spans="1:7" x14ac:dyDescent="0.25">
      <c r="A60" s="153" t="s">
        <v>306</v>
      </c>
      <c r="B60" s="155">
        <v>6689.9893798449621</v>
      </c>
      <c r="C60" s="154">
        <v>4.603831124108237</v>
      </c>
      <c r="F60" s="155"/>
      <c r="G60" s="154"/>
    </row>
    <row r="61" spans="1:7" x14ac:dyDescent="0.25">
      <c r="A61" s="153" t="s">
        <v>305</v>
      </c>
      <c r="B61" s="155">
        <v>7428.4466666666694</v>
      </c>
      <c r="C61" s="154">
        <v>4.5899773255120122</v>
      </c>
      <c r="F61" s="155"/>
      <c r="G61" s="154"/>
    </row>
    <row r="62" spans="1:7" x14ac:dyDescent="0.25">
      <c r="A62" s="162" t="s">
        <v>266</v>
      </c>
      <c r="B62" s="163">
        <f>SUM(B26:B61)</f>
        <v>43656.759719246882</v>
      </c>
      <c r="C62" s="163">
        <f>SUM(C26:C61)</f>
        <v>26.987341355482581</v>
      </c>
    </row>
    <row r="63" spans="1:7" x14ac:dyDescent="0.25">
      <c r="C63" s="158"/>
    </row>
    <row r="67" spans="1:10" s="160" customFormat="1" ht="17.5" x14ac:dyDescent="0.35">
      <c r="A67" s="160" t="s">
        <v>347</v>
      </c>
      <c r="C67" s="161"/>
    </row>
    <row r="68" spans="1:10" x14ac:dyDescent="0.25">
      <c r="A68" s="153" t="s">
        <v>351</v>
      </c>
    </row>
    <row r="69" spans="1:10" x14ac:dyDescent="0.25">
      <c r="A69" s="153" t="s">
        <v>352</v>
      </c>
    </row>
    <row r="70" spans="1:10" x14ac:dyDescent="0.25">
      <c r="A70" s="153" t="s">
        <v>350</v>
      </c>
      <c r="B70" s="153" t="s">
        <v>271</v>
      </c>
      <c r="C70" s="153" t="s">
        <v>268</v>
      </c>
    </row>
    <row r="71" spans="1:10" x14ac:dyDescent="0.25">
      <c r="A71" s="153">
        <v>1</v>
      </c>
      <c r="B71" s="153" t="s">
        <v>300</v>
      </c>
      <c r="C71">
        <f>(5045/2.2)/522.4</f>
        <v>4.389704858694139</v>
      </c>
    </row>
    <row r="72" spans="1:10" x14ac:dyDescent="0.25">
      <c r="A72" s="153">
        <v>1</v>
      </c>
      <c r="B72" s="153" t="s">
        <v>292</v>
      </c>
      <c r="C72">
        <f>(5500/2.2)/568.4</f>
        <v>4.3983110485573542</v>
      </c>
      <c r="F72" s="153" t="s">
        <v>291</v>
      </c>
      <c r="G72" s="153" t="s">
        <v>292</v>
      </c>
      <c r="H72" s="153" t="s">
        <v>300</v>
      </c>
    </row>
    <row r="73" spans="1:10" x14ac:dyDescent="0.25">
      <c r="A73" s="153">
        <v>1</v>
      </c>
      <c r="B73" s="153" t="s">
        <v>291</v>
      </c>
      <c r="C73">
        <f>(5800/2.2)/520.5</f>
        <v>5.0650598201030474</v>
      </c>
      <c r="E73" s="153" t="s">
        <v>265</v>
      </c>
      <c r="F73" s="165">
        <f>_xlfn.STDEV.P(C73,C76,C79,C82,C85)</f>
        <v>0.29532753112904153</v>
      </c>
      <c r="G73" s="165">
        <f>_xlfn.STDEV.P(C72,C75,C78,C81,C84)</f>
        <v>0.45467992052154571</v>
      </c>
      <c r="H73" s="165">
        <f>_xlfn.STDEV.P(C71,C74,C77,C80,C83)</f>
        <v>0.37197201726298168</v>
      </c>
    </row>
    <row r="74" spans="1:10" x14ac:dyDescent="0.25">
      <c r="A74" s="153">
        <v>2</v>
      </c>
      <c r="B74" s="153" t="s">
        <v>300</v>
      </c>
      <c r="C74">
        <f>(5900/2.2)/522.4</f>
        <v>5.1336488932201023</v>
      </c>
      <c r="E74" s="153" t="s">
        <v>345</v>
      </c>
      <c r="F74" s="154">
        <f>AVERAGE(C73,C76,C79,C82,C85)</f>
        <v>5.360387351232089</v>
      </c>
      <c r="G74" s="154">
        <f>AVERAGE(C72,C75,C78,C81,C84)</f>
        <v>4.8529909690788999</v>
      </c>
      <c r="H74" s="154">
        <f>AVERAGE(C71,C74,C77,C80,C83)</f>
        <v>4.7616768759571206</v>
      </c>
    </row>
    <row r="75" spans="1:10" x14ac:dyDescent="0.25">
      <c r="A75" s="153">
        <v>2</v>
      </c>
      <c r="B75" s="153" t="s">
        <v>292</v>
      </c>
      <c r="C75">
        <f>(6100/2.2)/522.4</f>
        <v>5.3076708896004456</v>
      </c>
      <c r="E75" s="153" t="s">
        <v>346</v>
      </c>
      <c r="F75">
        <f>F73/F74</f>
        <v>5.5094438475824008E-2</v>
      </c>
      <c r="G75">
        <f>G73/G74</f>
        <v>9.3690658692456658E-2</v>
      </c>
      <c r="H75">
        <f>H73/H74</f>
        <v>7.8117862037459962E-2</v>
      </c>
    </row>
    <row r="76" spans="1:10" x14ac:dyDescent="0.25">
      <c r="A76" s="153">
        <v>2</v>
      </c>
      <c r="B76" s="153" t="s">
        <v>291</v>
      </c>
      <c r="C76">
        <f>(6500/2.2)/522.4</f>
        <v>5.6557148823611305</v>
      </c>
    </row>
    <row r="77" spans="1:10" x14ac:dyDescent="0.25">
      <c r="A77" s="153">
        <v>3</v>
      </c>
      <c r="B77" s="153" t="s">
        <v>300</v>
      </c>
      <c r="C77" s="154"/>
      <c r="E77" s="153" t="s">
        <v>353</v>
      </c>
      <c r="F77">
        <f>AVERAGE(F75:H75)</f>
        <v>7.5634319735246883E-2</v>
      </c>
      <c r="I77" s="153"/>
      <c r="J77" s="153"/>
    </row>
    <row r="78" spans="1:10" x14ac:dyDescent="0.25">
      <c r="A78" s="153">
        <v>3</v>
      </c>
      <c r="B78" s="153" t="s">
        <v>292</v>
      </c>
      <c r="C78" s="154"/>
      <c r="E78" s="153"/>
    </row>
    <row r="79" spans="1:10" x14ac:dyDescent="0.25">
      <c r="A79" s="153">
        <v>3</v>
      </c>
      <c r="B79" s="153" t="s">
        <v>291</v>
      </c>
      <c r="C79" s="154"/>
      <c r="E79" s="153"/>
      <c r="F79" s="154"/>
      <c r="G79" s="154"/>
      <c r="H79" s="154"/>
      <c r="I79" s="154"/>
      <c r="J79" s="154"/>
    </row>
    <row r="80" spans="1:10" x14ac:dyDescent="0.25">
      <c r="A80" s="153">
        <v>4</v>
      </c>
      <c r="B80" s="153" t="s">
        <v>300</v>
      </c>
      <c r="C80" s="154"/>
      <c r="E80" s="153"/>
    </row>
    <row r="81" spans="1:5" x14ac:dyDescent="0.25">
      <c r="A81" s="153">
        <v>4</v>
      </c>
      <c r="B81" s="153" t="s">
        <v>292</v>
      </c>
      <c r="C81" s="154"/>
    </row>
    <row r="82" spans="1:5" x14ac:dyDescent="0.25">
      <c r="A82" s="153">
        <v>4</v>
      </c>
      <c r="B82" s="153" t="s">
        <v>291</v>
      </c>
      <c r="C82" s="154"/>
      <c r="E82" s="153"/>
    </row>
    <row r="83" spans="1:5" x14ac:dyDescent="0.25">
      <c r="A83" s="153">
        <v>5</v>
      </c>
      <c r="B83" s="153" t="s">
        <v>300</v>
      </c>
      <c r="C83" s="154"/>
    </row>
    <row r="84" spans="1:5" x14ac:dyDescent="0.25">
      <c r="A84" s="153">
        <v>5</v>
      </c>
      <c r="B84" s="153" t="s">
        <v>292</v>
      </c>
      <c r="C84" s="154"/>
    </row>
    <row r="85" spans="1:5" x14ac:dyDescent="0.25">
      <c r="A85" s="153">
        <v>5</v>
      </c>
      <c r="B85" s="153" t="s">
        <v>291</v>
      </c>
      <c r="C85" s="154"/>
    </row>
    <row r="86" spans="1:5" x14ac:dyDescent="0.25">
      <c r="C86" s="158"/>
    </row>
  </sheetData>
  <pageMargins left="0.7" right="0.7" top="0.75" bottom="0.75" header="0.3" footer="0.3"/>
  <ignoredErrors>
    <ignoredError sqref="D5:D11"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K73"/>
  <sheetViews>
    <sheetView topLeftCell="A31" workbookViewId="0">
      <selection activeCell="D28" sqref="D28:D31"/>
    </sheetView>
  </sheetViews>
  <sheetFormatPr defaultColWidth="8.90625" defaultRowHeight="12.5" x14ac:dyDescent="0.25"/>
  <cols>
    <col min="1" max="1" width="20.6328125" customWidth="1"/>
    <col min="2" max="2" width="10.36328125" customWidth="1"/>
    <col min="3" max="3" width="11.453125" customWidth="1"/>
    <col min="4" max="4" width="11.54296875" customWidth="1"/>
    <col min="5" max="6" width="15.6328125" customWidth="1"/>
    <col min="7" max="7" width="13" customWidth="1"/>
    <col min="8" max="9" width="16" bestFit="1" customWidth="1"/>
    <col min="10" max="10" width="13.453125" customWidth="1"/>
  </cols>
  <sheetData>
    <row r="1" spans="1:10" x14ac:dyDescent="0.25">
      <c r="A1" s="153"/>
    </row>
    <row r="2" spans="1:10" s="160" customFormat="1" ht="17.5" x14ac:dyDescent="0.35">
      <c r="A2" s="160" t="s">
        <v>442</v>
      </c>
    </row>
    <row r="3" spans="1:10" s="160" customFormat="1" ht="17.5" x14ac:dyDescent="0.35">
      <c r="A3" s="203" t="s">
        <v>458</v>
      </c>
    </row>
    <row r="4" spans="1:10" ht="13" x14ac:dyDescent="0.3">
      <c r="B4" s="388" t="s">
        <v>443</v>
      </c>
      <c r="C4" s="388"/>
      <c r="D4" s="388"/>
      <c r="E4" s="388"/>
      <c r="F4" s="195"/>
      <c r="G4" s="153" t="s">
        <v>450</v>
      </c>
    </row>
    <row r="5" spans="1:10" ht="13" x14ac:dyDescent="0.3">
      <c r="A5" s="153" t="s">
        <v>271</v>
      </c>
      <c r="B5" s="153" t="s">
        <v>444</v>
      </c>
      <c r="C5" s="153" t="s">
        <v>445</v>
      </c>
      <c r="D5" s="153" t="s">
        <v>446</v>
      </c>
      <c r="E5" s="153" t="s">
        <v>447</v>
      </c>
      <c r="F5" s="195" t="s">
        <v>451</v>
      </c>
      <c r="G5" s="192" t="s">
        <v>452</v>
      </c>
      <c r="H5" s="204"/>
      <c r="J5" s="188"/>
    </row>
    <row r="6" spans="1:10" ht="13" x14ac:dyDescent="0.3">
      <c r="A6" s="153" t="s">
        <v>293</v>
      </c>
      <c r="B6" s="153"/>
      <c r="C6" s="153"/>
      <c r="D6" s="153"/>
      <c r="E6" s="153"/>
      <c r="F6" s="155">
        <f t="shared" ref="F6:F15" si="0">SUM(B6:E6)</f>
        <v>0</v>
      </c>
      <c r="G6" s="192"/>
      <c r="H6" s="205"/>
      <c r="J6" s="188"/>
    </row>
    <row r="7" spans="1:10" ht="13" x14ac:dyDescent="0.3">
      <c r="A7" s="153" t="s">
        <v>294</v>
      </c>
      <c r="B7" s="153"/>
      <c r="C7" s="153"/>
      <c r="D7" s="153"/>
      <c r="E7" s="153"/>
      <c r="F7" s="155">
        <f t="shared" si="0"/>
        <v>0</v>
      </c>
      <c r="G7" s="192"/>
      <c r="H7" s="205"/>
      <c r="J7" s="188"/>
    </row>
    <row r="8" spans="1:10" ht="13" x14ac:dyDescent="0.3">
      <c r="A8" s="153" t="s">
        <v>295</v>
      </c>
      <c r="B8" s="153"/>
      <c r="C8" s="153"/>
      <c r="D8" s="153"/>
      <c r="E8" s="153"/>
      <c r="F8" s="155">
        <f t="shared" si="0"/>
        <v>0</v>
      </c>
      <c r="G8" s="192"/>
      <c r="H8" s="205"/>
      <c r="J8" s="188"/>
    </row>
    <row r="9" spans="1:10" ht="13.5" thickBot="1" x14ac:dyDescent="0.35">
      <c r="A9" s="153" t="s">
        <v>296</v>
      </c>
      <c r="B9" s="153"/>
      <c r="C9" s="153"/>
      <c r="D9" s="153"/>
      <c r="E9" s="153"/>
      <c r="F9" s="155">
        <f t="shared" si="0"/>
        <v>0</v>
      </c>
      <c r="G9" s="192"/>
      <c r="H9" s="205"/>
      <c r="J9" s="188"/>
    </row>
    <row r="10" spans="1:10" ht="13" x14ac:dyDescent="0.3">
      <c r="A10" s="153" t="s">
        <v>297</v>
      </c>
      <c r="B10" s="153"/>
      <c r="C10" s="153"/>
      <c r="D10" s="153"/>
      <c r="E10" s="153"/>
      <c r="F10" s="155">
        <f t="shared" si="0"/>
        <v>0</v>
      </c>
      <c r="G10" s="192"/>
      <c r="H10" s="193" t="s">
        <v>449</v>
      </c>
      <c r="J10" s="188"/>
    </row>
    <row r="11" spans="1:10" ht="13.5" thickBot="1" x14ac:dyDescent="0.35">
      <c r="A11" s="153" t="s">
        <v>298</v>
      </c>
      <c r="B11" s="158"/>
      <c r="C11" s="158"/>
      <c r="D11" s="154"/>
      <c r="F11" s="155">
        <f t="shared" si="0"/>
        <v>0</v>
      </c>
      <c r="G11" s="187"/>
      <c r="H11" s="194">
        <f>F16/G16</f>
        <v>3.5873634249171754E-2</v>
      </c>
      <c r="J11" s="190"/>
    </row>
    <row r="12" spans="1:10" x14ac:dyDescent="0.25">
      <c r="A12" s="153" t="s">
        <v>299</v>
      </c>
      <c r="B12" s="155">
        <v>4026</v>
      </c>
      <c r="C12" s="155">
        <v>50</v>
      </c>
      <c r="D12" s="154"/>
      <c r="E12">
        <v>5500</v>
      </c>
      <c r="F12" s="155">
        <f t="shared" si="0"/>
        <v>9576</v>
      </c>
      <c r="G12">
        <v>40515</v>
      </c>
      <c r="H12" s="189"/>
      <c r="I12" s="189"/>
      <c r="J12" s="190"/>
    </row>
    <row r="13" spans="1:10" x14ac:dyDescent="0.25">
      <c r="A13" s="153" t="s">
        <v>300</v>
      </c>
      <c r="B13" s="155">
        <v>3865</v>
      </c>
      <c r="C13" s="155">
        <v>50</v>
      </c>
      <c r="D13" s="154"/>
      <c r="E13">
        <v>5237</v>
      </c>
      <c r="F13" s="155">
        <f t="shared" si="0"/>
        <v>9152</v>
      </c>
      <c r="G13">
        <v>35878</v>
      </c>
      <c r="H13" s="189"/>
      <c r="I13" s="189"/>
      <c r="J13" s="190"/>
    </row>
    <row r="14" spans="1:10" x14ac:dyDescent="0.25">
      <c r="A14" s="153" t="s">
        <v>292</v>
      </c>
      <c r="B14" s="155">
        <v>3361</v>
      </c>
      <c r="C14" s="155">
        <v>25</v>
      </c>
      <c r="D14" s="154"/>
      <c r="E14">
        <v>4892</v>
      </c>
      <c r="F14" s="155">
        <f t="shared" si="0"/>
        <v>8278</v>
      </c>
      <c r="G14">
        <v>99782</v>
      </c>
      <c r="H14" s="189"/>
      <c r="I14" s="189"/>
      <c r="J14" s="190"/>
    </row>
    <row r="15" spans="1:10" x14ac:dyDescent="0.25">
      <c r="A15" s="153" t="s">
        <v>291</v>
      </c>
      <c r="B15" s="155">
        <v>2689</v>
      </c>
      <c r="C15" s="155">
        <v>25</v>
      </c>
      <c r="D15" s="154"/>
      <c r="E15">
        <v>4443</v>
      </c>
      <c r="F15" s="155">
        <f t="shared" si="0"/>
        <v>7157</v>
      </c>
      <c r="G15">
        <v>585677</v>
      </c>
      <c r="H15" s="189"/>
      <c r="I15" s="189"/>
      <c r="J15" s="190"/>
    </row>
    <row r="16" spans="1:10" x14ac:dyDescent="0.25">
      <c r="A16" s="153" t="s">
        <v>459</v>
      </c>
      <c r="B16" s="158">
        <f t="shared" ref="B16:G16" si="1">AVERAGE(B11:B15)</f>
        <v>3485.25</v>
      </c>
      <c r="C16" s="158">
        <f t="shared" si="1"/>
        <v>37.5</v>
      </c>
      <c r="D16" s="158" t="e">
        <f t="shared" si="1"/>
        <v>#DIV/0!</v>
      </c>
      <c r="E16" s="158">
        <f t="shared" si="1"/>
        <v>5018</v>
      </c>
      <c r="F16" s="158">
        <f t="shared" si="1"/>
        <v>6832.6</v>
      </c>
      <c r="G16" s="158">
        <f t="shared" si="1"/>
        <v>190463</v>
      </c>
      <c r="H16" s="189"/>
      <c r="I16" s="189"/>
      <c r="J16" s="191"/>
    </row>
    <row r="17" spans="1:10" x14ac:dyDescent="0.25">
      <c r="C17" s="158"/>
      <c r="G17" s="188"/>
      <c r="H17" s="189"/>
      <c r="I17" s="189"/>
      <c r="J17" s="190"/>
    </row>
    <row r="19" spans="1:10" s="160" customFormat="1" ht="19.5" customHeight="1" x14ac:dyDescent="0.35">
      <c r="A19" s="160" t="s">
        <v>470</v>
      </c>
      <c r="C19" s="161"/>
    </row>
    <row r="21" spans="1:10" ht="36.65" customHeight="1" x14ac:dyDescent="0.25">
      <c r="A21" s="153" t="s">
        <v>271</v>
      </c>
      <c r="B21" s="196" t="s">
        <v>453</v>
      </c>
      <c r="C21" s="196" t="s">
        <v>456</v>
      </c>
      <c r="D21" s="196" t="s">
        <v>471</v>
      </c>
      <c r="G21" s="153"/>
      <c r="H21" s="153"/>
    </row>
    <row r="22" spans="1:10" x14ac:dyDescent="0.25">
      <c r="A22" s="153" t="s">
        <v>293</v>
      </c>
      <c r="B22" s="158">
        <f>G6</f>
        <v>0</v>
      </c>
      <c r="C22" s="155">
        <f>F6</f>
        <v>0</v>
      </c>
      <c r="D22" s="154"/>
      <c r="E22" s="188"/>
      <c r="F22" s="188"/>
      <c r="G22" s="206"/>
      <c r="H22" s="154"/>
    </row>
    <row r="23" spans="1:10" x14ac:dyDescent="0.25">
      <c r="A23" s="153" t="s">
        <v>294</v>
      </c>
      <c r="B23" s="158">
        <f t="shared" ref="B23:B31" si="2">G7</f>
        <v>0</v>
      </c>
      <c r="C23" s="155">
        <f t="shared" ref="C23:C31" si="3">F7</f>
        <v>0</v>
      </c>
      <c r="D23" s="154"/>
      <c r="E23" s="189"/>
      <c r="F23" s="189"/>
      <c r="G23" s="189"/>
      <c r="H23" s="154"/>
    </row>
    <row r="24" spans="1:10" x14ac:dyDescent="0.25">
      <c r="A24" s="153" t="s">
        <v>295</v>
      </c>
      <c r="B24" s="158">
        <f t="shared" si="2"/>
        <v>0</v>
      </c>
      <c r="C24" s="155">
        <f t="shared" si="3"/>
        <v>0</v>
      </c>
      <c r="D24" s="154"/>
      <c r="E24" s="189"/>
      <c r="F24" s="189"/>
      <c r="G24" s="190"/>
      <c r="H24" s="154"/>
    </row>
    <row r="25" spans="1:10" x14ac:dyDescent="0.25">
      <c r="A25" s="153" t="s">
        <v>296</v>
      </c>
      <c r="B25" s="158">
        <f t="shared" si="2"/>
        <v>0</v>
      </c>
      <c r="C25" s="155">
        <f t="shared" si="3"/>
        <v>0</v>
      </c>
      <c r="D25" s="154"/>
      <c r="H25" s="154"/>
    </row>
    <row r="26" spans="1:10" x14ac:dyDescent="0.25">
      <c r="A26" s="153" t="s">
        <v>297</v>
      </c>
      <c r="B26" s="158">
        <f t="shared" si="2"/>
        <v>0</v>
      </c>
      <c r="C26" s="155">
        <f t="shared" si="3"/>
        <v>0</v>
      </c>
      <c r="D26" s="154"/>
      <c r="H26" s="154"/>
    </row>
    <row r="27" spans="1:10" x14ac:dyDescent="0.25">
      <c r="A27" s="153" t="s">
        <v>298</v>
      </c>
      <c r="B27" s="158">
        <f t="shared" si="2"/>
        <v>0</v>
      </c>
      <c r="C27" s="155">
        <f t="shared" si="3"/>
        <v>0</v>
      </c>
      <c r="D27" s="154"/>
      <c r="G27" s="155"/>
      <c r="H27" s="154"/>
    </row>
    <row r="28" spans="1:10" x14ac:dyDescent="0.25">
      <c r="A28" s="153" t="s">
        <v>299</v>
      </c>
      <c r="B28" s="158">
        <f t="shared" si="2"/>
        <v>40515</v>
      </c>
      <c r="C28" s="155">
        <f t="shared" si="3"/>
        <v>9576</v>
      </c>
      <c r="D28">
        <f>(6200/2.2)/500.6</f>
        <v>5.6296081066356729</v>
      </c>
      <c r="G28" s="155"/>
      <c r="H28" s="154"/>
    </row>
    <row r="29" spans="1:10" x14ac:dyDescent="0.25">
      <c r="A29" s="153" t="s">
        <v>300</v>
      </c>
      <c r="B29" s="158">
        <f t="shared" si="2"/>
        <v>35878</v>
      </c>
      <c r="C29" s="155">
        <f t="shared" si="3"/>
        <v>9152</v>
      </c>
      <c r="D29">
        <f>(5800/2.2)/520.5</f>
        <v>5.0650598201030474</v>
      </c>
      <c r="G29" s="155"/>
      <c r="H29" s="154"/>
    </row>
    <row r="30" spans="1:10" x14ac:dyDescent="0.25">
      <c r="A30" s="153" t="s">
        <v>292</v>
      </c>
      <c r="B30" s="158">
        <f t="shared" si="2"/>
        <v>99782</v>
      </c>
      <c r="C30" s="155">
        <f t="shared" si="3"/>
        <v>8278</v>
      </c>
      <c r="D30">
        <f>(5500/2.2)/568.4</f>
        <v>4.3983110485573542</v>
      </c>
      <c r="G30" s="155"/>
      <c r="H30" s="154"/>
    </row>
    <row r="31" spans="1:10" x14ac:dyDescent="0.25">
      <c r="A31" s="153" t="s">
        <v>291</v>
      </c>
      <c r="B31" s="158">
        <f t="shared" si="2"/>
        <v>585677</v>
      </c>
      <c r="C31" s="155">
        <f t="shared" si="3"/>
        <v>7157</v>
      </c>
      <c r="D31">
        <f>(5045/2.2)/522.4</f>
        <v>4.389704858694139</v>
      </c>
      <c r="G31" s="155"/>
      <c r="H31" s="154"/>
    </row>
    <row r="32" spans="1:10" x14ac:dyDescent="0.25">
      <c r="A32" s="153"/>
      <c r="B32" s="158"/>
      <c r="D32" s="154"/>
      <c r="G32" s="155"/>
      <c r="H32" s="154"/>
    </row>
    <row r="33" spans="1:8" s="153" customFormat="1" x14ac:dyDescent="0.25">
      <c r="A33" s="153" t="s">
        <v>454</v>
      </c>
      <c r="B33" s="200">
        <f>LARGE(B22:B31, 1) + LARGE(B22:B31, 2) + LARGE(B22:B31, 3)</f>
        <v>725974</v>
      </c>
      <c r="C33" s="200">
        <f>LARGE(C22:C31, 1) + LARGE(C22:C31, 2) + LARGE(C22:C31, 3)</f>
        <v>27006</v>
      </c>
      <c r="D33" s="200">
        <f>LARGE(D22:D31, 1) + LARGE(D22:D31, 2) + LARGE(D22:D31, 3)</f>
        <v>15.092978975296074</v>
      </c>
      <c r="G33" s="164"/>
      <c r="H33" s="201"/>
    </row>
    <row r="34" spans="1:8" s="153" customFormat="1" x14ac:dyDescent="0.25">
      <c r="A34" s="153" t="s">
        <v>455</v>
      </c>
      <c r="B34" s="200">
        <f>B33/3</f>
        <v>241991.33333333334</v>
      </c>
      <c r="C34" s="200">
        <f>C33/3</f>
        <v>9002</v>
      </c>
      <c r="D34" s="200">
        <f>D33/3</f>
        <v>5.0309929917653582</v>
      </c>
      <c r="G34" s="164"/>
      <c r="H34" s="201"/>
    </row>
    <row r="35" spans="1:8" s="197" customFormat="1" ht="13" x14ac:dyDescent="0.3">
      <c r="A35" s="197" t="s">
        <v>448</v>
      </c>
      <c r="B35" s="202">
        <f>B31/B34</f>
        <v>2.4202395678082134</v>
      </c>
      <c r="C35" s="202">
        <f>C31/C34</f>
        <v>0.79504554543434791</v>
      </c>
      <c r="D35" s="202">
        <f>D31/D34</f>
        <v>0.87253249326308568</v>
      </c>
      <c r="G35" s="198"/>
      <c r="H35" s="199"/>
    </row>
    <row r="36" spans="1:8" x14ac:dyDescent="0.25">
      <c r="A36" s="153"/>
      <c r="B36" s="158"/>
      <c r="C36" s="154"/>
      <c r="G36" s="155"/>
      <c r="H36" s="154"/>
    </row>
    <row r="37" spans="1:8" x14ac:dyDescent="0.25">
      <c r="A37" s="153"/>
      <c r="B37" s="158"/>
      <c r="C37" s="154"/>
      <c r="G37" s="155"/>
      <c r="H37" s="154"/>
    </row>
    <row r="38" spans="1:8" s="160" customFormat="1" ht="19.5" customHeight="1" x14ac:dyDescent="0.35">
      <c r="A38" s="160" t="s">
        <v>462</v>
      </c>
      <c r="C38" s="161"/>
    </row>
    <row r="40" spans="1:8" ht="36.65" customHeight="1" x14ac:dyDescent="0.25">
      <c r="A40" s="153" t="s">
        <v>271</v>
      </c>
      <c r="B40" s="196" t="s">
        <v>463</v>
      </c>
      <c r="C40" s="196" t="s">
        <v>464</v>
      </c>
      <c r="D40" s="196" t="s">
        <v>465</v>
      </c>
      <c r="E40" s="196" t="s">
        <v>466</v>
      </c>
      <c r="F40" s="196" t="s">
        <v>467</v>
      </c>
      <c r="G40" s="153"/>
      <c r="H40" s="153"/>
    </row>
    <row r="41" spans="1:8" x14ac:dyDescent="0.25">
      <c r="A41" s="153" t="s">
        <v>300</v>
      </c>
      <c r="B41" s="158">
        <f>G32</f>
        <v>0</v>
      </c>
      <c r="C41" s="155">
        <f>F32</f>
        <v>0</v>
      </c>
      <c r="D41" s="154"/>
      <c r="E41" t="e">
        <f>B41/D41</f>
        <v>#DIV/0!</v>
      </c>
      <c r="F41" t="e">
        <f>C41/D41</f>
        <v>#DIV/0!</v>
      </c>
      <c r="G41" s="155"/>
      <c r="H41" s="154"/>
    </row>
    <row r="42" spans="1:8" x14ac:dyDescent="0.25">
      <c r="A42" s="153" t="s">
        <v>292</v>
      </c>
      <c r="B42" s="158">
        <f>G33</f>
        <v>0</v>
      </c>
      <c r="C42" s="155">
        <f>F33</f>
        <v>0</v>
      </c>
      <c r="D42" s="154"/>
      <c r="E42" t="e">
        <f>B42/D42</f>
        <v>#DIV/0!</v>
      </c>
      <c r="F42" t="e">
        <f>C42/D42</f>
        <v>#DIV/0!</v>
      </c>
      <c r="G42" s="155"/>
      <c r="H42" s="154"/>
    </row>
    <row r="43" spans="1:8" x14ac:dyDescent="0.25">
      <c r="A43" s="153" t="s">
        <v>291</v>
      </c>
      <c r="B43" s="158">
        <f>G34</f>
        <v>0</v>
      </c>
      <c r="C43" s="155">
        <f>F34</f>
        <v>0</v>
      </c>
      <c r="D43" s="154"/>
      <c r="E43" t="e">
        <f>B43/D43</f>
        <v>#DIV/0!</v>
      </c>
      <c r="F43" t="e">
        <f>C43/D43</f>
        <v>#DIV/0!</v>
      </c>
      <c r="G43" s="155"/>
      <c r="H43" s="154"/>
    </row>
    <row r="44" spans="1:8" x14ac:dyDescent="0.25">
      <c r="A44" s="153"/>
      <c r="B44" s="158"/>
      <c r="D44" s="154"/>
      <c r="G44" s="155"/>
      <c r="H44" s="154"/>
    </row>
    <row r="45" spans="1:8" s="197" customFormat="1" ht="13" x14ac:dyDescent="0.3">
      <c r="A45" s="197" t="s">
        <v>449</v>
      </c>
      <c r="B45" s="202"/>
      <c r="D45" s="202"/>
      <c r="E45" s="197" t="e">
        <f>AVERAGE(E41:E43)</f>
        <v>#DIV/0!</v>
      </c>
      <c r="F45" s="197" t="e">
        <f>AVERAGE(F41:F43)</f>
        <v>#DIV/0!</v>
      </c>
      <c r="G45" s="198"/>
      <c r="H45" s="199"/>
    </row>
    <row r="46" spans="1:8" x14ac:dyDescent="0.25">
      <c r="A46" s="153"/>
      <c r="B46" s="158"/>
      <c r="C46" s="154"/>
      <c r="G46" s="155"/>
      <c r="H46" s="154"/>
    </row>
    <row r="47" spans="1:8" x14ac:dyDescent="0.25">
      <c r="D47" s="155"/>
      <c r="E47" s="154"/>
    </row>
    <row r="48" spans="1:8" x14ac:dyDescent="0.25">
      <c r="D48" s="155"/>
      <c r="E48" s="154"/>
    </row>
    <row r="54" spans="1:11" s="160" customFormat="1" ht="17.5" x14ac:dyDescent="0.35">
      <c r="C54" s="161"/>
    </row>
    <row r="55" spans="1:11" x14ac:dyDescent="0.25">
      <c r="A55" s="153"/>
    </row>
    <row r="56" spans="1:11" x14ac:dyDescent="0.25">
      <c r="A56" s="153"/>
    </row>
    <row r="57" spans="1:11" x14ac:dyDescent="0.25">
      <c r="A57" s="153"/>
      <c r="B57" s="153"/>
      <c r="C57" s="153"/>
      <c r="F57" s="187"/>
      <c r="G57" s="187"/>
      <c r="H57" s="187"/>
      <c r="I57" s="187"/>
    </row>
    <row r="58" spans="1:11" x14ac:dyDescent="0.25">
      <c r="A58" s="153"/>
      <c r="B58" s="153"/>
      <c r="C58" s="154"/>
      <c r="F58" s="187"/>
      <c r="G58" s="187"/>
      <c r="H58" s="187"/>
      <c r="I58" s="187"/>
    </row>
    <row r="59" spans="1:11" x14ac:dyDescent="0.25">
      <c r="A59" s="153"/>
      <c r="B59" s="153"/>
      <c r="C59" s="154"/>
      <c r="F59" s="187"/>
      <c r="G59" s="188"/>
      <c r="H59" s="188"/>
      <c r="I59" s="188"/>
    </row>
    <row r="60" spans="1:11" x14ac:dyDescent="0.25">
      <c r="A60" s="153"/>
      <c r="B60" s="153"/>
      <c r="C60" s="154"/>
      <c r="E60" s="153"/>
      <c r="F60" s="188"/>
      <c r="G60" s="187"/>
      <c r="H60" s="187"/>
      <c r="I60" s="187"/>
    </row>
    <row r="61" spans="1:11" x14ac:dyDescent="0.25">
      <c r="A61" s="153"/>
      <c r="B61" s="153"/>
      <c r="C61" s="154"/>
      <c r="E61" s="153"/>
      <c r="F61" s="188"/>
      <c r="G61" s="190"/>
      <c r="H61" s="190"/>
      <c r="I61" s="190"/>
    </row>
    <row r="62" spans="1:11" x14ac:dyDescent="0.25">
      <c r="A62" s="153"/>
      <c r="B62" s="153"/>
      <c r="C62" s="154"/>
      <c r="E62" s="153"/>
      <c r="F62" s="188"/>
      <c r="G62" s="187"/>
      <c r="H62" s="187"/>
      <c r="I62" s="187"/>
    </row>
    <row r="63" spans="1:11" x14ac:dyDescent="0.25">
      <c r="A63" s="153"/>
      <c r="B63" s="153"/>
      <c r="C63" s="154"/>
    </row>
    <row r="64" spans="1:11" x14ac:dyDescent="0.25">
      <c r="A64" s="153"/>
      <c r="B64" s="153"/>
      <c r="C64" s="154"/>
      <c r="E64" s="153"/>
      <c r="F64" s="153"/>
      <c r="J64" s="153"/>
      <c r="K64" s="153"/>
    </row>
    <row r="65" spans="1:11" x14ac:dyDescent="0.25">
      <c r="A65" s="153"/>
      <c r="B65" s="153"/>
      <c r="C65" s="154"/>
      <c r="E65" s="153"/>
      <c r="F65" s="153"/>
    </row>
    <row r="66" spans="1:11" x14ac:dyDescent="0.25">
      <c r="A66" s="153"/>
      <c r="B66" s="153"/>
      <c r="C66" s="154"/>
      <c r="E66" s="153"/>
      <c r="F66" s="153"/>
      <c r="G66" s="154"/>
      <c r="H66" s="154"/>
      <c r="I66" s="154"/>
      <c r="J66" s="154"/>
      <c r="K66" s="154"/>
    </row>
    <row r="67" spans="1:11" x14ac:dyDescent="0.25">
      <c r="A67" s="153"/>
      <c r="B67" s="153"/>
      <c r="C67" s="154"/>
      <c r="E67" s="153"/>
      <c r="F67" s="153"/>
    </row>
    <row r="68" spans="1:11" x14ac:dyDescent="0.25">
      <c r="A68" s="153"/>
      <c r="B68" s="153"/>
      <c r="C68" s="154"/>
    </row>
    <row r="69" spans="1:11" x14ac:dyDescent="0.25">
      <c r="A69" s="153"/>
      <c r="B69" s="153"/>
      <c r="C69" s="154"/>
      <c r="E69" s="153"/>
      <c r="F69" s="153"/>
    </row>
    <row r="70" spans="1:11" x14ac:dyDescent="0.25">
      <c r="A70" s="153"/>
      <c r="B70" s="153"/>
      <c r="C70" s="154"/>
    </row>
    <row r="71" spans="1:11" x14ac:dyDescent="0.25">
      <c r="A71" s="153"/>
      <c r="B71" s="153"/>
      <c r="C71" s="154"/>
    </row>
    <row r="72" spans="1:11" x14ac:dyDescent="0.25">
      <c r="A72" s="153"/>
      <c r="B72" s="153"/>
      <c r="C72" s="154"/>
    </row>
    <row r="73" spans="1:11" x14ac:dyDescent="0.25">
      <c r="C73" s="158"/>
    </row>
  </sheetData>
  <mergeCells count="1">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A1:BN91"/>
  <sheetViews>
    <sheetView tabSelected="1" zoomScale="85" zoomScaleNormal="85" workbookViewId="0">
      <selection activeCell="B7" sqref="B7"/>
    </sheetView>
  </sheetViews>
  <sheetFormatPr defaultColWidth="8.90625" defaultRowHeight="12.5" x14ac:dyDescent="0.25"/>
  <cols>
    <col min="1" max="1" width="31.6328125" style="233" bestFit="1" customWidth="1"/>
    <col min="2" max="2" width="22.90625" style="310" bestFit="1" customWidth="1"/>
    <col min="3" max="3" width="10.54296875" style="233" bestFit="1" customWidth="1"/>
    <col min="4" max="4" width="9.54296875" style="233" bestFit="1" customWidth="1"/>
    <col min="5" max="5" width="17" style="233" customWidth="1"/>
    <col min="6" max="16384" width="8.90625" style="233"/>
  </cols>
  <sheetData>
    <row r="1" spans="1:5" ht="14.5" x14ac:dyDescent="0.35">
      <c r="A1" s="263" t="s">
        <v>627</v>
      </c>
      <c r="B1" s="305" t="s">
        <v>85</v>
      </c>
      <c r="E1" s="247"/>
    </row>
    <row r="2" spans="1:5" ht="13" x14ac:dyDescent="0.3">
      <c r="A2" s="265" t="s">
        <v>627</v>
      </c>
      <c r="B2" s="306" t="s">
        <v>777</v>
      </c>
      <c r="E2" s="247"/>
    </row>
    <row r="3" spans="1:5" x14ac:dyDescent="0.25">
      <c r="A3" s="265" t="s">
        <v>626</v>
      </c>
      <c r="B3" s="306" t="s">
        <v>776</v>
      </c>
    </row>
    <row r="4" spans="1:5" x14ac:dyDescent="0.25">
      <c r="A4" s="265" t="s">
        <v>625</v>
      </c>
      <c r="B4" s="306" t="s">
        <v>775</v>
      </c>
    </row>
    <row r="5" spans="1:5" x14ac:dyDescent="0.25">
      <c r="A5" s="265" t="s">
        <v>350</v>
      </c>
      <c r="B5" s="306" t="s">
        <v>778</v>
      </c>
    </row>
    <row r="6" spans="1:5" x14ac:dyDescent="0.25">
      <c r="A6" s="265" t="s">
        <v>624</v>
      </c>
      <c r="B6" s="306">
        <v>2010</v>
      </c>
    </row>
    <row r="7" spans="1:5" x14ac:dyDescent="0.25">
      <c r="A7" s="265" t="s">
        <v>623</v>
      </c>
      <c r="B7" s="306"/>
    </row>
    <row r="8" spans="1:5" x14ac:dyDescent="0.25">
      <c r="A8" s="265" t="s">
        <v>622</v>
      </c>
      <c r="B8" s="306"/>
    </row>
    <row r="9" spans="1:5" x14ac:dyDescent="0.25">
      <c r="A9" s="265" t="s">
        <v>621</v>
      </c>
      <c r="B9" s="306"/>
    </row>
    <row r="10" spans="1:5" x14ac:dyDescent="0.25">
      <c r="A10" s="265" t="s">
        <v>620</v>
      </c>
      <c r="B10" s="306"/>
    </row>
    <row r="12" spans="1:5" ht="14.5" x14ac:dyDescent="0.35">
      <c r="A12" s="264" t="s">
        <v>619</v>
      </c>
      <c r="B12" s="306"/>
    </row>
    <row r="13" spans="1:5" x14ac:dyDescent="0.25">
      <c r="A13" s="265" t="s">
        <v>618</v>
      </c>
      <c r="B13" s="311">
        <v>15</v>
      </c>
    </row>
    <row r="14" spans="1:5" x14ac:dyDescent="0.25">
      <c r="A14" s="265" t="s">
        <v>617</v>
      </c>
      <c r="B14" s="311">
        <v>0.49</v>
      </c>
    </row>
    <row r="15" spans="1:5" x14ac:dyDescent="0.25">
      <c r="A15" s="265" t="s">
        <v>616</v>
      </c>
      <c r="B15" s="306"/>
    </row>
    <row r="16" spans="1:5" x14ac:dyDescent="0.25">
      <c r="A16" s="266" t="s">
        <v>615</v>
      </c>
      <c r="B16" s="311">
        <v>166.9</v>
      </c>
    </row>
    <row r="17" spans="1:2" x14ac:dyDescent="0.25">
      <c r="A17" s="265" t="s">
        <v>614</v>
      </c>
      <c r="B17" s="306"/>
    </row>
    <row r="18" spans="1:2" x14ac:dyDescent="0.25">
      <c r="A18" s="265" t="s">
        <v>613</v>
      </c>
      <c r="B18" s="311">
        <v>0.45</v>
      </c>
    </row>
    <row r="19" spans="1:2" x14ac:dyDescent="0.25">
      <c r="A19" s="265" t="s">
        <v>612</v>
      </c>
      <c r="B19" s="306"/>
    </row>
    <row r="20" spans="1:2" x14ac:dyDescent="0.25">
      <c r="A20" s="265" t="s">
        <v>611</v>
      </c>
      <c r="B20" s="306">
        <v>-0.02</v>
      </c>
    </row>
    <row r="21" spans="1:2" x14ac:dyDescent="0.25">
      <c r="A21" s="265" t="s">
        <v>610</v>
      </c>
      <c r="B21" s="306"/>
    </row>
    <row r="22" spans="1:2" x14ac:dyDescent="0.25">
      <c r="A22" s="265" t="s">
        <v>609</v>
      </c>
      <c r="B22" s="306">
        <v>0.50900000000000001</v>
      </c>
    </row>
    <row r="23" spans="1:2" x14ac:dyDescent="0.25">
      <c r="A23" s="265" t="s">
        <v>608</v>
      </c>
      <c r="B23" s="306"/>
    </row>
    <row r="24" spans="1:2" x14ac:dyDescent="0.25">
      <c r="A24" s="265" t="s">
        <v>607</v>
      </c>
      <c r="B24" s="306">
        <v>6.9000000000000006E-2</v>
      </c>
    </row>
    <row r="25" spans="1:2" x14ac:dyDescent="0.25">
      <c r="A25" s="265" t="s">
        <v>606</v>
      </c>
      <c r="B25" s="306"/>
    </row>
    <row r="26" spans="1:2" x14ac:dyDescent="0.25">
      <c r="A26" s="265" t="s">
        <v>605</v>
      </c>
      <c r="B26" s="306"/>
    </row>
    <row r="27" spans="1:2" x14ac:dyDescent="0.25">
      <c r="A27" s="265" t="s">
        <v>604</v>
      </c>
      <c r="B27" s="306"/>
    </row>
    <row r="28" spans="1:2" x14ac:dyDescent="0.25">
      <c r="A28" s="265" t="s">
        <v>603</v>
      </c>
      <c r="B28" s="306"/>
    </row>
    <row r="29" spans="1:2" x14ac:dyDescent="0.25">
      <c r="A29" s="265" t="s">
        <v>602</v>
      </c>
      <c r="B29" s="306"/>
    </row>
    <row r="30" spans="1:2" x14ac:dyDescent="0.25">
      <c r="A30" s="266" t="s">
        <v>601</v>
      </c>
      <c r="B30" s="311">
        <v>74.900000000000006</v>
      </c>
    </row>
    <row r="31" spans="1:2" x14ac:dyDescent="0.25">
      <c r="A31" s="265" t="s">
        <v>600</v>
      </c>
      <c r="B31" s="306"/>
    </row>
    <row r="32" spans="1:2" x14ac:dyDescent="0.25">
      <c r="A32" s="265" t="s">
        <v>599</v>
      </c>
      <c r="B32" s="306"/>
    </row>
    <row r="33" spans="1:66" x14ac:dyDescent="0.25">
      <c r="A33" s="265" t="s">
        <v>598</v>
      </c>
      <c r="B33" s="306"/>
    </row>
    <row r="35" spans="1:66" ht="14.5" x14ac:dyDescent="0.35">
      <c r="A35" s="264" t="s">
        <v>109</v>
      </c>
      <c r="B35" s="306"/>
    </row>
    <row r="36" spans="1:66" x14ac:dyDescent="0.25">
      <c r="A36" s="265" t="s">
        <v>597</v>
      </c>
      <c r="B36" s="311">
        <v>35.799999999999997</v>
      </c>
    </row>
    <row r="37" spans="1:66" x14ac:dyDescent="0.25">
      <c r="A37" s="265" t="s">
        <v>596</v>
      </c>
      <c r="B37" s="306"/>
    </row>
    <row r="38" spans="1:66" x14ac:dyDescent="0.25">
      <c r="A38" s="265" t="s">
        <v>595</v>
      </c>
      <c r="B38" s="311">
        <v>100</v>
      </c>
    </row>
    <row r="39" spans="1:66" x14ac:dyDescent="0.25">
      <c r="A39" s="265" t="s">
        <v>594</v>
      </c>
      <c r="B39" s="306"/>
    </row>
    <row r="40" spans="1:66" x14ac:dyDescent="0.25">
      <c r="A40" s="266" t="s">
        <v>593</v>
      </c>
      <c r="B40" s="306"/>
    </row>
    <row r="42" spans="1:66" ht="14.5" x14ac:dyDescent="0.35">
      <c r="A42" s="264" t="s">
        <v>592</v>
      </c>
      <c r="B42" s="307"/>
    </row>
    <row r="43" spans="1:66" x14ac:dyDescent="0.25">
      <c r="A43" s="302" t="s">
        <v>271</v>
      </c>
      <c r="B43" s="312">
        <v>1946</v>
      </c>
      <c r="C43" s="303">
        <v>1947</v>
      </c>
      <c r="D43" s="303">
        <v>1948</v>
      </c>
      <c r="E43" s="303">
        <v>1949</v>
      </c>
      <c r="F43" s="303">
        <v>1950</v>
      </c>
      <c r="G43" s="303">
        <v>1951</v>
      </c>
      <c r="H43" s="303">
        <v>1952</v>
      </c>
      <c r="I43" s="303">
        <v>1953</v>
      </c>
      <c r="J43" s="303">
        <v>1954</v>
      </c>
      <c r="K43" s="303">
        <v>1955</v>
      </c>
      <c r="L43" s="303">
        <v>1956</v>
      </c>
      <c r="M43" s="303">
        <v>1957</v>
      </c>
      <c r="N43" s="303">
        <v>1958</v>
      </c>
      <c r="O43" s="303">
        <v>1959</v>
      </c>
      <c r="P43" s="303">
        <v>1960</v>
      </c>
      <c r="Q43" s="303">
        <v>1961</v>
      </c>
      <c r="R43" s="303">
        <v>1962</v>
      </c>
      <c r="S43" s="303">
        <v>1963</v>
      </c>
      <c r="T43" s="303">
        <v>1964</v>
      </c>
      <c r="U43" s="303">
        <v>1965</v>
      </c>
      <c r="V43" s="303">
        <v>1966</v>
      </c>
      <c r="W43" s="303">
        <v>1967</v>
      </c>
      <c r="X43" s="303">
        <v>1968</v>
      </c>
      <c r="Y43" s="303">
        <v>1969</v>
      </c>
      <c r="Z43" s="303">
        <v>1970</v>
      </c>
      <c r="AA43" s="303">
        <v>1971</v>
      </c>
      <c r="AB43" s="303">
        <v>1972</v>
      </c>
      <c r="AC43" s="303">
        <v>1973</v>
      </c>
      <c r="AD43" s="303">
        <v>1974</v>
      </c>
      <c r="AE43" s="303">
        <v>1975</v>
      </c>
      <c r="AF43" s="303">
        <v>1976</v>
      </c>
      <c r="AG43" s="303">
        <v>1977</v>
      </c>
      <c r="AH43" s="303">
        <v>1978</v>
      </c>
      <c r="AI43" s="303">
        <v>1979</v>
      </c>
      <c r="AJ43" s="303">
        <v>1980</v>
      </c>
      <c r="AK43" s="303">
        <v>1981</v>
      </c>
      <c r="AL43" s="303">
        <v>1982</v>
      </c>
      <c r="AM43" s="303">
        <v>1983</v>
      </c>
      <c r="AN43" s="303">
        <v>1984</v>
      </c>
      <c r="AO43" s="303">
        <v>1985</v>
      </c>
      <c r="AP43" s="303">
        <v>1986</v>
      </c>
      <c r="AQ43" s="303">
        <v>1987</v>
      </c>
      <c r="AR43" s="303">
        <v>1988</v>
      </c>
      <c r="AS43" s="303">
        <v>1989</v>
      </c>
      <c r="AT43" s="303">
        <v>1990</v>
      </c>
      <c r="AU43" s="303">
        <v>1991</v>
      </c>
      <c r="AV43" s="303">
        <v>1992</v>
      </c>
      <c r="AW43" s="303">
        <v>1993</v>
      </c>
      <c r="AX43" s="303">
        <v>1994</v>
      </c>
      <c r="AY43" s="303">
        <v>1995</v>
      </c>
      <c r="AZ43" s="303">
        <v>1996</v>
      </c>
      <c r="BA43" s="303">
        <v>1997</v>
      </c>
      <c r="BB43" s="303">
        <v>1998</v>
      </c>
      <c r="BC43" s="303">
        <v>1999</v>
      </c>
      <c r="BD43" s="303">
        <v>2000</v>
      </c>
      <c r="BE43" s="303">
        <v>2001</v>
      </c>
      <c r="BF43" s="303">
        <v>2002</v>
      </c>
      <c r="BG43" s="303">
        <v>2003</v>
      </c>
      <c r="BH43" s="303">
        <v>2004</v>
      </c>
      <c r="BI43" s="303">
        <v>2005</v>
      </c>
      <c r="BJ43" s="303">
        <v>2006</v>
      </c>
      <c r="BK43" s="303">
        <v>2007</v>
      </c>
      <c r="BL43" s="303">
        <v>2008</v>
      </c>
      <c r="BM43" s="303">
        <v>2009</v>
      </c>
      <c r="BN43" s="303">
        <v>2010</v>
      </c>
    </row>
    <row r="44" spans="1:66" x14ac:dyDescent="0.25">
      <c r="A44" s="302" t="s">
        <v>591</v>
      </c>
      <c r="B44" s="307"/>
      <c r="C44" s="304"/>
      <c r="D44" s="304"/>
      <c r="E44" s="304"/>
      <c r="F44" s="303"/>
      <c r="G44" s="303"/>
      <c r="H44" s="303"/>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303"/>
      <c r="AI44" s="303"/>
      <c r="AJ44" s="303"/>
      <c r="AK44" s="303"/>
      <c r="AL44" s="303"/>
      <c r="AM44" s="303"/>
      <c r="AN44" s="303"/>
      <c r="AO44" s="303"/>
      <c r="AP44" s="303"/>
      <c r="AQ44" s="303"/>
      <c r="AR44" s="303"/>
      <c r="AS44" s="303"/>
      <c r="AT44" s="303"/>
      <c r="AU44" s="303"/>
      <c r="AV44" s="303"/>
      <c r="AW44" s="303"/>
      <c r="AX44" s="303"/>
      <c r="AY44" s="303"/>
      <c r="AZ44" s="303"/>
      <c r="BA44" s="303"/>
      <c r="BB44" s="303"/>
      <c r="BC44" s="303"/>
      <c r="BD44" s="303"/>
      <c r="BE44" s="303"/>
      <c r="BF44" s="303"/>
      <c r="BG44" s="303"/>
      <c r="BH44" s="303"/>
      <c r="BI44" s="303"/>
      <c r="BJ44" s="303"/>
      <c r="BK44" s="303">
        <v>7358.1608640115483</v>
      </c>
      <c r="BL44" s="303">
        <v>5654.636363636364</v>
      </c>
      <c r="BM44" s="303">
        <v>447.23828571428572</v>
      </c>
      <c r="BN44" s="303">
        <v>2517.8341666666665</v>
      </c>
    </row>
    <row r="45" spans="1:66" x14ac:dyDescent="0.25">
      <c r="A45" s="302" t="s">
        <v>590</v>
      </c>
      <c r="B45" s="307"/>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303"/>
      <c r="AK45" s="303"/>
      <c r="AL45" s="303"/>
      <c r="AM45" s="303"/>
      <c r="AN45" s="303"/>
      <c r="AO45" s="303"/>
      <c r="AP45" s="303"/>
      <c r="AQ45" s="303"/>
      <c r="AR45" s="303"/>
      <c r="AS45" s="303"/>
      <c r="AT45" s="303"/>
      <c r="AU45" s="303"/>
      <c r="AV45" s="303"/>
      <c r="AW45" s="303"/>
      <c r="AX45" s="303"/>
      <c r="AY45" s="303"/>
      <c r="AZ45" s="303"/>
      <c r="BA45" s="303"/>
      <c r="BB45" s="303"/>
      <c r="BC45" s="303"/>
      <c r="BD45" s="303"/>
      <c r="BE45" s="303"/>
      <c r="BF45" s="303"/>
      <c r="BG45" s="303"/>
      <c r="BH45" s="303"/>
      <c r="BI45" s="303"/>
      <c r="BJ45" s="303"/>
      <c r="BK45" s="303"/>
      <c r="BL45" s="303"/>
      <c r="BM45" s="303"/>
      <c r="BN45" s="303"/>
    </row>
    <row r="46" spans="1:66" x14ac:dyDescent="0.25">
      <c r="A46" s="302" t="s">
        <v>589</v>
      </c>
      <c r="B46" s="307">
        <v>1</v>
      </c>
      <c r="C46" s="303">
        <v>5</v>
      </c>
      <c r="D46" s="303">
        <v>20</v>
      </c>
      <c r="E46" s="303">
        <v>35</v>
      </c>
      <c r="F46" s="303">
        <v>50</v>
      </c>
      <c r="G46" s="303">
        <v>65</v>
      </c>
      <c r="H46" s="303">
        <v>80</v>
      </c>
      <c r="I46" s="303">
        <v>95</v>
      </c>
      <c r="J46" s="303">
        <v>110</v>
      </c>
      <c r="K46" s="303">
        <v>125</v>
      </c>
      <c r="L46" s="303">
        <v>140</v>
      </c>
      <c r="M46" s="303">
        <v>155</v>
      </c>
      <c r="N46" s="303">
        <v>170</v>
      </c>
      <c r="O46" s="303">
        <v>185</v>
      </c>
      <c r="P46" s="303">
        <v>200</v>
      </c>
      <c r="Q46" s="303">
        <v>215</v>
      </c>
      <c r="R46" s="303">
        <v>230</v>
      </c>
      <c r="S46" s="303">
        <v>245</v>
      </c>
      <c r="T46" s="303">
        <v>260</v>
      </c>
      <c r="U46" s="303">
        <v>275</v>
      </c>
      <c r="V46" s="303">
        <v>290</v>
      </c>
      <c r="W46" s="303">
        <v>305</v>
      </c>
      <c r="X46" s="303">
        <v>320</v>
      </c>
      <c r="Y46" s="303">
        <v>335</v>
      </c>
      <c r="Z46" s="303">
        <v>350</v>
      </c>
      <c r="AA46" s="303">
        <v>365</v>
      </c>
      <c r="AB46" s="303">
        <v>380</v>
      </c>
      <c r="AC46" s="303">
        <v>395</v>
      </c>
      <c r="AD46" s="303">
        <v>410</v>
      </c>
      <c r="AE46" s="303">
        <v>425</v>
      </c>
      <c r="AF46" s="303">
        <v>440</v>
      </c>
      <c r="AG46" s="303">
        <v>455</v>
      </c>
      <c r="AH46" s="303">
        <v>470</v>
      </c>
      <c r="AI46" s="303">
        <v>485</v>
      </c>
      <c r="AJ46" s="303">
        <v>500</v>
      </c>
      <c r="AK46" s="303">
        <v>515</v>
      </c>
      <c r="AL46" s="303">
        <v>530</v>
      </c>
      <c r="AM46" s="303">
        <v>545</v>
      </c>
      <c r="AN46" s="303">
        <v>560</v>
      </c>
      <c r="AO46" s="303">
        <v>575</v>
      </c>
      <c r="AP46" s="303">
        <v>590</v>
      </c>
      <c r="AQ46" s="303">
        <v>605</v>
      </c>
      <c r="AR46" s="303">
        <v>620</v>
      </c>
      <c r="AS46" s="303">
        <v>635</v>
      </c>
      <c r="AT46" s="303">
        <v>650</v>
      </c>
      <c r="AU46" s="303">
        <v>665</v>
      </c>
      <c r="AV46" s="303">
        <v>680</v>
      </c>
      <c r="AW46" s="303">
        <v>695</v>
      </c>
      <c r="AX46" s="303">
        <v>710</v>
      </c>
      <c r="AY46" s="303">
        <v>725</v>
      </c>
      <c r="AZ46" s="303">
        <v>740</v>
      </c>
      <c r="BA46" s="303">
        <v>755</v>
      </c>
      <c r="BB46" s="303">
        <v>770</v>
      </c>
      <c r="BC46" s="303">
        <v>785</v>
      </c>
      <c r="BD46" s="303">
        <v>800</v>
      </c>
      <c r="BE46" s="303">
        <v>815</v>
      </c>
      <c r="BF46" s="303">
        <v>830</v>
      </c>
      <c r="BG46" s="303">
        <v>845</v>
      </c>
      <c r="BH46" s="303">
        <v>860</v>
      </c>
      <c r="BI46" s="303">
        <v>875</v>
      </c>
      <c r="BJ46" s="303">
        <v>890</v>
      </c>
      <c r="BK46" s="303">
        <v>1330</v>
      </c>
      <c r="BL46" s="303">
        <v>1208</v>
      </c>
      <c r="BM46" s="303">
        <v>951</v>
      </c>
      <c r="BN46" s="303">
        <v>2035</v>
      </c>
    </row>
    <row r="47" spans="1:66" x14ac:dyDescent="0.25">
      <c r="A47" s="265" t="s">
        <v>588</v>
      </c>
      <c r="B47" s="308"/>
    </row>
    <row r="48" spans="1:66" x14ac:dyDescent="0.25">
      <c r="A48" s="265" t="s">
        <v>587</v>
      </c>
      <c r="B48" s="306"/>
    </row>
    <row r="49" spans="1:2" x14ac:dyDescent="0.25">
      <c r="A49" s="265" t="s">
        <v>586</v>
      </c>
      <c r="B49" s="306"/>
    </row>
    <row r="50" spans="1:2" x14ac:dyDescent="0.25">
      <c r="A50" s="265" t="s">
        <v>585</v>
      </c>
      <c r="B50" s="306"/>
    </row>
    <row r="51" spans="1:2" x14ac:dyDescent="0.25">
      <c r="A51" s="265" t="s">
        <v>584</v>
      </c>
      <c r="B51" s="306"/>
    </row>
    <row r="52" spans="1:2" x14ac:dyDescent="0.25">
      <c r="A52" s="265" t="s">
        <v>583</v>
      </c>
      <c r="B52" s="306"/>
    </row>
    <row r="53" spans="1:2" x14ac:dyDescent="0.25">
      <c r="A53" s="265" t="s">
        <v>582</v>
      </c>
      <c r="B53" s="306"/>
    </row>
    <row r="54" spans="1:2" x14ac:dyDescent="0.25">
      <c r="A54" s="265" t="s">
        <v>581</v>
      </c>
      <c r="B54" s="306"/>
    </row>
    <row r="55" spans="1:2" x14ac:dyDescent="0.25">
      <c r="A55" s="265" t="s">
        <v>580</v>
      </c>
      <c r="B55" s="306"/>
    </row>
    <row r="56" spans="1:2" x14ac:dyDescent="0.25">
      <c r="A56" s="265" t="s">
        <v>579</v>
      </c>
      <c r="B56" s="306"/>
    </row>
    <row r="57" spans="1:2" x14ac:dyDescent="0.25">
      <c r="A57" s="265" t="s">
        <v>578</v>
      </c>
      <c r="B57" s="306"/>
    </row>
    <row r="58" spans="1:2" x14ac:dyDescent="0.25">
      <c r="A58" s="265" t="s">
        <v>577</v>
      </c>
      <c r="B58" s="306"/>
    </row>
    <row r="59" spans="1:2" x14ac:dyDescent="0.25">
      <c r="A59" s="265" t="s">
        <v>576</v>
      </c>
      <c r="B59" s="306"/>
    </row>
    <row r="60" spans="1:2" x14ac:dyDescent="0.25">
      <c r="A60" s="265" t="s">
        <v>575</v>
      </c>
      <c r="B60" s="306"/>
    </row>
    <row r="62" spans="1:2" ht="14.5" x14ac:dyDescent="0.35">
      <c r="A62" s="264" t="s">
        <v>574</v>
      </c>
      <c r="B62" s="306"/>
    </row>
    <row r="63" spans="1:2" x14ac:dyDescent="0.25">
      <c r="A63" s="265" t="s">
        <v>573</v>
      </c>
      <c r="B63" s="306"/>
    </row>
    <row r="65" spans="1:2" ht="14.5" x14ac:dyDescent="0.35">
      <c r="A65" s="264" t="s">
        <v>572</v>
      </c>
      <c r="B65" s="306"/>
    </row>
    <row r="66" spans="1:2" x14ac:dyDescent="0.25">
      <c r="A66" s="265" t="s">
        <v>571</v>
      </c>
      <c r="B66" s="306"/>
    </row>
    <row r="68" spans="1:2" ht="14.5" x14ac:dyDescent="0.35">
      <c r="A68" s="264" t="s">
        <v>570</v>
      </c>
      <c r="B68" s="306"/>
    </row>
    <row r="69" spans="1:2" x14ac:dyDescent="0.25">
      <c r="A69" s="265" t="s">
        <v>569</v>
      </c>
      <c r="B69" s="309"/>
    </row>
    <row r="70" spans="1:2" x14ac:dyDescent="0.25">
      <c r="A70" s="265" t="s">
        <v>568</v>
      </c>
      <c r="B70" s="309"/>
    </row>
    <row r="71" spans="1:2" x14ac:dyDescent="0.25">
      <c r="A71" s="265" t="s">
        <v>567</v>
      </c>
      <c r="B71" s="306"/>
    </row>
    <row r="72" spans="1:2" x14ac:dyDescent="0.25">
      <c r="A72" s="265" t="s">
        <v>566</v>
      </c>
      <c r="B72" s="306"/>
    </row>
    <row r="73" spans="1:2" x14ac:dyDescent="0.25">
      <c r="A73" s="265" t="s">
        <v>565</v>
      </c>
      <c r="B73" s="306"/>
    </row>
    <row r="74" spans="1:2" x14ac:dyDescent="0.25">
      <c r="A74" s="265" t="s">
        <v>564</v>
      </c>
      <c r="B74" s="306"/>
    </row>
    <row r="75" spans="1:2" x14ac:dyDescent="0.25">
      <c r="A75" s="265" t="s">
        <v>563</v>
      </c>
      <c r="B75" s="306"/>
    </row>
    <row r="76" spans="1:2" x14ac:dyDescent="0.25">
      <c r="A76" s="265" t="s">
        <v>562</v>
      </c>
      <c r="B76" s="306"/>
    </row>
    <row r="77" spans="1:2" x14ac:dyDescent="0.25">
      <c r="A77" s="265" t="s">
        <v>561</v>
      </c>
      <c r="B77" s="306"/>
    </row>
    <row r="78" spans="1:2" x14ac:dyDescent="0.25">
      <c r="A78" s="265" t="s">
        <v>560</v>
      </c>
      <c r="B78" s="306"/>
    </row>
    <row r="79" spans="1:2" x14ac:dyDescent="0.25">
      <c r="A79" s="265" t="s">
        <v>559</v>
      </c>
      <c r="B79" s="306"/>
    </row>
    <row r="80" spans="1:2" x14ac:dyDescent="0.25">
      <c r="A80" s="265" t="s">
        <v>558</v>
      </c>
      <c r="B80" s="306"/>
    </row>
    <row r="81" spans="1:2" x14ac:dyDescent="0.25">
      <c r="A81" s="265" t="s">
        <v>557</v>
      </c>
      <c r="B81" s="306"/>
    </row>
    <row r="82" spans="1:2" x14ac:dyDescent="0.25">
      <c r="A82" s="265" t="s">
        <v>556</v>
      </c>
      <c r="B82" s="306"/>
    </row>
    <row r="83" spans="1:2" x14ac:dyDescent="0.25">
      <c r="A83" s="265" t="s">
        <v>555</v>
      </c>
      <c r="B83" s="306"/>
    </row>
    <row r="84" spans="1:2" x14ac:dyDescent="0.25">
      <c r="A84" s="265" t="s">
        <v>554</v>
      </c>
      <c r="B84" s="306"/>
    </row>
    <row r="85" spans="1:2" x14ac:dyDescent="0.25">
      <c r="A85" s="265" t="s">
        <v>553</v>
      </c>
      <c r="B85" s="306"/>
    </row>
    <row r="86" spans="1:2" x14ac:dyDescent="0.25">
      <c r="A86" s="265" t="s">
        <v>552</v>
      </c>
      <c r="B86" s="306"/>
    </row>
    <row r="87" spans="1:2" x14ac:dyDescent="0.25">
      <c r="A87" s="265" t="s">
        <v>551</v>
      </c>
      <c r="B87" s="306"/>
    </row>
    <row r="88" spans="1:2" x14ac:dyDescent="0.25">
      <c r="A88" s="265" t="s">
        <v>550</v>
      </c>
      <c r="B88" s="306"/>
    </row>
    <row r="89" spans="1:2" x14ac:dyDescent="0.25">
      <c r="A89" s="265" t="s">
        <v>549</v>
      </c>
      <c r="B89" s="306"/>
    </row>
    <row r="90" spans="1:2" x14ac:dyDescent="0.25">
      <c r="A90" s="265" t="s">
        <v>548</v>
      </c>
      <c r="B90" s="306"/>
    </row>
    <row r="91" spans="1:2" x14ac:dyDescent="0.25">
      <c r="A91" s="265" t="s">
        <v>547</v>
      </c>
      <c r="B91" s="306"/>
    </row>
  </sheetData>
  <hyperlinks>
    <hyperlink ref="B1" location="'1. Instructions'!B23" display="Data"/>
    <hyperlink ref="A12" location="'1. Instructions'!B24" display="Biology"/>
    <hyperlink ref="A35" location="'1. Instructions'!B35" display="Selectivity"/>
    <hyperlink ref="A42" location="'1. Instructions'!B39" display="Time-Series"/>
    <hyperlink ref="A62" location="'1. Instructions'!B49" display="Catch-at-Age"/>
    <hyperlink ref="A65" location="'1. Instructions'!B52" display="Catch-at-Length"/>
    <hyperlink ref="A68" location="'1. Instructions'!B57" display="Reference"/>
  </hyperlinks>
  <pageMargins left="0.7" right="0.7" top="0.75" bottom="0.75" header="0.3" footer="0.3"/>
  <pageSetup paperSize="9" orientation="portrait" horizontalDpi="300" verticalDpi="0" copies="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A1:G35"/>
  <sheetViews>
    <sheetView zoomScale="145" zoomScaleNormal="145" workbookViewId="0">
      <selection activeCell="F3" sqref="F3"/>
    </sheetView>
  </sheetViews>
  <sheetFormatPr defaultColWidth="8.90625" defaultRowHeight="12.5" x14ac:dyDescent="0.25"/>
  <cols>
    <col min="1" max="1" width="8.90625" style="233"/>
    <col min="2" max="2" width="15.90625" style="244" customWidth="1"/>
    <col min="3" max="3" width="57.54296875" style="233" bestFit="1" customWidth="1"/>
    <col min="4" max="4" width="8.90625" style="245"/>
    <col min="5" max="16384" width="8.90625" style="233"/>
  </cols>
  <sheetData>
    <row r="1" spans="1:7" x14ac:dyDescent="0.25">
      <c r="A1" s="250" t="s">
        <v>653</v>
      </c>
      <c r="B1" s="250" t="s">
        <v>654</v>
      </c>
      <c r="C1" s="250" t="s">
        <v>116</v>
      </c>
      <c r="D1" s="250" t="s">
        <v>151</v>
      </c>
      <c r="E1" s="250" t="s">
        <v>108</v>
      </c>
    </row>
    <row r="2" spans="1:7" ht="27" x14ac:dyDescent="0.25">
      <c r="A2" s="235">
        <v>1</v>
      </c>
      <c r="B2" s="236" t="s">
        <v>655</v>
      </c>
      <c r="C2" s="237" t="s">
        <v>656</v>
      </c>
      <c r="D2" s="235">
        <v>3</v>
      </c>
      <c r="E2" s="238"/>
      <c r="F2" s="239"/>
      <c r="G2" s="239"/>
    </row>
    <row r="3" spans="1:7" ht="63" x14ac:dyDescent="0.25">
      <c r="A3" s="235">
        <v>2</v>
      </c>
      <c r="B3" s="236" t="s">
        <v>657</v>
      </c>
      <c r="C3" s="236" t="s">
        <v>658</v>
      </c>
      <c r="D3" s="235">
        <v>4</v>
      </c>
      <c r="E3" s="240"/>
      <c r="F3" s="239"/>
      <c r="G3" s="239"/>
    </row>
    <row r="4" spans="1:7" ht="45" x14ac:dyDescent="0.25">
      <c r="A4" s="235">
        <v>3</v>
      </c>
      <c r="B4" s="236" t="s">
        <v>659</v>
      </c>
      <c r="C4" s="236" t="s">
        <v>660</v>
      </c>
      <c r="D4" s="235">
        <v>2</v>
      </c>
      <c r="E4" s="240"/>
      <c r="F4" s="239"/>
      <c r="G4" s="239"/>
    </row>
    <row r="5" spans="1:7" ht="54" x14ac:dyDescent="0.25">
      <c r="A5" s="235">
        <v>4</v>
      </c>
      <c r="B5" s="236" t="s">
        <v>661</v>
      </c>
      <c r="C5" s="236" t="s">
        <v>662</v>
      </c>
      <c r="D5" s="235">
        <v>1</v>
      </c>
      <c r="E5" s="240"/>
      <c r="F5" s="239"/>
      <c r="G5" s="239"/>
    </row>
    <row r="6" spans="1:7" ht="45" x14ac:dyDescent="0.25">
      <c r="A6" s="235">
        <v>5</v>
      </c>
      <c r="B6" s="236" t="s">
        <v>663</v>
      </c>
      <c r="C6" s="236" t="s">
        <v>664</v>
      </c>
      <c r="D6" s="235">
        <v>3</v>
      </c>
      <c r="E6" s="240"/>
      <c r="F6" s="239"/>
      <c r="G6" s="239"/>
    </row>
    <row r="7" spans="1:7" ht="54" x14ac:dyDescent="0.25">
      <c r="A7" s="235">
        <v>6</v>
      </c>
      <c r="B7" s="236" t="s">
        <v>665</v>
      </c>
      <c r="C7" s="167" t="s">
        <v>648</v>
      </c>
      <c r="D7" s="235">
        <v>3</v>
      </c>
      <c r="F7" s="239"/>
      <c r="G7" s="239"/>
    </row>
    <row r="8" spans="1:7" ht="45" x14ac:dyDescent="0.25">
      <c r="A8" s="235">
        <v>7</v>
      </c>
      <c r="B8" s="236" t="s">
        <v>666</v>
      </c>
      <c r="C8" s="236" t="s">
        <v>667</v>
      </c>
      <c r="D8" s="235">
        <v>5</v>
      </c>
      <c r="E8" s="240"/>
      <c r="F8" s="239"/>
      <c r="G8" s="239"/>
    </row>
    <row r="9" spans="1:7" ht="36" x14ac:dyDescent="0.25">
      <c r="A9" s="235">
        <v>8</v>
      </c>
      <c r="B9" s="236" t="s">
        <v>668</v>
      </c>
      <c r="C9" s="236" t="s">
        <v>669</v>
      </c>
      <c r="D9" s="235">
        <v>3</v>
      </c>
      <c r="E9" s="240"/>
      <c r="F9" s="239"/>
      <c r="G9" s="239"/>
    </row>
    <row r="10" spans="1:7" ht="45" x14ac:dyDescent="0.25">
      <c r="A10" s="235">
        <v>9</v>
      </c>
      <c r="B10" s="236" t="s">
        <v>670</v>
      </c>
      <c r="C10" s="236" t="s">
        <v>671</v>
      </c>
      <c r="D10" s="235">
        <v>5</v>
      </c>
      <c r="E10" s="240"/>
      <c r="F10" s="239"/>
      <c r="G10" s="239"/>
    </row>
    <row r="11" spans="1:7" ht="45" x14ac:dyDescent="0.25">
      <c r="A11" s="235">
        <v>10</v>
      </c>
      <c r="B11" s="236" t="s">
        <v>672</v>
      </c>
      <c r="C11" s="236" t="s">
        <v>673</v>
      </c>
      <c r="D11" s="235">
        <v>2</v>
      </c>
      <c r="E11" s="240"/>
      <c r="F11" s="239"/>
      <c r="G11" s="239"/>
    </row>
    <row r="12" spans="1:7" x14ac:dyDescent="0.25">
      <c r="A12" s="235"/>
      <c r="B12" s="236"/>
      <c r="C12" s="240"/>
      <c r="D12" s="235"/>
      <c r="E12" s="240"/>
      <c r="F12" s="239"/>
      <c r="G12" s="239"/>
    </row>
    <row r="13" spans="1:7" x14ac:dyDescent="0.25">
      <c r="A13" s="235"/>
      <c r="B13" s="241" t="s">
        <v>674</v>
      </c>
      <c r="C13" s="240"/>
      <c r="D13" s="235"/>
      <c r="E13" s="240"/>
      <c r="F13" s="239"/>
      <c r="G13" s="239"/>
    </row>
    <row r="14" spans="1:7" x14ac:dyDescent="0.25">
      <c r="A14" s="235"/>
      <c r="B14" s="236"/>
      <c r="C14" s="240"/>
      <c r="D14" s="235"/>
      <c r="E14" s="240"/>
      <c r="F14" s="239"/>
      <c r="G14" s="239"/>
    </row>
    <row r="15" spans="1:7" x14ac:dyDescent="0.25">
      <c r="A15" s="235"/>
      <c r="B15" s="236"/>
      <c r="C15" s="240"/>
      <c r="D15" s="235"/>
      <c r="E15" s="240"/>
      <c r="F15" s="239"/>
      <c r="G15" s="239"/>
    </row>
    <row r="16" spans="1:7" x14ac:dyDescent="0.25">
      <c r="A16" s="235"/>
      <c r="B16" s="236"/>
      <c r="C16" s="240"/>
      <c r="D16" s="235"/>
      <c r="E16" s="240"/>
      <c r="F16" s="239"/>
      <c r="G16" s="239"/>
    </row>
    <row r="17" spans="1:7" x14ac:dyDescent="0.25">
      <c r="A17" s="235"/>
      <c r="B17" s="236"/>
      <c r="C17" s="240"/>
      <c r="D17" s="235"/>
      <c r="E17" s="240"/>
      <c r="F17" s="239"/>
      <c r="G17" s="239"/>
    </row>
    <row r="18" spans="1:7" x14ac:dyDescent="0.25">
      <c r="A18" s="235"/>
      <c r="B18" s="236"/>
      <c r="C18" s="240"/>
      <c r="D18" s="235"/>
      <c r="E18" s="240"/>
      <c r="F18" s="239"/>
      <c r="G18" s="239"/>
    </row>
    <row r="19" spans="1:7" x14ac:dyDescent="0.25">
      <c r="A19" s="235"/>
      <c r="B19" s="236"/>
      <c r="C19" s="240"/>
      <c r="D19" s="235"/>
      <c r="E19" s="240"/>
      <c r="F19" s="239"/>
      <c r="G19" s="239"/>
    </row>
    <row r="20" spans="1:7" x14ac:dyDescent="0.25">
      <c r="A20" s="235"/>
      <c r="B20" s="236"/>
      <c r="C20" s="240"/>
      <c r="D20" s="235"/>
      <c r="E20" s="240"/>
      <c r="F20" s="239"/>
      <c r="G20" s="239"/>
    </row>
    <row r="21" spans="1:7" x14ac:dyDescent="0.25">
      <c r="A21" s="235"/>
      <c r="B21" s="236"/>
      <c r="C21" s="240"/>
      <c r="D21" s="235"/>
      <c r="E21" s="240"/>
      <c r="F21" s="239"/>
      <c r="G21" s="239"/>
    </row>
    <row r="22" spans="1:7" x14ac:dyDescent="0.25">
      <c r="A22" s="239"/>
      <c r="B22" s="242"/>
      <c r="C22" s="239"/>
      <c r="D22" s="243"/>
      <c r="E22" s="239"/>
      <c r="F22" s="239"/>
      <c r="G22" s="239"/>
    </row>
    <row r="23" spans="1:7" x14ac:dyDescent="0.25">
      <c r="A23" s="239"/>
      <c r="C23" s="239"/>
      <c r="D23" s="243"/>
      <c r="E23" s="239"/>
      <c r="F23" s="239"/>
      <c r="G23" s="239"/>
    </row>
    <row r="24" spans="1:7" x14ac:dyDescent="0.25">
      <c r="A24" s="239"/>
      <c r="B24" s="242"/>
      <c r="C24" s="239"/>
      <c r="D24" s="243"/>
      <c r="E24" s="239"/>
      <c r="F24" s="239"/>
      <c r="G24" s="239"/>
    </row>
    <row r="25" spans="1:7" x14ac:dyDescent="0.25">
      <c r="A25" s="239"/>
      <c r="B25" s="242"/>
      <c r="C25" s="239"/>
      <c r="D25" s="243"/>
      <c r="E25" s="239"/>
      <c r="F25" s="239"/>
      <c r="G25" s="239"/>
    </row>
    <row r="26" spans="1:7" x14ac:dyDescent="0.25">
      <c r="A26" s="239"/>
      <c r="B26" s="242"/>
      <c r="C26" s="239"/>
      <c r="D26" s="243"/>
      <c r="E26" s="239"/>
      <c r="F26" s="239"/>
      <c r="G26" s="239"/>
    </row>
    <row r="27" spans="1:7" x14ac:dyDescent="0.25">
      <c r="A27" s="239"/>
      <c r="B27" s="242"/>
      <c r="C27" s="239"/>
      <c r="D27" s="243"/>
      <c r="E27" s="239"/>
      <c r="F27" s="239"/>
      <c r="G27" s="239"/>
    </row>
    <row r="28" spans="1:7" x14ac:dyDescent="0.25">
      <c r="A28" s="239"/>
      <c r="B28" s="242"/>
      <c r="C28" s="239"/>
      <c r="D28" s="243"/>
      <c r="E28" s="239"/>
      <c r="F28" s="239"/>
      <c r="G28" s="239"/>
    </row>
    <row r="29" spans="1:7" x14ac:dyDescent="0.25">
      <c r="A29" s="239"/>
      <c r="B29" s="242"/>
      <c r="C29" s="239"/>
      <c r="D29" s="243"/>
      <c r="E29" s="239"/>
      <c r="F29" s="239"/>
      <c r="G29" s="239"/>
    </row>
    <row r="30" spans="1:7" x14ac:dyDescent="0.25">
      <c r="A30" s="239"/>
      <c r="B30" s="242"/>
      <c r="C30" s="239"/>
      <c r="D30" s="243"/>
      <c r="E30" s="239"/>
      <c r="F30" s="239"/>
      <c r="G30" s="239"/>
    </row>
    <row r="31" spans="1:7" x14ac:dyDescent="0.25">
      <c r="A31" s="239"/>
      <c r="B31" s="242"/>
      <c r="C31" s="239"/>
      <c r="D31" s="243"/>
      <c r="E31" s="239"/>
      <c r="F31" s="239"/>
      <c r="G31" s="239"/>
    </row>
    <row r="32" spans="1:7" x14ac:dyDescent="0.25">
      <c r="A32" s="239"/>
      <c r="B32" s="242"/>
      <c r="C32" s="239"/>
      <c r="D32" s="243"/>
      <c r="E32" s="239"/>
      <c r="F32" s="239"/>
      <c r="G32" s="239"/>
    </row>
    <row r="33" spans="1:7" x14ac:dyDescent="0.25">
      <c r="A33" s="239"/>
      <c r="B33" s="242"/>
      <c r="C33" s="239"/>
      <c r="D33" s="243"/>
      <c r="E33" s="239"/>
      <c r="F33" s="239"/>
      <c r="G33" s="239"/>
    </row>
    <row r="34" spans="1:7" x14ac:dyDescent="0.25">
      <c r="B34" s="242"/>
      <c r="C34" s="239"/>
      <c r="D34" s="243"/>
      <c r="E34" s="239"/>
      <c r="F34" s="239"/>
      <c r="G34" s="239"/>
    </row>
    <row r="35" spans="1:7" x14ac:dyDescent="0.25">
      <c r="B35" s="242"/>
      <c r="C35" s="239"/>
      <c r="D35" s="243"/>
      <c r="E35" s="239"/>
      <c r="F35" s="239"/>
      <c r="G35" s="2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0.499984740745262"/>
  </sheetPr>
  <dimension ref="A23:IV30"/>
  <sheetViews>
    <sheetView topLeftCell="A4" zoomScale="110" zoomScaleNormal="110" workbookViewId="0">
      <selection activeCell="U30" sqref="U30"/>
    </sheetView>
  </sheetViews>
  <sheetFormatPr defaultColWidth="8.90625" defaultRowHeight="14.5" x14ac:dyDescent="0.35"/>
  <cols>
    <col min="1" max="256" width="8.90625" style="15" customWidth="1"/>
  </cols>
  <sheetData>
    <row r="23" spans="2:15" x14ac:dyDescent="0.35">
      <c r="B23" s="10"/>
      <c r="C23" s="8"/>
      <c r="D23" s="8"/>
      <c r="E23" s="8"/>
      <c r="F23" s="8"/>
      <c r="O23" s="269"/>
    </row>
    <row r="24" spans="2:15" x14ac:dyDescent="0.35">
      <c r="C24" s="8"/>
      <c r="D24" s="8"/>
      <c r="E24" s="8"/>
      <c r="F24" s="8"/>
    </row>
    <row r="27" spans="2:15" x14ac:dyDescent="0.35">
      <c r="E27" s="10"/>
    </row>
    <row r="28" spans="2:15" x14ac:dyDescent="0.35">
      <c r="J28" s="17"/>
    </row>
    <row r="30" spans="2:15" x14ac:dyDescent="0.35">
      <c r="H30" s="1"/>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M21"/>
  <sheetViews>
    <sheetView zoomScale="160" zoomScaleNormal="160" workbookViewId="0">
      <selection activeCell="B4" sqref="B4:J4"/>
    </sheetView>
  </sheetViews>
  <sheetFormatPr defaultColWidth="8.90625" defaultRowHeight="12.5" x14ac:dyDescent="0.25"/>
  <cols>
    <col min="4" max="4" width="8.6328125" customWidth="1"/>
    <col min="10" max="10" width="5.453125" customWidth="1"/>
  </cols>
  <sheetData>
    <row r="1" spans="1:13" ht="12.65" customHeight="1" x14ac:dyDescent="0.25">
      <c r="A1" s="314" t="s">
        <v>366</v>
      </c>
      <c r="B1" s="314"/>
      <c r="C1" s="314"/>
      <c r="D1" s="314"/>
      <c r="E1" s="314"/>
      <c r="F1" s="314"/>
      <c r="G1" s="314"/>
      <c r="H1" s="314"/>
    </row>
    <row r="2" spans="1:13" ht="12.65" customHeight="1" x14ac:dyDescent="0.25">
      <c r="A2" s="314"/>
      <c r="B2" s="314"/>
      <c r="C2" s="314"/>
      <c r="D2" s="314"/>
      <c r="E2" s="314"/>
      <c r="F2" s="314"/>
      <c r="G2" s="314"/>
      <c r="H2" s="314"/>
    </row>
    <row r="3" spans="1:13" ht="6.9" customHeight="1" x14ac:dyDescent="0.25"/>
    <row r="4" spans="1:13" ht="22.5" customHeight="1" x14ac:dyDescent="0.3">
      <c r="B4" s="313" t="s">
        <v>743</v>
      </c>
      <c r="C4" s="313"/>
      <c r="D4" s="313"/>
      <c r="E4" s="313"/>
      <c r="F4" s="313"/>
      <c r="G4" s="313"/>
      <c r="H4" s="313"/>
      <c r="I4" s="313"/>
      <c r="J4" s="313"/>
      <c r="K4" s="175"/>
      <c r="L4" s="175"/>
      <c r="M4" s="175"/>
    </row>
    <row r="5" spans="1:13" ht="8.15" customHeight="1" x14ac:dyDescent="0.3">
      <c r="B5" s="175"/>
      <c r="C5" s="175"/>
      <c r="D5" s="175"/>
      <c r="E5" s="175"/>
      <c r="F5" s="175"/>
      <c r="G5" s="175"/>
      <c r="H5" s="175"/>
      <c r="I5" s="175"/>
      <c r="J5" s="175"/>
      <c r="K5" s="175"/>
      <c r="L5" s="175"/>
      <c r="M5" s="175"/>
    </row>
    <row r="6" spans="1:13" ht="22.5" customHeight="1" x14ac:dyDescent="0.3">
      <c r="B6" s="313" t="s">
        <v>742</v>
      </c>
      <c r="C6" s="313"/>
      <c r="D6" s="313"/>
      <c r="E6" s="313"/>
      <c r="F6" s="313"/>
      <c r="G6" s="313"/>
      <c r="H6" s="313"/>
      <c r="I6" s="313"/>
      <c r="J6" s="313"/>
      <c r="K6" s="175" t="s">
        <v>367</v>
      </c>
      <c r="L6" s="175"/>
      <c r="M6" s="175"/>
    </row>
    <row r="7" spans="1:13" ht="8.15" customHeight="1" x14ac:dyDescent="0.3">
      <c r="B7" s="175"/>
      <c r="C7" s="175"/>
      <c r="D7" s="175"/>
      <c r="E7" s="175"/>
      <c r="F7" s="175"/>
      <c r="G7" s="175"/>
      <c r="H7" s="175"/>
      <c r="I7" s="175"/>
      <c r="J7" s="175"/>
      <c r="K7" s="175"/>
      <c r="L7" s="175"/>
      <c r="M7" s="175"/>
    </row>
    <row r="8" spans="1:13" ht="24.65" customHeight="1" x14ac:dyDescent="0.3">
      <c r="B8" s="313" t="s">
        <v>744</v>
      </c>
      <c r="C8" s="313"/>
      <c r="D8" s="313"/>
      <c r="E8" s="313"/>
      <c r="F8" s="313"/>
      <c r="G8" s="313"/>
      <c r="H8" s="313"/>
      <c r="I8" s="313"/>
      <c r="J8" s="313"/>
      <c r="K8" s="175"/>
      <c r="L8" s="175"/>
      <c r="M8" s="175"/>
    </row>
    <row r="9" spans="1:13" ht="6.9" customHeight="1" x14ac:dyDescent="0.3">
      <c r="B9" s="175"/>
      <c r="C9" s="175"/>
      <c r="D9" s="175"/>
      <c r="E9" s="175"/>
      <c r="F9" s="175"/>
      <c r="G9" s="175"/>
      <c r="H9" s="175"/>
      <c r="I9" s="175"/>
      <c r="J9" s="175"/>
      <c r="K9" s="175"/>
      <c r="L9" s="175"/>
      <c r="M9" s="175"/>
    </row>
    <row r="10" spans="1:13" ht="21.9" customHeight="1" x14ac:dyDescent="0.3">
      <c r="B10" s="313" t="s">
        <v>745</v>
      </c>
      <c r="C10" s="313"/>
      <c r="D10" s="313"/>
      <c r="E10" s="313"/>
      <c r="F10" s="313"/>
      <c r="G10" s="313"/>
      <c r="H10" s="313"/>
      <c r="I10" s="313"/>
      <c r="J10" s="313"/>
      <c r="K10" s="175"/>
      <c r="L10" s="175"/>
      <c r="M10" s="175"/>
    </row>
    <row r="11" spans="1:13" ht="7.5" customHeight="1" x14ac:dyDescent="0.3">
      <c r="B11" s="175"/>
      <c r="C11" s="175"/>
      <c r="D11" s="175"/>
      <c r="E11" s="175"/>
      <c r="F11" s="175"/>
      <c r="G11" s="175"/>
      <c r="H11" s="175"/>
      <c r="I11" s="175"/>
      <c r="J11" s="175"/>
      <c r="K11" s="175"/>
      <c r="L11" s="175"/>
      <c r="M11" s="175"/>
    </row>
    <row r="12" spans="1:13" ht="22.5" customHeight="1" x14ac:dyDescent="0.3">
      <c r="B12" s="313" t="s">
        <v>746</v>
      </c>
      <c r="C12" s="313"/>
      <c r="D12" s="313"/>
      <c r="E12" s="313"/>
      <c r="F12" s="313"/>
      <c r="G12" s="313"/>
      <c r="H12" s="313"/>
      <c r="I12" s="313"/>
      <c r="J12" s="313"/>
      <c r="K12" s="175"/>
      <c r="L12" s="175"/>
      <c r="M12" s="175"/>
    </row>
    <row r="13" spans="1:13" ht="8.4" customHeight="1" x14ac:dyDescent="0.3">
      <c r="B13" s="175"/>
      <c r="C13" s="175"/>
      <c r="D13" s="175"/>
      <c r="E13" s="175"/>
      <c r="F13" s="175"/>
      <c r="G13" s="175"/>
      <c r="H13" s="175"/>
      <c r="I13" s="175"/>
      <c r="J13" s="175"/>
      <c r="K13" s="175"/>
      <c r="L13" s="175"/>
      <c r="M13" s="175"/>
    </row>
    <row r="14" spans="1:13" ht="22.5" customHeight="1" x14ac:dyDescent="0.3">
      <c r="B14" s="313" t="s">
        <v>748</v>
      </c>
      <c r="C14" s="313"/>
      <c r="D14" s="313"/>
      <c r="E14" s="313"/>
      <c r="F14" s="313"/>
      <c r="G14" s="313"/>
      <c r="H14" s="313"/>
      <c r="I14" s="313"/>
      <c r="J14" s="313"/>
      <c r="K14" s="175" t="s">
        <v>377</v>
      </c>
      <c r="L14" s="175"/>
      <c r="M14" s="175"/>
    </row>
    <row r="15" spans="1:13" ht="8.15" customHeight="1" x14ac:dyDescent="0.3">
      <c r="B15" s="175"/>
      <c r="C15" s="175"/>
      <c r="D15" s="175"/>
      <c r="E15" s="175"/>
      <c r="F15" s="175"/>
      <c r="G15" s="175"/>
      <c r="H15" s="175"/>
      <c r="I15" s="175"/>
      <c r="J15" s="175"/>
      <c r="K15" s="175"/>
      <c r="L15" s="175"/>
      <c r="M15" s="175"/>
    </row>
    <row r="16" spans="1:13" ht="22.5" customHeight="1" x14ac:dyDescent="0.3">
      <c r="B16" s="313" t="s">
        <v>747</v>
      </c>
      <c r="C16" s="313"/>
      <c r="D16" s="313"/>
      <c r="E16" s="313"/>
      <c r="F16" s="313"/>
      <c r="G16" s="313"/>
      <c r="H16" s="313"/>
      <c r="I16" s="313"/>
      <c r="J16" s="313"/>
      <c r="K16" s="175" t="s">
        <v>436</v>
      </c>
      <c r="L16" s="175"/>
      <c r="M16" s="175"/>
    </row>
    <row r="17" spans="2:13" ht="8.15" customHeight="1" x14ac:dyDescent="0.3">
      <c r="B17" s="175"/>
      <c r="C17" s="175"/>
      <c r="D17" s="175"/>
      <c r="E17" s="175"/>
      <c r="F17" s="175"/>
      <c r="G17" s="175"/>
      <c r="H17" s="175"/>
      <c r="I17" s="175"/>
      <c r="J17" s="175"/>
      <c r="K17" s="246" t="s">
        <v>679</v>
      </c>
      <c r="L17" s="175"/>
      <c r="M17" s="175"/>
    </row>
    <row r="18" spans="2:13" ht="24" customHeight="1" x14ac:dyDescent="0.3">
      <c r="B18" s="313" t="s">
        <v>750</v>
      </c>
      <c r="C18" s="313"/>
      <c r="D18" s="313"/>
      <c r="E18" s="313"/>
      <c r="F18" s="313"/>
      <c r="G18" s="313"/>
      <c r="H18" s="313"/>
      <c r="I18" s="313"/>
      <c r="J18" s="313"/>
      <c r="K18" s="175"/>
      <c r="L18" s="175"/>
      <c r="M18" s="175"/>
    </row>
    <row r="19" spans="2:13" ht="9" customHeight="1" x14ac:dyDescent="0.3">
      <c r="B19" s="175"/>
      <c r="C19" s="175"/>
      <c r="D19" s="175"/>
      <c r="E19" s="175"/>
      <c r="F19" s="175"/>
      <c r="G19" s="175"/>
      <c r="H19" s="175"/>
      <c r="I19" s="175"/>
      <c r="J19" s="175"/>
      <c r="K19" s="175"/>
      <c r="L19" s="175"/>
      <c r="M19" s="175"/>
    </row>
    <row r="20" spans="2:13" ht="25.5" customHeight="1" x14ac:dyDescent="0.3">
      <c r="B20" s="313" t="s">
        <v>749</v>
      </c>
      <c r="C20" s="313"/>
      <c r="D20" s="313"/>
      <c r="E20" s="313"/>
      <c r="F20" s="313"/>
      <c r="G20" s="313"/>
      <c r="H20" s="313"/>
      <c r="I20" s="313"/>
      <c r="J20" s="313"/>
      <c r="K20" s="175"/>
      <c r="L20" s="175"/>
      <c r="M20" s="175"/>
    </row>
    <row r="21" spans="2:13" ht="8.4" customHeight="1" x14ac:dyDescent="0.3">
      <c r="B21" s="175"/>
      <c r="C21" s="175"/>
      <c r="D21" s="175"/>
      <c r="E21" s="175"/>
      <c r="F21" s="175"/>
      <c r="G21" s="175"/>
      <c r="H21" s="175"/>
      <c r="I21" s="175"/>
      <c r="J21" s="175"/>
      <c r="K21" s="175"/>
      <c r="L21" s="175"/>
      <c r="M21" s="175"/>
    </row>
  </sheetData>
  <mergeCells count="10">
    <mergeCell ref="B18:J18"/>
    <mergeCell ref="B20:J20"/>
    <mergeCell ref="A1:H2"/>
    <mergeCell ref="B6:J6"/>
    <mergeCell ref="B4:J4"/>
    <mergeCell ref="B8:J8"/>
    <mergeCell ref="B10:J10"/>
    <mergeCell ref="B12:J12"/>
    <mergeCell ref="B14:J14"/>
    <mergeCell ref="B16:J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499984740745262"/>
  </sheetPr>
  <dimension ref="A1:IV292"/>
  <sheetViews>
    <sheetView zoomScale="90" zoomScaleNormal="90" workbookViewId="0">
      <selection activeCell="C1" sqref="C1:C3"/>
    </sheetView>
  </sheetViews>
  <sheetFormatPr defaultColWidth="8.90625" defaultRowHeight="13" x14ac:dyDescent="0.3"/>
  <cols>
    <col min="1" max="1" width="1.90625" style="2" customWidth="1"/>
    <col min="2" max="2" width="22.36328125" style="2" customWidth="1"/>
    <col min="3" max="3" width="48.453125" style="2" customWidth="1"/>
    <col min="4" max="4" width="11.6328125" style="2" customWidth="1"/>
    <col min="5" max="5" width="13.90625" style="8" customWidth="1"/>
    <col min="6" max="6" width="9.08984375" style="8" customWidth="1"/>
    <col min="7" max="11" width="8.90625" style="8" customWidth="1"/>
    <col min="12" max="12" width="5.08984375" style="8" customWidth="1"/>
    <col min="13" max="13" width="10.6328125" style="22" customWidth="1"/>
    <col min="14" max="14" width="10" style="23" customWidth="1"/>
    <col min="15" max="15" width="8.08984375" style="24" customWidth="1"/>
    <col min="16" max="16" width="32.90625" style="24" customWidth="1"/>
    <col min="17" max="17" width="11.36328125" style="25" customWidth="1"/>
    <col min="18" max="18" width="8.90625" style="2" customWidth="1"/>
    <col min="19" max="19" width="4.36328125" style="2" customWidth="1"/>
    <col min="20" max="20" width="12.08984375" style="51" customWidth="1"/>
    <col min="21" max="21" width="12.6328125" style="54" customWidth="1"/>
    <col min="22" max="22" width="41.90625" style="24" customWidth="1"/>
    <col min="23" max="23" width="7.08984375" style="20" customWidth="1"/>
    <col min="24" max="24" width="8.453125" style="20" customWidth="1"/>
    <col min="25" max="256" width="8.90625" style="2" customWidth="1"/>
  </cols>
  <sheetData>
    <row r="1" spans="2:24" s="8" customFormat="1" ht="15.9" customHeight="1" x14ac:dyDescent="0.3">
      <c r="B1" s="87" t="s">
        <v>184</v>
      </c>
      <c r="C1" s="85" t="s">
        <v>751</v>
      </c>
      <c r="D1" s="85"/>
      <c r="M1" s="82" t="s">
        <v>197</v>
      </c>
      <c r="N1" s="83"/>
      <c r="O1" s="83"/>
      <c r="P1" s="83"/>
      <c r="Q1" s="83"/>
      <c r="R1" s="83"/>
      <c r="T1" s="82" t="s">
        <v>196</v>
      </c>
      <c r="U1" s="84"/>
      <c r="V1" s="82"/>
      <c r="W1" s="82"/>
      <c r="X1" s="82"/>
    </row>
    <row r="2" spans="2:24" s="8" customFormat="1" ht="19.5" customHeight="1" x14ac:dyDescent="0.3">
      <c r="B2" s="87" t="s">
        <v>185</v>
      </c>
      <c r="C2" s="86" t="s">
        <v>752</v>
      </c>
      <c r="D2" s="86"/>
      <c r="M2" s="75" t="s">
        <v>93</v>
      </c>
      <c r="N2" s="76" t="s">
        <v>114</v>
      </c>
      <c r="O2" s="36" t="s">
        <v>118</v>
      </c>
      <c r="P2" s="36" t="s">
        <v>115</v>
      </c>
      <c r="Q2" s="37" t="s">
        <v>151</v>
      </c>
      <c r="R2" s="37" t="s">
        <v>137</v>
      </c>
      <c r="T2" s="75" t="s">
        <v>93</v>
      </c>
      <c r="U2" s="73" t="s">
        <v>114</v>
      </c>
      <c r="V2" s="39" t="s">
        <v>115</v>
      </c>
      <c r="W2" s="39" t="s">
        <v>180</v>
      </c>
      <c r="X2" s="37" t="s">
        <v>137</v>
      </c>
    </row>
    <row r="3" spans="2:24" s="8" customFormat="1" ht="18.75" customHeight="1" x14ac:dyDescent="0.3">
      <c r="B3" s="87" t="s">
        <v>199</v>
      </c>
      <c r="C3" s="86" t="s">
        <v>753</v>
      </c>
      <c r="D3" s="86"/>
      <c r="M3" s="319" t="s">
        <v>90</v>
      </c>
      <c r="N3" s="316" t="s">
        <v>22</v>
      </c>
      <c r="O3" s="31" t="s">
        <v>64</v>
      </c>
      <c r="P3" s="67" t="s">
        <v>119</v>
      </c>
      <c r="Q3" s="69">
        <f>'5. Output-table'!G16</f>
        <v>1</v>
      </c>
      <c r="R3" s="38"/>
      <c r="T3" s="323" t="s">
        <v>113</v>
      </c>
      <c r="U3" s="74" t="s">
        <v>82</v>
      </c>
      <c r="V3" s="79" t="s">
        <v>70</v>
      </c>
      <c r="W3" s="80">
        <f>'6. Input-table'!F3</f>
        <v>3</v>
      </c>
      <c r="X3" s="81">
        <f>W3</f>
        <v>3</v>
      </c>
    </row>
    <row r="4" spans="2:24" s="8" customFormat="1" ht="16.5" customHeight="1" x14ac:dyDescent="0.3">
      <c r="C4" s="77" t="s">
        <v>198</v>
      </c>
      <c r="M4" s="320"/>
      <c r="N4" s="317"/>
      <c r="O4" s="32" t="s">
        <v>64</v>
      </c>
      <c r="P4" s="65" t="s">
        <v>65</v>
      </c>
      <c r="Q4" s="70">
        <f>'5. Output-table'!G3</f>
        <v>2</v>
      </c>
      <c r="R4" s="47"/>
      <c r="T4" s="324"/>
      <c r="U4" s="316" t="s">
        <v>81</v>
      </c>
      <c r="V4" s="61" t="s">
        <v>92</v>
      </c>
      <c r="W4" s="69">
        <f>'6. Input-table'!F4</f>
        <v>3</v>
      </c>
      <c r="X4" s="58"/>
    </row>
    <row r="5" spans="2:24" s="8" customFormat="1" ht="15" customHeight="1" x14ac:dyDescent="0.3">
      <c r="M5" s="320"/>
      <c r="N5" s="317"/>
      <c r="O5" s="32" t="s">
        <v>64</v>
      </c>
      <c r="P5" s="65" t="s">
        <v>121</v>
      </c>
      <c r="Q5" s="70">
        <f>'5. Output-table'!G5</f>
        <v>1</v>
      </c>
      <c r="R5" s="47"/>
      <c r="T5" s="324"/>
      <c r="U5" s="317"/>
      <c r="V5" s="62" t="s">
        <v>77</v>
      </c>
      <c r="W5" s="70">
        <f>'6. Input-table'!F5</f>
        <v>4</v>
      </c>
      <c r="X5" s="59"/>
    </row>
    <row r="6" spans="2:24" s="8" customFormat="1" ht="15" customHeight="1" x14ac:dyDescent="0.3">
      <c r="B6" s="315"/>
      <c r="C6" s="315"/>
      <c r="D6" s="315"/>
      <c r="M6" s="320"/>
      <c r="N6" s="317"/>
      <c r="O6" s="32" t="s">
        <v>64</v>
      </c>
      <c r="P6" s="65" t="s">
        <v>105</v>
      </c>
      <c r="Q6" s="70">
        <f>'5. Output-table'!G6</f>
        <v>5</v>
      </c>
      <c r="R6" s="47"/>
      <c r="T6" s="324"/>
      <c r="U6" s="317"/>
      <c r="V6" s="62" t="s">
        <v>78</v>
      </c>
      <c r="W6" s="70">
        <f>'6. Input-table'!F6</f>
        <v>5</v>
      </c>
      <c r="X6" s="59"/>
    </row>
    <row r="7" spans="2:24" s="8" customFormat="1" ht="31.5" customHeight="1" x14ac:dyDescent="0.3">
      <c r="B7" s="7" t="s">
        <v>522</v>
      </c>
      <c r="C7" s="7" t="s">
        <v>106</v>
      </c>
      <c r="D7" s="7" t="s">
        <v>91</v>
      </c>
      <c r="M7" s="320"/>
      <c r="N7" s="317"/>
      <c r="O7" s="32" t="s">
        <v>64</v>
      </c>
      <c r="P7" s="65" t="s">
        <v>109</v>
      </c>
      <c r="Q7" s="70">
        <f>'5. Output-table'!G7</f>
        <v>3</v>
      </c>
      <c r="R7" s="47"/>
      <c r="T7" s="324"/>
      <c r="U7" s="317"/>
      <c r="V7" s="62" t="s">
        <v>155</v>
      </c>
      <c r="W7" s="70">
        <f>'6. Input-table'!F7</f>
        <v>4</v>
      </c>
      <c r="X7" s="59"/>
    </row>
    <row r="8" spans="2:24" s="8" customFormat="1" ht="15" customHeight="1" x14ac:dyDescent="0.3">
      <c r="B8" s="3" t="s">
        <v>482</v>
      </c>
      <c r="C8" s="4" t="s">
        <v>90</v>
      </c>
      <c r="D8" s="11">
        <f>AVERAGE('5. Output-table'!G3:G16)</f>
        <v>2.6428571428571428</v>
      </c>
      <c r="E8" s="8">
        <v>1</v>
      </c>
      <c r="M8" s="320"/>
      <c r="N8" s="317"/>
      <c r="O8" s="32" t="s">
        <v>64</v>
      </c>
      <c r="P8" s="65" t="s">
        <v>123</v>
      </c>
      <c r="Q8" s="70">
        <f>'5. Output-table'!G8</f>
        <v>2</v>
      </c>
      <c r="R8" s="47"/>
      <c r="T8" s="324"/>
      <c r="U8" s="318"/>
      <c r="V8" s="63" t="s">
        <v>156</v>
      </c>
      <c r="W8" s="71">
        <f>'6. Input-table'!F8</f>
        <v>4</v>
      </c>
      <c r="X8" s="59">
        <f>AVERAGE(W4:W8)</f>
        <v>4</v>
      </c>
    </row>
    <row r="9" spans="2:24" s="8" customFormat="1" ht="17.25" customHeight="1" thickBot="1" x14ac:dyDescent="0.35">
      <c r="B9" s="325" t="s">
        <v>112</v>
      </c>
      <c r="C9" s="4" t="s">
        <v>23</v>
      </c>
      <c r="D9" s="12">
        <f>AVERAGE('5. Output-table'!G17:'5. Output-table'!G24)</f>
        <v>3.125</v>
      </c>
      <c r="E9" s="8">
        <v>1</v>
      </c>
      <c r="M9" s="321"/>
      <c r="N9" s="322"/>
      <c r="O9" s="33" t="s">
        <v>64</v>
      </c>
      <c r="P9" s="66" t="s">
        <v>152</v>
      </c>
      <c r="Q9" s="71">
        <f>'5. Output-table'!G9</f>
        <v>3</v>
      </c>
      <c r="R9" s="48">
        <f>AVERAGE(Q3:Q9)</f>
        <v>2.4285714285714284</v>
      </c>
      <c r="T9" s="324"/>
      <c r="U9" s="316" t="s">
        <v>83</v>
      </c>
      <c r="V9" s="43" t="s">
        <v>232</v>
      </c>
      <c r="W9" s="96">
        <f>'6. Input-table'!F9</f>
        <v>4</v>
      </c>
      <c r="X9" s="58"/>
    </row>
    <row r="10" spans="2:24" s="8" customFormat="1" ht="15" customHeight="1" thickBot="1" x14ac:dyDescent="0.35">
      <c r="B10" s="326"/>
      <c r="C10" s="5" t="s">
        <v>138</v>
      </c>
      <c r="D10" s="13">
        <f>AVERAGE('5. Output-table'!G25:G30)</f>
        <v>2</v>
      </c>
      <c r="E10" s="8">
        <v>1</v>
      </c>
      <c r="M10" s="323" t="s">
        <v>112</v>
      </c>
      <c r="N10" s="328" t="s">
        <v>23</v>
      </c>
      <c r="O10" s="31" t="s">
        <v>53</v>
      </c>
      <c r="P10" s="67" t="s">
        <v>96</v>
      </c>
      <c r="Q10" s="69">
        <f>'5. Output-table'!G17</f>
        <v>1</v>
      </c>
      <c r="R10" s="49"/>
      <c r="T10" s="324"/>
      <c r="U10" s="322"/>
      <c r="V10" s="44" t="s">
        <v>233</v>
      </c>
      <c r="W10" s="98">
        <f>'6. Input-table'!F10</f>
        <v>4</v>
      </c>
      <c r="X10" s="60">
        <f>AVERAGE(W9:W10)</f>
        <v>4</v>
      </c>
    </row>
    <row r="11" spans="2:24" s="8" customFormat="1" ht="15" customHeight="1" x14ac:dyDescent="0.3">
      <c r="B11" s="326"/>
      <c r="C11" s="5" t="s">
        <v>195</v>
      </c>
      <c r="D11" s="13">
        <f>AVERAGE('5. Output-table'!G31:G37)</f>
        <v>3.2857142857142856</v>
      </c>
      <c r="E11" s="8">
        <v>1</v>
      </c>
      <c r="M11" s="324"/>
      <c r="N11" s="329"/>
      <c r="O11" s="32" t="s">
        <v>53</v>
      </c>
      <c r="P11" s="65" t="s">
        <v>97</v>
      </c>
      <c r="Q11" s="70">
        <f>'5. Output-table'!G18</f>
        <v>1</v>
      </c>
      <c r="R11" s="47"/>
      <c r="T11" s="324"/>
      <c r="U11" s="316" t="s">
        <v>84</v>
      </c>
      <c r="V11" s="43" t="s">
        <v>8</v>
      </c>
      <c r="W11" s="96">
        <f>'6. Input-table'!F11</f>
        <v>4</v>
      </c>
      <c r="X11" s="58"/>
    </row>
    <row r="12" spans="2:24" s="8" customFormat="1" ht="15" customHeight="1" thickBot="1" x14ac:dyDescent="0.35">
      <c r="B12" s="326"/>
      <c r="C12" s="5" t="s">
        <v>218</v>
      </c>
      <c r="D12" s="13">
        <f>AVERAGE('5. Output-table'!G38:'5. Output-table'!G43)</f>
        <v>3</v>
      </c>
      <c r="E12" s="8">
        <v>1</v>
      </c>
      <c r="M12" s="324"/>
      <c r="N12" s="329"/>
      <c r="O12" s="46" t="s">
        <v>53</v>
      </c>
      <c r="P12" s="65" t="s">
        <v>98</v>
      </c>
      <c r="Q12" s="70">
        <f>'5. Output-table'!G19</f>
        <v>4</v>
      </c>
      <c r="R12" s="47"/>
      <c r="T12" s="324"/>
      <c r="U12" s="322"/>
      <c r="V12" s="44" t="s">
        <v>59</v>
      </c>
      <c r="W12" s="98">
        <f>'6. Input-table'!F12</f>
        <v>3</v>
      </c>
      <c r="X12" s="59">
        <f>AVERAGE(W11:W12)</f>
        <v>3.5</v>
      </c>
    </row>
    <row r="13" spans="2:24" s="8" customFormat="1" ht="15" customHeight="1" thickBot="1" x14ac:dyDescent="0.35">
      <c r="B13" s="327"/>
      <c r="C13" s="5" t="s">
        <v>217</v>
      </c>
      <c r="D13" s="14">
        <f>AVERAGE('5. Output-table'!G44:'5. Output-table'!G51)</f>
        <v>3.375</v>
      </c>
      <c r="E13" s="8">
        <v>1</v>
      </c>
      <c r="M13" s="324"/>
      <c r="N13" s="330"/>
      <c r="O13" s="89" t="s">
        <v>89</v>
      </c>
      <c r="P13" s="90" t="s">
        <v>226</v>
      </c>
      <c r="Q13" s="91">
        <f>'5. Output-table'!G24</f>
        <v>2</v>
      </c>
      <c r="R13" s="48">
        <f>AVERAGE(Q10:Q13)</f>
        <v>2</v>
      </c>
      <c r="T13" s="320" t="s">
        <v>9</v>
      </c>
      <c r="U13" s="332" t="s">
        <v>148</v>
      </c>
      <c r="V13" s="43" t="s">
        <v>149</v>
      </c>
      <c r="W13" s="96">
        <f>'6. Input-table'!F13</f>
        <v>4</v>
      </c>
      <c r="X13" s="58"/>
    </row>
    <row r="14" spans="2:24" s="8" customFormat="1" ht="15" customHeight="1" x14ac:dyDescent="0.3">
      <c r="B14" s="325" t="s">
        <v>54</v>
      </c>
      <c r="C14" s="4" t="s">
        <v>55</v>
      </c>
      <c r="D14" s="12">
        <f>AVERAGE('5. Output-table'!G52:'5. Output-table'!G58)</f>
        <v>2.7142857142857144</v>
      </c>
      <c r="E14" s="8">
        <v>1</v>
      </c>
      <c r="M14" s="324"/>
      <c r="N14" s="316" t="s">
        <v>138</v>
      </c>
      <c r="O14" s="31" t="s">
        <v>53</v>
      </c>
      <c r="P14" s="67" t="s">
        <v>99</v>
      </c>
      <c r="Q14" s="69">
        <f>'5. Output-table'!G25</f>
        <v>1</v>
      </c>
      <c r="R14" s="49"/>
      <c r="T14" s="320"/>
      <c r="U14" s="333"/>
      <c r="V14" s="46" t="s">
        <v>60</v>
      </c>
      <c r="W14" s="97" t="str">
        <f>'6. Input-table'!F14</f>
        <v>NA</v>
      </c>
      <c r="X14" s="59"/>
    </row>
    <row r="15" spans="2:24" s="8" customFormat="1" ht="15" customHeight="1" x14ac:dyDescent="0.3">
      <c r="B15" s="326"/>
      <c r="C15" s="5" t="s">
        <v>219</v>
      </c>
      <c r="D15" s="13">
        <f>AVERAGE('5. Output-table'!G59:G64)</f>
        <v>2.5</v>
      </c>
      <c r="E15" s="8">
        <v>1</v>
      </c>
      <c r="M15" s="324"/>
      <c r="N15" s="317"/>
      <c r="O15" s="32" t="s">
        <v>53</v>
      </c>
      <c r="P15" s="65" t="s">
        <v>100</v>
      </c>
      <c r="Q15" s="70">
        <f>'5. Output-table'!G26</f>
        <v>1</v>
      </c>
      <c r="R15" s="47"/>
      <c r="T15" s="320"/>
      <c r="U15" s="333"/>
      <c r="V15" s="46" t="s">
        <v>61</v>
      </c>
      <c r="W15" s="97">
        <f>'6. Input-table'!F15</f>
        <v>3</v>
      </c>
      <c r="X15" s="59"/>
    </row>
    <row r="16" spans="2:24" s="8" customFormat="1" ht="15" customHeight="1" x14ac:dyDescent="0.3">
      <c r="B16" s="326"/>
      <c r="C16" s="5" t="s">
        <v>139</v>
      </c>
      <c r="D16" s="13">
        <f>AVERAGE('5. Output-table'!G65:'5. Output-table'!G67)</f>
        <v>2.3333333333333335</v>
      </c>
      <c r="E16" s="8">
        <v>1</v>
      </c>
      <c r="M16" s="324"/>
      <c r="N16" s="317"/>
      <c r="O16" s="32" t="s">
        <v>53</v>
      </c>
      <c r="P16" s="65" t="s">
        <v>101</v>
      </c>
      <c r="Q16" s="70">
        <f>'5. Output-table'!G27</f>
        <v>4</v>
      </c>
      <c r="R16" s="47"/>
      <c r="T16" s="320"/>
      <c r="U16" s="333"/>
      <c r="V16" s="46" t="s">
        <v>62</v>
      </c>
      <c r="W16" s="97">
        <f>'6. Input-table'!F16</f>
        <v>4</v>
      </c>
      <c r="X16" s="59"/>
    </row>
    <row r="17" spans="2:24" s="8" customFormat="1" ht="15" customHeight="1" x14ac:dyDescent="0.3">
      <c r="B17" s="326"/>
      <c r="C17" s="5" t="s">
        <v>35</v>
      </c>
      <c r="D17" s="13">
        <f>AVERAGE('5. Output-table'!G68:'5. Output-table'!G73)</f>
        <v>3</v>
      </c>
      <c r="E17" s="8">
        <v>1</v>
      </c>
      <c r="M17" s="324"/>
      <c r="N17" s="317"/>
      <c r="O17" s="32" t="s">
        <v>53</v>
      </c>
      <c r="P17" s="65" t="s">
        <v>43</v>
      </c>
      <c r="Q17" s="70">
        <f>'5. Output-table'!G28</f>
        <v>2</v>
      </c>
      <c r="R17" s="47"/>
      <c r="T17" s="320"/>
      <c r="U17" s="333"/>
      <c r="V17" s="46" t="s">
        <v>10</v>
      </c>
      <c r="W17" s="97">
        <f>'6. Input-table'!F17</f>
        <v>4</v>
      </c>
      <c r="X17" s="59"/>
    </row>
    <row r="18" spans="2:24" s="8" customFormat="1" ht="15" customHeight="1" thickBot="1" x14ac:dyDescent="0.35">
      <c r="B18" s="327"/>
      <c r="C18" s="6" t="s">
        <v>4</v>
      </c>
      <c r="D18" s="14">
        <f>AVERAGE('5. Output-table'!G74:'5. Output-table'!G80)</f>
        <v>2.8571428571428572</v>
      </c>
      <c r="E18" s="8">
        <v>1</v>
      </c>
      <c r="M18" s="324"/>
      <c r="N18" s="317"/>
      <c r="O18" s="32" t="s">
        <v>53</v>
      </c>
      <c r="P18" s="65" t="s">
        <v>44</v>
      </c>
      <c r="Q18" s="70">
        <f>'5. Output-table'!G29</f>
        <v>2</v>
      </c>
      <c r="R18" s="47"/>
      <c r="T18" s="320"/>
      <c r="U18" s="334"/>
      <c r="V18" s="44" t="s">
        <v>63</v>
      </c>
      <c r="W18" s="98">
        <f>'6. Input-table'!F18</f>
        <v>2</v>
      </c>
      <c r="X18" s="60">
        <f>AVERAGE(W13:W18)</f>
        <v>3.4</v>
      </c>
    </row>
    <row r="19" spans="2:24" s="8" customFormat="1" ht="15" customHeight="1" thickBot="1" x14ac:dyDescent="0.35">
      <c r="M19" s="324"/>
      <c r="N19" s="322"/>
      <c r="O19" s="33" t="s">
        <v>53</v>
      </c>
      <c r="P19" s="66" t="s">
        <v>67</v>
      </c>
      <c r="Q19" s="71">
        <f>'5. Output-table'!G30</f>
        <v>2</v>
      </c>
      <c r="R19" s="48">
        <f>AVERAGE(Q14:Q19)</f>
        <v>2</v>
      </c>
      <c r="T19" s="320"/>
      <c r="U19" s="332" t="s">
        <v>186</v>
      </c>
      <c r="V19" s="43" t="s">
        <v>88</v>
      </c>
      <c r="W19" s="96">
        <f>'6. Input-table'!F19</f>
        <v>1</v>
      </c>
      <c r="X19" s="58"/>
    </row>
    <row r="20" spans="2:24" s="8" customFormat="1" ht="15" customHeight="1" x14ac:dyDescent="0.3">
      <c r="M20" s="324"/>
      <c r="N20" s="336" t="s">
        <v>24</v>
      </c>
      <c r="O20" s="31" t="s">
        <v>53</v>
      </c>
      <c r="P20" s="67" t="s">
        <v>45</v>
      </c>
      <c r="Q20" s="69">
        <f>'5. Output-table'!G31</f>
        <v>2</v>
      </c>
      <c r="R20" s="49"/>
      <c r="T20" s="320"/>
      <c r="U20" s="333"/>
      <c r="V20" s="46" t="s">
        <v>60</v>
      </c>
      <c r="W20" s="97">
        <f>'6. Input-table'!F20</f>
        <v>1</v>
      </c>
      <c r="X20" s="59"/>
    </row>
    <row r="21" spans="2:24" s="8" customFormat="1" ht="15" customHeight="1" x14ac:dyDescent="0.3">
      <c r="M21" s="324"/>
      <c r="N21" s="337"/>
      <c r="O21" s="32" t="s">
        <v>53</v>
      </c>
      <c r="P21" s="65" t="s">
        <v>46</v>
      </c>
      <c r="Q21" s="70">
        <f>'5. Output-table'!G32</f>
        <v>3</v>
      </c>
      <c r="R21" s="47"/>
      <c r="T21" s="320"/>
      <c r="U21" s="333"/>
      <c r="V21" s="46" t="s">
        <v>61</v>
      </c>
      <c r="W21" s="97">
        <f>'6. Input-table'!F21</f>
        <v>2</v>
      </c>
      <c r="X21" s="59"/>
    </row>
    <row r="22" spans="2:24" s="8" customFormat="1" ht="15" customHeight="1" thickBot="1" x14ac:dyDescent="0.35">
      <c r="B22" s="315"/>
      <c r="C22" s="315"/>
      <c r="D22" s="315"/>
      <c r="M22" s="324"/>
      <c r="N22" s="337"/>
      <c r="O22" s="32" t="s">
        <v>53</v>
      </c>
      <c r="P22" s="65" t="s">
        <v>47</v>
      </c>
      <c r="Q22" s="70">
        <f>'5. Output-table'!G33</f>
        <v>5</v>
      </c>
      <c r="R22" s="47"/>
      <c r="T22" s="320"/>
      <c r="U22" s="333"/>
      <c r="V22" s="46" t="s">
        <v>62</v>
      </c>
      <c r="W22" s="97">
        <f>'6. Input-table'!F22</f>
        <v>3</v>
      </c>
      <c r="X22" s="59"/>
    </row>
    <row r="23" spans="2:24" s="8" customFormat="1" ht="27" customHeight="1" thickBot="1" x14ac:dyDescent="0.35">
      <c r="B23" s="7" t="s">
        <v>21</v>
      </c>
      <c r="C23" s="7" t="s">
        <v>106</v>
      </c>
      <c r="D23" s="7" t="s">
        <v>91</v>
      </c>
      <c r="M23" s="324"/>
      <c r="N23" s="337"/>
      <c r="O23" s="32" t="s">
        <v>53</v>
      </c>
      <c r="P23" s="65" t="s">
        <v>48</v>
      </c>
      <c r="Q23" s="70">
        <f>'5. Output-table'!G34</f>
        <v>2</v>
      </c>
      <c r="R23" s="47"/>
      <c r="T23" s="320"/>
      <c r="U23" s="333"/>
      <c r="V23" s="46" t="s">
        <v>10</v>
      </c>
      <c r="W23" s="97">
        <f>'6. Input-table'!F23</f>
        <v>4</v>
      </c>
      <c r="X23" s="59"/>
    </row>
    <row r="24" spans="2:24" s="8" customFormat="1" ht="15" customHeight="1" thickBot="1" x14ac:dyDescent="0.35">
      <c r="B24" s="341" t="s">
        <v>113</v>
      </c>
      <c r="C24" s="229" t="s">
        <v>538</v>
      </c>
      <c r="D24" s="12">
        <f>'6. Input-table'!F3</f>
        <v>3</v>
      </c>
      <c r="M24" s="324"/>
      <c r="N24" s="337"/>
      <c r="O24" s="32" t="s">
        <v>53</v>
      </c>
      <c r="P24" s="65" t="s">
        <v>25</v>
      </c>
      <c r="Q24" s="70">
        <f>'5. Output-table'!G35</f>
        <v>5</v>
      </c>
      <c r="R24" s="47"/>
      <c r="T24" s="335"/>
      <c r="U24" s="334"/>
      <c r="V24" s="64" t="s">
        <v>63</v>
      </c>
      <c r="W24" s="99">
        <f>'6. Input-table'!F24</f>
        <v>2</v>
      </c>
      <c r="X24" s="59">
        <f>AVERAGE(W19:W24)</f>
        <v>2.1666666666666665</v>
      </c>
    </row>
    <row r="25" spans="2:24" s="8" customFormat="1" ht="15" customHeight="1" x14ac:dyDescent="0.3">
      <c r="B25" s="342"/>
      <c r="C25" s="230" t="s">
        <v>539</v>
      </c>
      <c r="D25" s="13">
        <f>AVERAGE('6. Input-table'!F4:'6. Input-table'!F8)</f>
        <v>4</v>
      </c>
      <c r="M25" s="324"/>
      <c r="N25" s="337"/>
      <c r="O25" s="32" t="s">
        <v>53</v>
      </c>
      <c r="P25" s="65" t="s">
        <v>26</v>
      </c>
      <c r="Q25" s="70">
        <f>'5. Output-table'!G36</f>
        <v>5</v>
      </c>
      <c r="R25" s="47"/>
      <c r="T25" s="349" t="s">
        <v>182</v>
      </c>
      <c r="U25" s="344" t="s">
        <v>11</v>
      </c>
      <c r="V25" s="43" t="s">
        <v>165</v>
      </c>
      <c r="W25" s="139">
        <f>'6. Input-table'!F25</f>
        <v>2</v>
      </c>
      <c r="X25" s="58"/>
    </row>
    <row r="26" spans="2:24" s="8" customFormat="1" ht="15" customHeight="1" thickBot="1" x14ac:dyDescent="0.35">
      <c r="B26" s="342"/>
      <c r="C26" s="230" t="s">
        <v>540</v>
      </c>
      <c r="D26" s="13">
        <f>AVERAGE('6. Input-table'!F9:'6. Input-table'!F10)</f>
        <v>4</v>
      </c>
      <c r="M26" s="324"/>
      <c r="N26" s="338"/>
      <c r="O26" s="33" t="s">
        <v>89</v>
      </c>
      <c r="P26" s="66" t="s">
        <v>49</v>
      </c>
      <c r="Q26" s="71">
        <f>'5. Output-table'!G37</f>
        <v>1</v>
      </c>
      <c r="R26" s="48">
        <f>AVERAGE(Q20:Q26)</f>
        <v>3.2857142857142856</v>
      </c>
      <c r="T26" s="350"/>
      <c r="U26" s="345"/>
      <c r="V26" s="46" t="s">
        <v>71</v>
      </c>
      <c r="W26" s="140">
        <f>'6. Input-table'!F26</f>
        <v>3</v>
      </c>
      <c r="X26" s="59"/>
    </row>
    <row r="27" spans="2:24" s="8" customFormat="1" ht="15" customHeight="1" thickBot="1" x14ac:dyDescent="0.35">
      <c r="B27" s="343"/>
      <c r="C27" s="231" t="s">
        <v>541</v>
      </c>
      <c r="D27" s="14">
        <f>AVERAGE('6. Input-table'!F11:'6. Input-table'!F12)</f>
        <v>3.5</v>
      </c>
      <c r="M27" s="324"/>
      <c r="N27" s="316" t="s">
        <v>124</v>
      </c>
      <c r="O27" s="31" t="s">
        <v>89</v>
      </c>
      <c r="P27" s="67" t="s">
        <v>50</v>
      </c>
      <c r="Q27" s="69">
        <f>'5. Output-table'!G38</f>
        <v>1</v>
      </c>
      <c r="R27" s="49"/>
      <c r="T27" s="350"/>
      <c r="U27" s="346"/>
      <c r="V27" s="44" t="s">
        <v>72</v>
      </c>
      <c r="W27" s="141">
        <f>'6. Input-table'!F27</f>
        <v>2</v>
      </c>
      <c r="X27" s="60">
        <f>AVERAGE(W25:W27)</f>
        <v>2.3333333333333335</v>
      </c>
    </row>
    <row r="28" spans="2:24" s="8" customFormat="1" ht="15" customHeight="1" x14ac:dyDescent="0.3">
      <c r="B28" s="341" t="s">
        <v>9</v>
      </c>
      <c r="C28" s="4" t="s">
        <v>187</v>
      </c>
      <c r="D28" s="12">
        <f>AVERAGE('6. Input-table'!F13:'6. Input-table'!F18)</f>
        <v>3.4</v>
      </c>
      <c r="M28" s="324"/>
      <c r="N28" s="317"/>
      <c r="O28" s="32" t="s">
        <v>89</v>
      </c>
      <c r="P28" s="65" t="s">
        <v>68</v>
      </c>
      <c r="Q28" s="70">
        <f>'5. Output-table'!G39</f>
        <v>4</v>
      </c>
      <c r="R28" s="47"/>
      <c r="T28" s="350"/>
      <c r="U28" s="339" t="s">
        <v>94</v>
      </c>
      <c r="V28" s="31" t="s">
        <v>14</v>
      </c>
      <c r="W28" s="139">
        <f>'6. Input-table'!F28</f>
        <v>4</v>
      </c>
      <c r="X28" s="58"/>
    </row>
    <row r="29" spans="2:24" s="8" customFormat="1" ht="15" customHeight="1" thickBot="1" x14ac:dyDescent="0.35">
      <c r="B29" s="343"/>
      <c r="C29" s="138" t="s">
        <v>186</v>
      </c>
      <c r="D29" s="13">
        <f>AVERAGE('6. Input-table'!F19:'6. Input-table'!F24)</f>
        <v>2.1666666666666665</v>
      </c>
      <c r="M29" s="324"/>
      <c r="N29" s="317"/>
      <c r="O29" s="32" t="s">
        <v>89</v>
      </c>
      <c r="P29" s="65" t="s">
        <v>75</v>
      </c>
      <c r="Q29" s="70">
        <f>'5. Output-table'!G40</f>
        <v>3</v>
      </c>
      <c r="R29" s="47"/>
      <c r="T29" s="350"/>
      <c r="U29" s="340"/>
      <c r="V29" s="33" t="s">
        <v>15</v>
      </c>
      <c r="W29" s="141">
        <f>'6. Input-table'!F29</f>
        <v>3</v>
      </c>
      <c r="X29" s="60">
        <f>AVERAGE(W28:W29)</f>
        <v>3.5</v>
      </c>
    </row>
    <row r="30" spans="2:24" s="8" customFormat="1" ht="15" customHeight="1" x14ac:dyDescent="0.3">
      <c r="B30" s="341" t="s">
        <v>182</v>
      </c>
      <c r="C30" s="137" t="s">
        <v>11</v>
      </c>
      <c r="D30" s="12">
        <f>AVERAGE('6. Input-table'!F25:'6. Input-table'!F27)</f>
        <v>2.3333333333333335</v>
      </c>
      <c r="M30" s="324"/>
      <c r="N30" s="317"/>
      <c r="O30" s="32" t="s">
        <v>89</v>
      </c>
      <c r="P30" s="65" t="s">
        <v>76</v>
      </c>
      <c r="Q30" s="70">
        <f>'5. Output-table'!G41</f>
        <v>2</v>
      </c>
      <c r="R30" s="47"/>
      <c r="T30" s="350"/>
      <c r="U30" s="339" t="s">
        <v>89</v>
      </c>
      <c r="V30" s="31" t="s">
        <v>159</v>
      </c>
      <c r="W30" s="148">
        <f>'6. Input-table'!F30</f>
        <v>3</v>
      </c>
      <c r="X30" s="353">
        <f>AVERAGE(W30:W31)</f>
        <v>3.5</v>
      </c>
    </row>
    <row r="31" spans="2:24" s="8" customFormat="1" ht="15" customHeight="1" thickBot="1" x14ac:dyDescent="0.35">
      <c r="B31" s="342"/>
      <c r="C31" s="230" t="s">
        <v>542</v>
      </c>
      <c r="D31" s="13">
        <f>AVERAGE('6. Input-table'!F28:'6. Input-table'!F29)</f>
        <v>3.5</v>
      </c>
      <c r="E31" s="9"/>
      <c r="M31" s="324"/>
      <c r="N31" s="317"/>
      <c r="O31" s="32" t="s">
        <v>89</v>
      </c>
      <c r="P31" s="65" t="s">
        <v>69</v>
      </c>
      <c r="Q31" s="70">
        <f>'5. Output-table'!G42</f>
        <v>3</v>
      </c>
      <c r="R31" s="47"/>
      <c r="T31" s="350"/>
      <c r="U31" s="340"/>
      <c r="V31" s="33" t="s">
        <v>160</v>
      </c>
      <c r="W31" s="149">
        <f>'6. Input-table'!F31</f>
        <v>4</v>
      </c>
      <c r="X31" s="355"/>
    </row>
    <row r="32" spans="2:24" s="8" customFormat="1" ht="15" customHeight="1" thickBot="1" x14ac:dyDescent="0.35">
      <c r="B32" s="342"/>
      <c r="C32" s="151" t="s">
        <v>543</v>
      </c>
      <c r="D32" s="13">
        <f>AVERAGE('6. Input-table'!F30:F31)</f>
        <v>3.5</v>
      </c>
      <c r="E32" s="9"/>
      <c r="M32" s="324"/>
      <c r="N32" s="322"/>
      <c r="O32" s="33" t="s">
        <v>89</v>
      </c>
      <c r="P32" s="66" t="s">
        <v>6</v>
      </c>
      <c r="Q32" s="71">
        <f>'5. Output-table'!G43</f>
        <v>5</v>
      </c>
      <c r="R32" s="48">
        <f>AVERAGE(Q27:Q32)</f>
        <v>3</v>
      </c>
      <c r="T32" s="350"/>
      <c r="U32" s="347" t="s">
        <v>257</v>
      </c>
      <c r="V32" s="120" t="s">
        <v>258</v>
      </c>
      <c r="W32" s="147">
        <f>'6. Input-table'!F32</f>
        <v>1</v>
      </c>
      <c r="X32" s="353">
        <f>AVERAGE(W32:W35)</f>
        <v>1</v>
      </c>
    </row>
    <row r="33" spans="2:24" s="8" customFormat="1" ht="15" customHeight="1" thickBot="1" x14ac:dyDescent="0.35">
      <c r="B33" s="343"/>
      <c r="C33" s="152" t="s">
        <v>257</v>
      </c>
      <c r="D33" s="13">
        <f>AVERAGE('6. Input-table'!F32:'6. Input-table'!F35)</f>
        <v>1</v>
      </c>
      <c r="M33" s="324"/>
      <c r="N33" s="316" t="s">
        <v>129</v>
      </c>
      <c r="O33" s="31" t="s">
        <v>89</v>
      </c>
      <c r="P33" s="67" t="s">
        <v>50</v>
      </c>
      <c r="Q33" s="69">
        <f>'5. Output-table'!G44</f>
        <v>3</v>
      </c>
      <c r="R33" s="49"/>
      <c r="T33" s="350"/>
      <c r="U33" s="348"/>
      <c r="V33" s="106" t="s">
        <v>259</v>
      </c>
      <c r="W33" s="145">
        <f>'6. Input-table'!F33</f>
        <v>1</v>
      </c>
      <c r="X33" s="354"/>
    </row>
    <row r="34" spans="2:24" s="8" customFormat="1" ht="15" customHeight="1" x14ac:dyDescent="0.3">
      <c r="B34" s="341" t="s">
        <v>73</v>
      </c>
      <c r="C34" s="232" t="s">
        <v>544</v>
      </c>
      <c r="D34" s="18">
        <f>AVERAGE('6. Input-table'!F36:'6. Input-table'!F39)</f>
        <v>3</v>
      </c>
      <c r="M34" s="324"/>
      <c r="N34" s="317"/>
      <c r="O34" s="32" t="s">
        <v>89</v>
      </c>
      <c r="P34" s="65" t="s">
        <v>68</v>
      </c>
      <c r="Q34" s="70">
        <f>'5. Output-table'!G45</f>
        <v>1</v>
      </c>
      <c r="R34" s="47"/>
      <c r="T34" s="350"/>
      <c r="U34" s="348"/>
      <c r="V34" s="106" t="s">
        <v>260</v>
      </c>
      <c r="W34" s="145">
        <f>'6. Input-table'!F34</f>
        <v>1</v>
      </c>
      <c r="X34" s="354"/>
    </row>
    <row r="35" spans="2:24" s="8" customFormat="1" ht="15" customHeight="1" thickBot="1" x14ac:dyDescent="0.35">
      <c r="B35" s="342"/>
      <c r="C35" s="45" t="s">
        <v>85</v>
      </c>
      <c r="D35" s="56">
        <f>AVERAGE('6. Input-table'!F40:'6. Input-table'!F41)</f>
        <v>2</v>
      </c>
      <c r="M35" s="324"/>
      <c r="N35" s="317"/>
      <c r="O35" s="32" t="s">
        <v>89</v>
      </c>
      <c r="P35" s="65" t="s">
        <v>75</v>
      </c>
      <c r="Q35" s="70">
        <f>'5. Output-table'!G46</f>
        <v>3</v>
      </c>
      <c r="R35" s="47"/>
      <c r="T35" s="351"/>
      <c r="U35" s="340"/>
      <c r="V35" s="113" t="s">
        <v>261</v>
      </c>
      <c r="W35" s="149">
        <f>'6. Input-table'!F35</f>
        <v>1</v>
      </c>
      <c r="X35" s="355"/>
    </row>
    <row r="36" spans="2:24" s="8" customFormat="1" ht="15" customHeight="1" thickBot="1" x14ac:dyDescent="0.35">
      <c r="B36" s="343"/>
      <c r="C36" s="55" t="s">
        <v>188</v>
      </c>
      <c r="D36" s="57">
        <f>AVERAGE('6. Input-table'!F42:'6. Input-table'!F44)</f>
        <v>2</v>
      </c>
      <c r="M36" s="324"/>
      <c r="N36" s="317"/>
      <c r="O36" s="32" t="s">
        <v>89</v>
      </c>
      <c r="P36" s="65" t="s">
        <v>76</v>
      </c>
      <c r="Q36" s="70">
        <f>'5. Output-table'!G47</f>
        <v>2</v>
      </c>
      <c r="R36" s="47"/>
      <c r="T36" s="359" t="s">
        <v>73</v>
      </c>
      <c r="U36" s="339" t="s">
        <v>192</v>
      </c>
      <c r="V36" s="31" t="s">
        <v>12</v>
      </c>
      <c r="W36" s="148">
        <f>'6. Input-table'!F36</f>
        <v>4</v>
      </c>
      <c r="X36" s="353">
        <f>AVERAGE(W36:W39)</f>
        <v>3</v>
      </c>
    </row>
    <row r="37" spans="2:24" s="8" customFormat="1" ht="15" customHeight="1" x14ac:dyDescent="0.3">
      <c r="B37" s="341" t="s">
        <v>95</v>
      </c>
      <c r="C37" s="4" t="s">
        <v>74</v>
      </c>
      <c r="D37" s="13">
        <f>AVERAGE('6. Input-table'!F45:'6. Input-table'!F50)</f>
        <v>2.6666666666666665</v>
      </c>
      <c r="M37" s="324"/>
      <c r="N37" s="317"/>
      <c r="O37" s="32" t="s">
        <v>89</v>
      </c>
      <c r="P37" s="65" t="s">
        <v>103</v>
      </c>
      <c r="Q37" s="70">
        <f>'5. Output-table'!G48</f>
        <v>5</v>
      </c>
      <c r="R37" s="47"/>
      <c r="T37" s="360"/>
      <c r="U37" s="348"/>
      <c r="V37" s="32" t="s">
        <v>163</v>
      </c>
      <c r="W37" s="145">
        <f>'6. Input-table'!F37</f>
        <v>2</v>
      </c>
      <c r="X37" s="354"/>
    </row>
    <row r="38" spans="2:24" s="8" customFormat="1" ht="15" customHeight="1" thickBot="1" x14ac:dyDescent="0.35">
      <c r="B38" s="343"/>
      <c r="C38" s="6" t="s">
        <v>41</v>
      </c>
      <c r="D38" s="14">
        <f>AVERAGE('6. Input-table'!F51:'6. Input-table'!F56)</f>
        <v>2.5</v>
      </c>
      <c r="M38" s="324"/>
      <c r="N38" s="317"/>
      <c r="O38" s="32" t="s">
        <v>89</v>
      </c>
      <c r="P38" s="65" t="s">
        <v>51</v>
      </c>
      <c r="Q38" s="70">
        <f>'5. Output-table'!G49</f>
        <v>5</v>
      </c>
      <c r="R38" s="47"/>
      <c r="T38" s="360"/>
      <c r="U38" s="348"/>
      <c r="V38" s="32" t="s">
        <v>164</v>
      </c>
      <c r="W38" s="145">
        <f>'6. Input-table'!F38</f>
        <v>1</v>
      </c>
      <c r="X38" s="354"/>
    </row>
    <row r="39" spans="2:24" s="8" customFormat="1" ht="15" customHeight="1" thickBot="1" x14ac:dyDescent="0.35">
      <c r="M39" s="324"/>
      <c r="N39" s="317"/>
      <c r="O39" s="32" t="s">
        <v>89</v>
      </c>
      <c r="P39" s="65" t="s">
        <v>52</v>
      </c>
      <c r="Q39" s="70">
        <f>'5. Output-table'!G50</f>
        <v>5</v>
      </c>
      <c r="R39" s="47"/>
      <c r="T39" s="360"/>
      <c r="U39" s="352"/>
      <c r="V39" s="34" t="s">
        <v>13</v>
      </c>
      <c r="W39" s="150">
        <f>'6. Input-table'!F39</f>
        <v>5</v>
      </c>
      <c r="X39" s="354"/>
    </row>
    <row r="40" spans="2:24" s="8" customFormat="1" ht="15" customHeight="1" thickBot="1" x14ac:dyDescent="0.35">
      <c r="M40" s="331"/>
      <c r="N40" s="318"/>
      <c r="O40" s="34" t="s">
        <v>89</v>
      </c>
      <c r="P40" s="68" t="s">
        <v>104</v>
      </c>
      <c r="Q40" s="72">
        <f>'5. Output-table'!G51</f>
        <v>3</v>
      </c>
      <c r="R40" s="48">
        <f>AVERAGE(Q33:Q40)</f>
        <v>3.375</v>
      </c>
      <c r="T40" s="360"/>
      <c r="U40" s="339" t="s">
        <v>85</v>
      </c>
      <c r="V40" s="31" t="s">
        <v>79</v>
      </c>
      <c r="W40" s="148">
        <f>'6. Input-table'!F40</f>
        <v>2</v>
      </c>
      <c r="X40" s="353">
        <f>AVERAGE(W40:W41)</f>
        <v>2</v>
      </c>
    </row>
    <row r="41" spans="2:24" s="8" customFormat="1" ht="15" customHeight="1" thickBot="1" x14ac:dyDescent="0.35">
      <c r="M41" s="323" t="s">
        <v>54</v>
      </c>
      <c r="N41" s="316" t="s">
        <v>55</v>
      </c>
      <c r="O41" s="31" t="s">
        <v>53</v>
      </c>
      <c r="P41" s="67" t="s">
        <v>0</v>
      </c>
      <c r="Q41" s="69">
        <f>'5. Output-table'!G52</f>
        <v>4</v>
      </c>
      <c r="R41" s="49"/>
      <c r="T41" s="360"/>
      <c r="U41" s="340"/>
      <c r="V41" s="33" t="s">
        <v>80</v>
      </c>
      <c r="W41" s="149">
        <f>'6. Input-table'!F41</f>
        <v>2</v>
      </c>
      <c r="X41" s="355"/>
    </row>
    <row r="42" spans="2:24" s="8" customFormat="1" ht="15" customHeight="1" thickBot="1" x14ac:dyDescent="0.35">
      <c r="B42" s="7" t="s">
        <v>522</v>
      </c>
      <c r="C42" s="7" t="s">
        <v>106</v>
      </c>
      <c r="D42" s="7" t="s">
        <v>91</v>
      </c>
      <c r="E42" s="7" t="s">
        <v>536</v>
      </c>
      <c r="M42" s="324"/>
      <c r="N42" s="317"/>
      <c r="O42" s="32" t="s">
        <v>53</v>
      </c>
      <c r="P42" s="65" t="s">
        <v>1</v>
      </c>
      <c r="Q42" s="70">
        <f>'5. Output-table'!G53</f>
        <v>4</v>
      </c>
      <c r="R42" s="47"/>
      <c r="T42" s="360"/>
      <c r="U42" s="347" t="s">
        <v>188</v>
      </c>
      <c r="V42" s="146" t="s">
        <v>169</v>
      </c>
      <c r="W42" s="147">
        <f>'6. Input-table'!F42</f>
        <v>2</v>
      </c>
      <c r="X42" s="354">
        <f>AVERAGE(W42:W44)</f>
        <v>2</v>
      </c>
    </row>
    <row r="43" spans="2:24" s="8" customFormat="1" ht="15" customHeight="1" thickBot="1" x14ac:dyDescent="0.35">
      <c r="B43" s="3" t="s">
        <v>64</v>
      </c>
      <c r="C43" s="229" t="s">
        <v>537</v>
      </c>
      <c r="D43" s="221">
        <f>AVERAGE('5. Output-table'!G3:G16)</f>
        <v>2.6428571428571428</v>
      </c>
      <c r="E43" s="219">
        <f>D43</f>
        <v>2.6428571428571428</v>
      </c>
      <c r="M43" s="324"/>
      <c r="N43" s="317"/>
      <c r="O43" s="32" t="s">
        <v>53</v>
      </c>
      <c r="P43" s="65" t="s">
        <v>34</v>
      </c>
      <c r="Q43" s="70">
        <f>'5. Output-table'!G54</f>
        <v>1</v>
      </c>
      <c r="R43" s="47"/>
      <c r="T43" s="360"/>
      <c r="U43" s="348"/>
      <c r="V43" s="32" t="s">
        <v>176</v>
      </c>
      <c r="W43" s="145">
        <f>'6. Input-table'!F43</f>
        <v>2</v>
      </c>
      <c r="X43" s="354"/>
    </row>
    <row r="44" spans="2:24" s="8" customFormat="1" ht="15" customHeight="1" thickBot="1" x14ac:dyDescent="0.35">
      <c r="B44" s="341" t="s">
        <v>53</v>
      </c>
      <c r="C44" s="211" t="s">
        <v>525</v>
      </c>
      <c r="D44" s="222">
        <f>AVERAGE(Q10:Q12,Q41)</f>
        <v>2.5</v>
      </c>
      <c r="E44" s="220"/>
      <c r="M44" s="324"/>
      <c r="N44" s="317"/>
      <c r="O44" s="32" t="s">
        <v>53</v>
      </c>
      <c r="P44" s="65" t="s">
        <v>2</v>
      </c>
      <c r="Q44" s="70">
        <f>'5. Output-table'!G55</f>
        <v>1</v>
      </c>
      <c r="R44" s="47"/>
      <c r="T44" s="361"/>
      <c r="U44" s="340"/>
      <c r="V44" s="33" t="s">
        <v>178</v>
      </c>
      <c r="W44" s="149">
        <f>'6. Input-table'!F44</f>
        <v>2</v>
      </c>
      <c r="X44" s="355"/>
    </row>
    <row r="45" spans="2:24" s="8" customFormat="1" ht="15" customHeight="1" x14ac:dyDescent="0.3">
      <c r="B45" s="342"/>
      <c r="C45" s="212" t="s">
        <v>526</v>
      </c>
      <c r="D45" s="223">
        <f>AVERAGE(Q14:Q19)</f>
        <v>2</v>
      </c>
      <c r="E45" s="214"/>
      <c r="M45" s="324"/>
      <c r="N45" s="317"/>
      <c r="O45" s="32" t="s">
        <v>53</v>
      </c>
      <c r="P45" s="65" t="s">
        <v>3</v>
      </c>
      <c r="Q45" s="70">
        <f>'5. Output-table'!G56</f>
        <v>3</v>
      </c>
      <c r="R45" s="47"/>
      <c r="T45" s="350" t="s">
        <v>95</v>
      </c>
      <c r="U45" s="356" t="s">
        <v>74</v>
      </c>
      <c r="V45" s="146" t="s">
        <v>16</v>
      </c>
      <c r="W45" s="147">
        <f>'6. Input-table'!F45</f>
        <v>1</v>
      </c>
      <c r="X45" s="353">
        <f>AVERAGE(W45:W50)</f>
        <v>2.6666666666666665</v>
      </c>
    </row>
    <row r="46" spans="2:24" s="8" customFormat="1" ht="15" customHeight="1" x14ac:dyDescent="0.3">
      <c r="B46" s="342"/>
      <c r="C46" s="212" t="s">
        <v>24</v>
      </c>
      <c r="D46" s="223">
        <f>AVERAGE(Q20:Q25)</f>
        <v>3.6666666666666665</v>
      </c>
      <c r="E46" s="214"/>
      <c r="M46" s="324"/>
      <c r="N46" s="317"/>
      <c r="O46" s="32" t="s">
        <v>53</v>
      </c>
      <c r="P46" s="65" t="s">
        <v>27</v>
      </c>
      <c r="Q46" s="70">
        <f>'5. Output-table'!G57</f>
        <v>1</v>
      </c>
      <c r="R46" s="47"/>
      <c r="T46" s="350"/>
      <c r="U46" s="357"/>
      <c r="V46" s="32" t="s">
        <v>58</v>
      </c>
      <c r="W46" s="145">
        <f>'6. Input-table'!F46</f>
        <v>2</v>
      </c>
      <c r="X46" s="354"/>
    </row>
    <row r="47" spans="2:24" s="8" customFormat="1" ht="15" customHeight="1" thickBot="1" x14ac:dyDescent="0.35">
      <c r="B47" s="342"/>
      <c r="C47" s="212" t="s">
        <v>527</v>
      </c>
      <c r="D47" s="223">
        <f>AVERAGE(Q43:Q46)</f>
        <v>1.5</v>
      </c>
      <c r="E47" s="214"/>
      <c r="M47" s="324"/>
      <c r="N47" s="318"/>
      <c r="O47" s="34" t="s">
        <v>53</v>
      </c>
      <c r="P47" s="68" t="s">
        <v>28</v>
      </c>
      <c r="Q47" s="72">
        <f>'5. Output-table'!G58</f>
        <v>5</v>
      </c>
      <c r="R47" s="48">
        <f>AVERAGE(Q41:Q47)</f>
        <v>2.7142857142857144</v>
      </c>
      <c r="T47" s="350"/>
      <c r="U47" s="357"/>
      <c r="V47" s="32" t="s">
        <v>17</v>
      </c>
      <c r="W47" s="145">
        <f>'6. Input-table'!F47</f>
        <v>2</v>
      </c>
      <c r="X47" s="354"/>
    </row>
    <row r="48" spans="2:24" s="8" customFormat="1" ht="15" customHeight="1" x14ac:dyDescent="0.3">
      <c r="B48" s="342"/>
      <c r="C48" s="212" t="s">
        <v>528</v>
      </c>
      <c r="D48" s="223">
        <f>AVERAGE(Q48:Q51,Q42,Q47)</f>
        <v>3.3333333333333335</v>
      </c>
      <c r="E48" s="214"/>
      <c r="M48" s="324"/>
      <c r="N48" s="328" t="s">
        <v>142</v>
      </c>
      <c r="O48" s="31" t="s">
        <v>53</v>
      </c>
      <c r="P48" s="67" t="s">
        <v>143</v>
      </c>
      <c r="Q48" s="69">
        <f>'5. Output-table'!G59</f>
        <v>2</v>
      </c>
      <c r="R48" s="49"/>
      <c r="T48" s="350"/>
      <c r="U48" s="357"/>
      <c r="V48" s="32" t="s">
        <v>57</v>
      </c>
      <c r="W48" s="145">
        <f>'6. Input-table'!F48</f>
        <v>1</v>
      </c>
      <c r="X48" s="354"/>
    </row>
    <row r="49" spans="2:24" s="8" customFormat="1" ht="15" customHeight="1" thickBot="1" x14ac:dyDescent="0.35">
      <c r="B49" s="343"/>
      <c r="C49" s="213" t="s">
        <v>139</v>
      </c>
      <c r="D49" s="215">
        <f>AVERAGE(Q54:Q56)</f>
        <v>2.3333333333333335</v>
      </c>
      <c r="E49" s="216">
        <f>AVERAGE(D44:D49)</f>
        <v>2.5555555555555558</v>
      </c>
      <c r="M49" s="324"/>
      <c r="N49" s="329"/>
      <c r="O49" s="32" t="s">
        <v>53</v>
      </c>
      <c r="P49" s="65" t="s">
        <v>145</v>
      </c>
      <c r="Q49" s="70">
        <f>'5. Output-table'!G60</f>
        <v>5</v>
      </c>
      <c r="R49" s="47"/>
      <c r="T49" s="350"/>
      <c r="U49" s="357"/>
      <c r="V49" s="32" t="s">
        <v>39</v>
      </c>
      <c r="W49" s="145">
        <f>'6. Input-table'!F49</f>
        <v>5</v>
      </c>
      <c r="X49" s="354"/>
    </row>
    <row r="50" spans="2:24" s="8" customFormat="1" ht="15" customHeight="1" thickBot="1" x14ac:dyDescent="0.35">
      <c r="B50" s="341" t="s">
        <v>89</v>
      </c>
      <c r="C50" s="211" t="s">
        <v>529</v>
      </c>
      <c r="D50" s="224">
        <f>AVERAGE(Q27:Q28,Q31,Q57:Q58,Q61)</f>
        <v>2.6666666666666665</v>
      </c>
      <c r="E50" s="220"/>
      <c r="M50" s="324"/>
      <c r="N50" s="329"/>
      <c r="O50" s="32" t="s">
        <v>53</v>
      </c>
      <c r="P50" s="65" t="s">
        <v>29</v>
      </c>
      <c r="Q50" s="70">
        <f>'5. Output-table'!G61</f>
        <v>2</v>
      </c>
      <c r="R50" s="47"/>
      <c r="T50" s="350"/>
      <c r="U50" s="358"/>
      <c r="V50" s="34" t="s">
        <v>40</v>
      </c>
      <c r="W50" s="150">
        <f>'6. Input-table'!F50</f>
        <v>5</v>
      </c>
      <c r="X50" s="354"/>
    </row>
    <row r="51" spans="2:24" s="8" customFormat="1" ht="15" customHeight="1" x14ac:dyDescent="0.3">
      <c r="B51" s="342"/>
      <c r="C51" s="212" t="s">
        <v>530</v>
      </c>
      <c r="D51" s="225">
        <f>AVERAGE(Q33:Q34,Q37,Q63:Q64,Q65)</f>
        <v>2.6666666666666665</v>
      </c>
      <c r="E51" s="214"/>
      <c r="M51" s="324"/>
      <c r="N51" s="329"/>
      <c r="O51" s="32" t="s">
        <v>53</v>
      </c>
      <c r="P51" s="65" t="s">
        <v>30</v>
      </c>
      <c r="Q51" s="70">
        <f>'5. Output-table'!G62</f>
        <v>2</v>
      </c>
      <c r="R51" s="47"/>
      <c r="T51" s="350"/>
      <c r="U51" s="339" t="s">
        <v>41</v>
      </c>
      <c r="V51" s="31" t="s">
        <v>18</v>
      </c>
      <c r="W51" s="148">
        <f>'6. Input-table'!F51</f>
        <v>1</v>
      </c>
      <c r="X51" s="353">
        <f>AVERAGE(W51:W56)</f>
        <v>2.5</v>
      </c>
    </row>
    <row r="52" spans="2:24" s="8" customFormat="1" ht="15" customHeight="1" x14ac:dyDescent="0.3">
      <c r="B52" s="342"/>
      <c r="C52" s="212" t="s">
        <v>531</v>
      </c>
      <c r="D52" s="225">
        <f>AVERAGE(Q13,Q30,Q36,Q60,Q67,Q52)</f>
        <v>2.5</v>
      </c>
      <c r="E52" s="214"/>
      <c r="M52" s="324"/>
      <c r="N52" s="329"/>
      <c r="O52" s="32" t="s">
        <v>89</v>
      </c>
      <c r="P52" s="65" t="s">
        <v>216</v>
      </c>
      <c r="Q52" s="70">
        <f>'5. Output-table'!G63</f>
        <v>2</v>
      </c>
      <c r="R52" s="47"/>
      <c r="T52" s="350"/>
      <c r="U52" s="348"/>
      <c r="V52" s="32" t="s">
        <v>19</v>
      </c>
      <c r="W52" s="145">
        <f>'6. Input-table'!F52</f>
        <v>1</v>
      </c>
      <c r="X52" s="354"/>
    </row>
    <row r="53" spans="2:24" s="8" customFormat="1" ht="15" customHeight="1" thickBot="1" x14ac:dyDescent="0.35">
      <c r="B53" s="342"/>
      <c r="C53" s="212" t="s">
        <v>532</v>
      </c>
      <c r="D53" s="225">
        <f>AVERAGE(Q53,Q26,Q29,Q35,Q59,Q66)</f>
        <v>2.5</v>
      </c>
      <c r="E53" s="214"/>
      <c r="M53" s="324"/>
      <c r="N53" s="330"/>
      <c r="O53" s="32" t="s">
        <v>89</v>
      </c>
      <c r="P53" s="65" t="s">
        <v>222</v>
      </c>
      <c r="Q53" s="70">
        <f>'5. Output-table'!G64</f>
        <v>2</v>
      </c>
      <c r="R53" s="47">
        <f>AVERAGE(Q48:Q53)</f>
        <v>2.5</v>
      </c>
      <c r="T53" s="350"/>
      <c r="U53" s="348"/>
      <c r="V53" s="32" t="s">
        <v>20</v>
      </c>
      <c r="W53" s="145">
        <f>'6. Input-table'!F53</f>
        <v>3</v>
      </c>
      <c r="X53" s="354"/>
    </row>
    <row r="54" spans="2:24" s="8" customFormat="1" ht="15" customHeight="1" x14ac:dyDescent="0.3">
      <c r="B54" s="342"/>
      <c r="C54" s="212" t="s">
        <v>533</v>
      </c>
      <c r="D54" s="225">
        <f>AVERAGE(Q32,Q62)</f>
        <v>4.5</v>
      </c>
      <c r="E54" s="214"/>
      <c r="M54" s="324"/>
      <c r="N54" s="316" t="s">
        <v>139</v>
      </c>
      <c r="O54" s="31" t="s">
        <v>53</v>
      </c>
      <c r="P54" s="67" t="s">
        <v>43</v>
      </c>
      <c r="Q54" s="69">
        <f>'5. Output-table'!G65</f>
        <v>2</v>
      </c>
      <c r="R54" s="49"/>
      <c r="T54" s="350"/>
      <c r="U54" s="348"/>
      <c r="V54" s="32" t="s">
        <v>42</v>
      </c>
      <c r="W54" s="145">
        <f>'6. Input-table'!F54</f>
        <v>2</v>
      </c>
      <c r="X54" s="354"/>
    </row>
    <row r="55" spans="2:24" s="8" customFormat="1" ht="15" customHeight="1" x14ac:dyDescent="0.3">
      <c r="B55" s="342"/>
      <c r="C55" s="213" t="s">
        <v>534</v>
      </c>
      <c r="D55" s="217">
        <f>AVERAGE(Q38,Q68)</f>
        <v>4</v>
      </c>
      <c r="E55" s="214"/>
      <c r="M55" s="324"/>
      <c r="N55" s="317"/>
      <c r="O55" s="32" t="s">
        <v>53</v>
      </c>
      <c r="P55" s="65" t="s">
        <v>44</v>
      </c>
      <c r="Q55" s="70">
        <f>'5. Output-table'!G66</f>
        <v>2</v>
      </c>
      <c r="R55" s="47"/>
      <c r="T55" s="350"/>
      <c r="U55" s="348"/>
      <c r="V55" s="32" t="s">
        <v>86</v>
      </c>
      <c r="W55" s="145">
        <f>'6. Input-table'!F55</f>
        <v>3</v>
      </c>
      <c r="X55" s="354"/>
    </row>
    <row r="56" spans="2:24" s="8" customFormat="1" ht="15" customHeight="1" thickBot="1" x14ac:dyDescent="0.35">
      <c r="B56" s="343"/>
      <c r="C56" s="55" t="s">
        <v>535</v>
      </c>
      <c r="D56" s="218">
        <f>AVERAGE(Q39:Q40,Q69)</f>
        <v>3.6666666666666665</v>
      </c>
      <c r="E56" s="216">
        <f>AVERAGE(D50:D56)</f>
        <v>3.2142857142857144</v>
      </c>
      <c r="M56" s="324"/>
      <c r="N56" s="318"/>
      <c r="O56" s="34" t="s">
        <v>53</v>
      </c>
      <c r="P56" s="68" t="s">
        <v>31</v>
      </c>
      <c r="Q56" s="72">
        <f>'5. Output-table'!G67</f>
        <v>3</v>
      </c>
      <c r="R56" s="48">
        <f>AVERAGE(Q54:Q56)</f>
        <v>2.3333333333333335</v>
      </c>
      <c r="T56" s="351"/>
      <c r="U56" s="340"/>
      <c r="V56" s="33" t="s">
        <v>87</v>
      </c>
      <c r="W56" s="149">
        <f>'6. Input-table'!F56</f>
        <v>5</v>
      </c>
      <c r="X56" s="355"/>
    </row>
    <row r="57" spans="2:24" s="8" customFormat="1" ht="15" customHeight="1" x14ac:dyDescent="0.3">
      <c r="M57" s="324"/>
      <c r="N57" s="316" t="s">
        <v>35</v>
      </c>
      <c r="O57" s="31" t="s">
        <v>89</v>
      </c>
      <c r="P57" s="67" t="s">
        <v>36</v>
      </c>
      <c r="Q57" s="69">
        <f>'5. Output-table'!G68</f>
        <v>2</v>
      </c>
      <c r="R57" s="49"/>
      <c r="T57" s="50"/>
      <c r="U57" s="53"/>
      <c r="V57" s="20"/>
      <c r="W57" s="20"/>
      <c r="X57" s="20"/>
    </row>
    <row r="58" spans="2:24" s="8" customFormat="1" ht="15" customHeight="1" x14ac:dyDescent="0.3">
      <c r="M58" s="324"/>
      <c r="N58" s="317"/>
      <c r="O58" s="32" t="s">
        <v>89</v>
      </c>
      <c r="P58" s="65" t="s">
        <v>37</v>
      </c>
      <c r="Q58" s="70">
        <f>'5. Output-table'!G69</f>
        <v>2</v>
      </c>
      <c r="R58" s="47"/>
      <c r="T58" s="50"/>
      <c r="U58" s="53"/>
      <c r="V58" s="20"/>
      <c r="W58" s="20"/>
      <c r="X58" s="20"/>
    </row>
    <row r="59" spans="2:24" s="8" customFormat="1" ht="15" customHeight="1" x14ac:dyDescent="0.3">
      <c r="M59" s="324"/>
      <c r="N59" s="317"/>
      <c r="O59" s="32" t="s">
        <v>89</v>
      </c>
      <c r="P59" s="65" t="s">
        <v>75</v>
      </c>
      <c r="Q59" s="70">
        <f>'5. Output-table'!G70</f>
        <v>3</v>
      </c>
      <c r="R59" s="47"/>
      <c r="T59" s="50"/>
      <c r="U59" s="53"/>
      <c r="V59" s="20"/>
      <c r="W59" s="20"/>
      <c r="X59" s="20"/>
    </row>
    <row r="60" spans="2:24" s="8" customFormat="1" ht="15" customHeight="1" x14ac:dyDescent="0.3">
      <c r="M60" s="324"/>
      <c r="N60" s="317"/>
      <c r="O60" s="32" t="s">
        <v>89</v>
      </c>
      <c r="P60" s="65" t="s">
        <v>76</v>
      </c>
      <c r="Q60" s="70">
        <f>'5. Output-table'!G71</f>
        <v>3</v>
      </c>
      <c r="R60" s="47"/>
      <c r="T60" s="50"/>
      <c r="U60" s="53"/>
      <c r="V60" s="20"/>
      <c r="W60" s="20"/>
      <c r="X60" s="20"/>
    </row>
    <row r="61" spans="2:24" s="8" customFormat="1" ht="15" customHeight="1" x14ac:dyDescent="0.3">
      <c r="M61" s="324"/>
      <c r="N61" s="317"/>
      <c r="O61" s="32" t="s">
        <v>89</v>
      </c>
      <c r="P61" s="65" t="s">
        <v>38</v>
      </c>
      <c r="Q61" s="70">
        <f>'5. Output-table'!G72</f>
        <v>4</v>
      </c>
      <c r="R61" s="47"/>
      <c r="T61" s="50"/>
      <c r="U61" s="53"/>
      <c r="V61" s="20"/>
      <c r="W61" s="20"/>
      <c r="X61" s="20"/>
    </row>
    <row r="62" spans="2:24" s="8" customFormat="1" ht="15" customHeight="1" thickBot="1" x14ac:dyDescent="0.35">
      <c r="M62" s="324"/>
      <c r="N62" s="318"/>
      <c r="O62" s="34" t="s">
        <v>89</v>
      </c>
      <c r="P62" s="68" t="s">
        <v>32</v>
      </c>
      <c r="Q62" s="72">
        <f>'5. Output-table'!G73</f>
        <v>4</v>
      </c>
      <c r="R62" s="48">
        <f>AVERAGE(Q57:Q62)</f>
        <v>3</v>
      </c>
      <c r="T62" s="50"/>
      <c r="U62" s="53"/>
      <c r="V62" s="20"/>
      <c r="W62" s="20"/>
      <c r="X62" s="20"/>
    </row>
    <row r="63" spans="2:24" s="8" customFormat="1" ht="15" customHeight="1" x14ac:dyDescent="0.3">
      <c r="M63" s="324"/>
      <c r="N63" s="316" t="s">
        <v>4</v>
      </c>
      <c r="O63" s="31" t="s">
        <v>89</v>
      </c>
      <c r="P63" s="67" t="s">
        <v>36</v>
      </c>
      <c r="Q63" s="69">
        <f>'5. Output-table'!G74</f>
        <v>2</v>
      </c>
      <c r="R63" s="49"/>
      <c r="T63" s="50"/>
      <c r="U63" s="53"/>
      <c r="V63" s="20"/>
      <c r="W63" s="20"/>
      <c r="X63" s="20"/>
    </row>
    <row r="64" spans="2:24" s="8" customFormat="1" ht="15" customHeight="1" x14ac:dyDescent="0.3">
      <c r="M64" s="324"/>
      <c r="N64" s="317"/>
      <c r="O64" s="32" t="s">
        <v>89</v>
      </c>
      <c r="P64" s="65" t="s">
        <v>33</v>
      </c>
      <c r="Q64" s="70">
        <f>'5. Output-table'!G75</f>
        <v>2</v>
      </c>
      <c r="R64" s="47"/>
      <c r="T64" s="50"/>
      <c r="U64" s="53"/>
      <c r="V64" s="20"/>
      <c r="W64" s="20"/>
      <c r="X64" s="20"/>
    </row>
    <row r="65" spans="2:24" s="8" customFormat="1" ht="15" customHeight="1" x14ac:dyDescent="0.3">
      <c r="M65" s="324"/>
      <c r="N65" s="317"/>
      <c r="O65" s="32" t="s">
        <v>89</v>
      </c>
      <c r="P65" s="65" t="s">
        <v>5</v>
      </c>
      <c r="Q65" s="70">
        <f>'5. Output-table'!G78</f>
        <v>3</v>
      </c>
      <c r="R65" s="47"/>
      <c r="T65" s="50"/>
      <c r="U65" s="53"/>
      <c r="V65" s="20"/>
      <c r="W65" s="20"/>
      <c r="X65" s="20"/>
    </row>
    <row r="66" spans="2:24" s="8" customFormat="1" ht="15" customHeight="1" x14ac:dyDescent="0.3">
      <c r="M66" s="324"/>
      <c r="N66" s="317"/>
      <c r="O66" s="32" t="s">
        <v>89</v>
      </c>
      <c r="P66" s="65" t="s">
        <v>75</v>
      </c>
      <c r="Q66" s="70">
        <f>'5. Output-table'!G76</f>
        <v>3</v>
      </c>
      <c r="R66" s="47"/>
      <c r="T66" s="50"/>
      <c r="U66" s="53"/>
      <c r="V66" s="20"/>
      <c r="W66" s="20"/>
      <c r="X66" s="20"/>
    </row>
    <row r="67" spans="2:24" s="8" customFormat="1" ht="15" customHeight="1" x14ac:dyDescent="0.3">
      <c r="M67" s="324"/>
      <c r="N67" s="317"/>
      <c r="O67" s="32" t="s">
        <v>89</v>
      </c>
      <c r="P67" s="65" t="s">
        <v>76</v>
      </c>
      <c r="Q67" s="70">
        <f>'5. Output-table'!G77</f>
        <v>4</v>
      </c>
      <c r="R67" s="47"/>
      <c r="T67" s="50"/>
      <c r="U67" s="53"/>
      <c r="V67" s="20"/>
      <c r="W67" s="20"/>
      <c r="X67" s="20"/>
    </row>
    <row r="68" spans="2:24" s="8" customFormat="1" ht="15" customHeight="1" x14ac:dyDescent="0.3">
      <c r="M68" s="324"/>
      <c r="N68" s="317"/>
      <c r="O68" s="32" t="s">
        <v>89</v>
      </c>
      <c r="P68" s="65" t="s">
        <v>6</v>
      </c>
      <c r="Q68" s="70">
        <f>'5. Output-table'!G79</f>
        <v>3</v>
      </c>
      <c r="R68" s="47"/>
      <c r="T68" s="50"/>
      <c r="U68" s="53"/>
      <c r="V68" s="20"/>
      <c r="W68" s="20"/>
      <c r="X68" s="20"/>
    </row>
    <row r="69" spans="2:24" s="8" customFormat="1" ht="13.5" thickBot="1" x14ac:dyDescent="0.35">
      <c r="M69" s="331"/>
      <c r="N69" s="322"/>
      <c r="O69" s="33" t="s">
        <v>89</v>
      </c>
      <c r="P69" s="66" t="s">
        <v>7</v>
      </c>
      <c r="Q69" s="71">
        <f>'5. Output-table'!G80</f>
        <v>3</v>
      </c>
      <c r="R69" s="48">
        <f>AVERAGE(Q63:Q69)</f>
        <v>2.8571428571428572</v>
      </c>
      <c r="T69" s="50"/>
      <c r="U69" s="53"/>
      <c r="V69" s="20"/>
      <c r="W69" s="20"/>
      <c r="X69" s="20"/>
    </row>
    <row r="70" spans="2:24" s="8" customFormat="1" x14ac:dyDescent="0.3">
      <c r="M70" s="20"/>
      <c r="N70" s="20"/>
      <c r="O70" s="20"/>
      <c r="P70" s="20"/>
      <c r="Q70" s="20"/>
      <c r="T70" s="50"/>
      <c r="U70" s="53"/>
      <c r="V70" s="20"/>
      <c r="W70" s="20"/>
      <c r="X70" s="20"/>
    </row>
    <row r="71" spans="2:24" s="8" customFormat="1" x14ac:dyDescent="0.3">
      <c r="B71" s="2"/>
      <c r="C71" s="2"/>
      <c r="D71" s="2"/>
      <c r="M71" s="20"/>
      <c r="N71" s="20"/>
      <c r="O71" s="20"/>
      <c r="P71" s="20"/>
      <c r="Q71" s="20"/>
      <c r="T71" s="50"/>
      <c r="U71" s="53"/>
      <c r="V71" s="20"/>
      <c r="W71" s="20"/>
      <c r="X71" s="20"/>
    </row>
    <row r="72" spans="2:24" s="8" customFormat="1" x14ac:dyDescent="0.3">
      <c r="B72" s="2"/>
      <c r="C72" s="2"/>
      <c r="D72" s="2"/>
      <c r="M72" s="20"/>
      <c r="N72" s="20"/>
      <c r="O72" s="20"/>
      <c r="P72" s="20"/>
      <c r="Q72" s="20"/>
      <c r="T72" s="50"/>
      <c r="U72" s="53"/>
      <c r="V72" s="20"/>
      <c r="W72" s="20"/>
      <c r="X72" s="20"/>
    </row>
    <row r="73" spans="2:24" s="8" customFormat="1" x14ac:dyDescent="0.3">
      <c r="B73" s="2"/>
      <c r="C73" s="2"/>
      <c r="D73" s="2"/>
      <c r="M73" s="20"/>
      <c r="N73" s="20"/>
      <c r="O73" s="20"/>
      <c r="P73" s="20"/>
      <c r="Q73" s="20"/>
      <c r="S73" s="2"/>
      <c r="T73" s="50"/>
      <c r="U73" s="53"/>
      <c r="V73" s="20"/>
      <c r="W73" s="20"/>
      <c r="X73" s="20"/>
    </row>
    <row r="74" spans="2:24" x14ac:dyDescent="0.3">
      <c r="M74" s="20"/>
      <c r="N74" s="20"/>
      <c r="O74" s="20"/>
      <c r="P74" s="20"/>
      <c r="Q74" s="20"/>
      <c r="T74" s="50"/>
      <c r="U74" s="53"/>
      <c r="V74" s="20"/>
    </row>
    <row r="75" spans="2:24" x14ac:dyDescent="0.3">
      <c r="M75" s="20"/>
      <c r="N75" s="20"/>
      <c r="O75" s="20"/>
      <c r="P75" s="20"/>
      <c r="Q75" s="20"/>
      <c r="T75" s="50"/>
      <c r="U75" s="53"/>
      <c r="V75" s="20"/>
    </row>
    <row r="76" spans="2:24" x14ac:dyDescent="0.3">
      <c r="M76" s="20"/>
      <c r="N76" s="20"/>
      <c r="O76" s="20"/>
      <c r="P76" s="20"/>
      <c r="Q76" s="20"/>
      <c r="T76" s="50"/>
      <c r="U76" s="53"/>
      <c r="V76" s="20"/>
    </row>
    <row r="77" spans="2:24" x14ac:dyDescent="0.3">
      <c r="M77" s="20"/>
      <c r="N77" s="20"/>
      <c r="O77" s="20"/>
      <c r="P77" s="20"/>
      <c r="Q77" s="20"/>
      <c r="T77" s="50"/>
      <c r="U77" s="53"/>
      <c r="V77" s="20"/>
    </row>
    <row r="78" spans="2:24" x14ac:dyDescent="0.3">
      <c r="M78" s="20"/>
      <c r="N78" s="20"/>
      <c r="O78" s="20"/>
      <c r="P78" s="20"/>
      <c r="Q78" s="20"/>
      <c r="T78" s="50"/>
      <c r="U78" s="53"/>
      <c r="V78" s="20"/>
    </row>
    <row r="79" spans="2:24" x14ac:dyDescent="0.3">
      <c r="M79" s="20"/>
      <c r="N79" s="20"/>
      <c r="O79" s="20"/>
      <c r="P79" s="20"/>
      <c r="Q79" s="20"/>
      <c r="T79" s="50"/>
      <c r="U79" s="53"/>
      <c r="V79" s="20"/>
    </row>
    <row r="80" spans="2:24" x14ac:dyDescent="0.3">
      <c r="M80" s="20"/>
      <c r="N80" s="20"/>
      <c r="O80" s="20"/>
      <c r="P80" s="20"/>
      <c r="Q80" s="20"/>
      <c r="T80" s="50"/>
      <c r="U80" s="53"/>
      <c r="V80" s="20"/>
    </row>
    <row r="81" spans="13:22" x14ac:dyDescent="0.3">
      <c r="M81" s="20"/>
      <c r="N81" s="20"/>
      <c r="O81" s="20"/>
      <c r="P81" s="20"/>
      <c r="Q81" s="20"/>
      <c r="T81" s="50"/>
      <c r="U81" s="53"/>
      <c r="V81" s="20"/>
    </row>
    <row r="82" spans="13:22" x14ac:dyDescent="0.3">
      <c r="M82" s="20"/>
      <c r="N82" s="20"/>
      <c r="O82" s="20"/>
      <c r="P82" s="20"/>
      <c r="Q82" s="20"/>
      <c r="T82" s="50"/>
      <c r="U82" s="53"/>
      <c r="V82" s="20"/>
    </row>
    <row r="83" spans="13:22" x14ac:dyDescent="0.3">
      <c r="M83" s="20"/>
      <c r="N83" s="20"/>
      <c r="O83" s="20"/>
      <c r="P83" s="20"/>
      <c r="Q83" s="20"/>
      <c r="T83" s="50"/>
      <c r="U83" s="53"/>
      <c r="V83" s="20"/>
    </row>
    <row r="84" spans="13:22" x14ac:dyDescent="0.3">
      <c r="M84" s="20"/>
      <c r="N84" s="20"/>
      <c r="O84" s="20"/>
      <c r="P84" s="20"/>
      <c r="Q84" s="20"/>
      <c r="T84" s="50"/>
      <c r="U84" s="53"/>
      <c r="V84" s="20"/>
    </row>
    <row r="85" spans="13:22" x14ac:dyDescent="0.3">
      <c r="M85" s="20"/>
      <c r="N85" s="20"/>
      <c r="O85" s="20"/>
      <c r="P85" s="20"/>
      <c r="Q85" s="20"/>
      <c r="T85" s="50"/>
      <c r="U85" s="53"/>
      <c r="V85" s="20"/>
    </row>
    <row r="86" spans="13:22" x14ac:dyDescent="0.3">
      <c r="M86" s="20"/>
      <c r="N86" s="20"/>
      <c r="O86" s="20"/>
      <c r="P86" s="20"/>
      <c r="Q86" s="20"/>
      <c r="T86" s="50"/>
      <c r="U86" s="53"/>
      <c r="V86" s="20"/>
    </row>
    <row r="87" spans="13:22" x14ac:dyDescent="0.3">
      <c r="M87" s="20"/>
      <c r="N87" s="20"/>
      <c r="O87" s="20"/>
      <c r="P87" s="20"/>
      <c r="Q87" s="20"/>
      <c r="T87" s="50"/>
      <c r="U87" s="53"/>
      <c r="V87" s="20"/>
    </row>
    <row r="88" spans="13:22" x14ac:dyDescent="0.3">
      <c r="M88" s="20"/>
      <c r="N88" s="20"/>
      <c r="O88" s="20"/>
      <c r="P88" s="20"/>
      <c r="Q88" s="20"/>
      <c r="T88" s="50"/>
      <c r="U88" s="53"/>
      <c r="V88" s="20"/>
    </row>
    <row r="89" spans="13:22" x14ac:dyDescent="0.3">
      <c r="M89" s="20"/>
      <c r="N89" s="20"/>
      <c r="O89" s="20"/>
      <c r="P89" s="20"/>
      <c r="Q89" s="20"/>
      <c r="T89" s="50"/>
      <c r="U89" s="53"/>
      <c r="V89" s="20"/>
    </row>
    <row r="90" spans="13:22" x14ac:dyDescent="0.3">
      <c r="M90" s="20"/>
      <c r="N90" s="20"/>
      <c r="O90" s="20"/>
      <c r="P90" s="20"/>
      <c r="Q90" s="20"/>
      <c r="T90" s="50"/>
      <c r="U90" s="53"/>
      <c r="V90" s="20"/>
    </row>
    <row r="91" spans="13:22" x14ac:dyDescent="0.3">
      <c r="M91" s="20"/>
      <c r="N91" s="20"/>
      <c r="O91" s="20"/>
      <c r="P91" s="20"/>
      <c r="Q91" s="20"/>
      <c r="T91" s="50"/>
      <c r="U91" s="53"/>
      <c r="V91" s="20"/>
    </row>
    <row r="92" spans="13:22" x14ac:dyDescent="0.3">
      <c r="M92" s="20"/>
      <c r="N92" s="20"/>
      <c r="O92" s="20"/>
      <c r="P92" s="20"/>
      <c r="Q92" s="20"/>
      <c r="T92" s="50"/>
      <c r="U92" s="53"/>
      <c r="V92" s="20"/>
    </row>
    <row r="93" spans="13:22" x14ac:dyDescent="0.3">
      <c r="M93" s="20"/>
      <c r="N93" s="20"/>
      <c r="O93" s="20"/>
      <c r="P93" s="20"/>
      <c r="Q93" s="20"/>
      <c r="T93" s="50"/>
      <c r="U93" s="53"/>
      <c r="V93" s="20"/>
    </row>
    <row r="94" spans="13:22" x14ac:dyDescent="0.3">
      <c r="M94" s="20"/>
      <c r="N94" s="20"/>
      <c r="O94" s="20"/>
      <c r="P94" s="20"/>
      <c r="Q94" s="20"/>
      <c r="T94" s="50"/>
      <c r="U94" s="53"/>
      <c r="V94" s="20"/>
    </row>
    <row r="95" spans="13:22" x14ac:dyDescent="0.3">
      <c r="M95" s="20"/>
      <c r="N95" s="20"/>
      <c r="O95" s="20"/>
      <c r="P95" s="20"/>
      <c r="Q95" s="20"/>
      <c r="T95" s="50"/>
      <c r="U95" s="53"/>
      <c r="V95" s="20"/>
    </row>
    <row r="96" spans="13:22" x14ac:dyDescent="0.3">
      <c r="M96" s="20"/>
      <c r="N96" s="20"/>
      <c r="O96" s="20"/>
      <c r="P96" s="20"/>
      <c r="Q96" s="20"/>
      <c r="T96" s="50"/>
      <c r="U96" s="53"/>
      <c r="V96" s="20"/>
    </row>
    <row r="97" spans="13:22" x14ac:dyDescent="0.3">
      <c r="M97" s="20"/>
      <c r="N97" s="20"/>
      <c r="O97" s="20"/>
      <c r="P97" s="20"/>
      <c r="Q97" s="20"/>
      <c r="T97" s="50"/>
      <c r="U97" s="53"/>
      <c r="V97" s="20"/>
    </row>
    <row r="98" spans="13:22" x14ac:dyDescent="0.3">
      <c r="M98" s="20"/>
      <c r="N98" s="20"/>
      <c r="O98" s="20"/>
      <c r="P98" s="20"/>
      <c r="Q98" s="20"/>
      <c r="T98" s="50"/>
      <c r="U98" s="53"/>
      <c r="V98" s="20"/>
    </row>
    <row r="99" spans="13:22" x14ac:dyDescent="0.3">
      <c r="M99" s="20"/>
      <c r="N99" s="20"/>
      <c r="O99" s="20"/>
      <c r="P99" s="20"/>
      <c r="Q99" s="20"/>
      <c r="T99" s="50"/>
      <c r="U99" s="53"/>
      <c r="V99" s="20"/>
    </row>
    <row r="100" spans="13:22" x14ac:dyDescent="0.3">
      <c r="M100" s="20"/>
      <c r="N100" s="20"/>
      <c r="O100" s="20"/>
      <c r="P100" s="20"/>
      <c r="Q100" s="20"/>
      <c r="T100" s="50"/>
      <c r="U100" s="53"/>
      <c r="V100" s="20"/>
    </row>
    <row r="101" spans="13:22" x14ac:dyDescent="0.3">
      <c r="M101" s="20"/>
      <c r="N101" s="20"/>
      <c r="O101" s="20"/>
      <c r="P101" s="20"/>
      <c r="Q101" s="20"/>
      <c r="T101" s="50"/>
      <c r="U101" s="53"/>
      <c r="V101" s="20"/>
    </row>
    <row r="102" spans="13:22" x14ac:dyDescent="0.3">
      <c r="M102" s="20"/>
      <c r="N102" s="20"/>
      <c r="O102" s="20"/>
      <c r="P102" s="20"/>
      <c r="Q102" s="20"/>
      <c r="T102" s="50"/>
      <c r="U102" s="53"/>
      <c r="V102" s="20"/>
    </row>
    <row r="103" spans="13:22" x14ac:dyDescent="0.3">
      <c r="M103" s="20"/>
      <c r="N103" s="20"/>
      <c r="O103" s="20"/>
      <c r="P103" s="20"/>
      <c r="Q103" s="20"/>
      <c r="T103" s="50"/>
      <c r="U103" s="53"/>
      <c r="V103" s="20"/>
    </row>
    <row r="104" spans="13:22" x14ac:dyDescent="0.3">
      <c r="M104" s="20"/>
      <c r="N104" s="20"/>
      <c r="O104" s="20"/>
      <c r="P104" s="20"/>
      <c r="Q104" s="20"/>
      <c r="T104" s="50"/>
      <c r="U104" s="53"/>
      <c r="V104" s="20"/>
    </row>
    <row r="105" spans="13:22" x14ac:dyDescent="0.3">
      <c r="M105" s="20"/>
      <c r="N105" s="20"/>
      <c r="O105" s="20"/>
      <c r="P105" s="20"/>
      <c r="Q105" s="20"/>
      <c r="T105" s="50"/>
      <c r="U105" s="53"/>
      <c r="V105" s="20"/>
    </row>
    <row r="106" spans="13:22" x14ac:dyDescent="0.3">
      <c r="M106" s="20"/>
      <c r="N106" s="20"/>
      <c r="O106" s="20"/>
      <c r="P106" s="20"/>
      <c r="Q106" s="20"/>
      <c r="T106" s="50"/>
      <c r="U106" s="53"/>
      <c r="V106" s="20"/>
    </row>
    <row r="107" spans="13:22" x14ac:dyDescent="0.3">
      <c r="M107" s="20"/>
      <c r="N107" s="20"/>
      <c r="O107" s="20"/>
      <c r="P107" s="20"/>
      <c r="Q107" s="20"/>
      <c r="T107" s="50"/>
      <c r="U107" s="53"/>
      <c r="V107" s="20"/>
    </row>
    <row r="108" spans="13:22" x14ac:dyDescent="0.3">
      <c r="M108" s="20"/>
      <c r="N108" s="20"/>
      <c r="O108" s="20"/>
      <c r="P108" s="20"/>
      <c r="Q108" s="20"/>
      <c r="T108" s="50"/>
      <c r="U108" s="53"/>
      <c r="V108" s="20"/>
    </row>
    <row r="109" spans="13:22" x14ac:dyDescent="0.3">
      <c r="M109" s="20"/>
      <c r="N109" s="20"/>
      <c r="O109" s="20"/>
      <c r="P109" s="20"/>
      <c r="Q109" s="20"/>
      <c r="T109" s="50"/>
      <c r="U109" s="53"/>
      <c r="V109" s="20"/>
    </row>
    <row r="110" spans="13:22" x14ac:dyDescent="0.3">
      <c r="M110" s="20"/>
      <c r="N110" s="20"/>
      <c r="O110" s="20"/>
      <c r="P110" s="20"/>
      <c r="Q110" s="20"/>
      <c r="T110" s="50"/>
      <c r="U110" s="53"/>
      <c r="V110" s="20"/>
    </row>
    <row r="111" spans="13:22" x14ac:dyDescent="0.3">
      <c r="M111" s="20"/>
      <c r="N111" s="20"/>
      <c r="O111" s="20"/>
      <c r="P111" s="20"/>
      <c r="Q111" s="20"/>
      <c r="T111" s="50"/>
      <c r="U111" s="53"/>
      <c r="V111" s="20"/>
    </row>
    <row r="112" spans="13:22" x14ac:dyDescent="0.3">
      <c r="M112" s="20"/>
      <c r="N112" s="20"/>
      <c r="O112" s="20"/>
      <c r="P112" s="20"/>
      <c r="Q112" s="20"/>
      <c r="T112" s="50"/>
      <c r="U112" s="53"/>
      <c r="V112" s="20"/>
    </row>
    <row r="113" spans="13:22" x14ac:dyDescent="0.3">
      <c r="M113" s="20"/>
      <c r="N113" s="20"/>
      <c r="O113" s="20"/>
      <c r="P113" s="20"/>
      <c r="Q113" s="20"/>
      <c r="T113" s="50"/>
      <c r="U113" s="53"/>
      <c r="V113" s="20"/>
    </row>
    <row r="114" spans="13:22" x14ac:dyDescent="0.3">
      <c r="M114" s="20"/>
      <c r="N114" s="20"/>
      <c r="O114" s="20"/>
      <c r="P114" s="20"/>
      <c r="Q114" s="20"/>
      <c r="T114" s="50"/>
      <c r="U114" s="53"/>
      <c r="V114" s="20"/>
    </row>
    <row r="115" spans="13:22" x14ac:dyDescent="0.3">
      <c r="M115" s="20"/>
      <c r="N115" s="20"/>
      <c r="O115" s="20"/>
      <c r="P115" s="20"/>
      <c r="Q115" s="20"/>
      <c r="T115" s="50"/>
      <c r="U115" s="53"/>
      <c r="V115" s="20"/>
    </row>
    <row r="116" spans="13:22" x14ac:dyDescent="0.3">
      <c r="M116" s="20"/>
      <c r="N116" s="20"/>
      <c r="O116" s="20"/>
      <c r="P116" s="20"/>
      <c r="Q116" s="20"/>
      <c r="T116" s="50"/>
      <c r="U116" s="53"/>
      <c r="V116" s="20"/>
    </row>
    <row r="117" spans="13:22" x14ac:dyDescent="0.3">
      <c r="M117" s="20"/>
      <c r="N117" s="20"/>
      <c r="O117" s="20"/>
      <c r="P117" s="20"/>
      <c r="Q117" s="20"/>
      <c r="T117" s="50"/>
      <c r="U117" s="53"/>
      <c r="V117" s="20"/>
    </row>
    <row r="118" spans="13:22" x14ac:dyDescent="0.3">
      <c r="M118" s="20"/>
      <c r="N118" s="20"/>
      <c r="O118" s="20"/>
      <c r="P118" s="20"/>
      <c r="Q118" s="20"/>
      <c r="T118" s="50"/>
      <c r="U118" s="53"/>
      <c r="V118" s="20"/>
    </row>
    <row r="119" spans="13:22" x14ac:dyDescent="0.3">
      <c r="M119" s="20"/>
      <c r="N119" s="20"/>
      <c r="O119" s="20"/>
      <c r="P119" s="20"/>
      <c r="Q119" s="20"/>
      <c r="T119" s="50"/>
      <c r="U119" s="53"/>
      <c r="V119" s="20"/>
    </row>
    <row r="120" spans="13:22" x14ac:dyDescent="0.3">
      <c r="M120" s="20"/>
      <c r="N120" s="20"/>
      <c r="O120" s="20"/>
      <c r="P120" s="20"/>
      <c r="Q120" s="20"/>
      <c r="T120" s="50"/>
      <c r="U120" s="53"/>
      <c r="V120" s="20"/>
    </row>
    <row r="121" spans="13:22" x14ac:dyDescent="0.3">
      <c r="M121" s="20"/>
      <c r="N121" s="20"/>
      <c r="O121" s="20"/>
      <c r="P121" s="20"/>
      <c r="Q121" s="20"/>
      <c r="T121" s="50"/>
      <c r="U121" s="53"/>
      <c r="V121" s="20"/>
    </row>
    <row r="122" spans="13:22" x14ac:dyDescent="0.3">
      <c r="M122" s="20"/>
      <c r="N122" s="20"/>
      <c r="O122" s="20"/>
      <c r="P122" s="20"/>
      <c r="Q122" s="20"/>
      <c r="T122" s="50"/>
      <c r="U122" s="53"/>
      <c r="V122" s="20"/>
    </row>
    <row r="123" spans="13:22" x14ac:dyDescent="0.3">
      <c r="M123" s="20"/>
      <c r="N123" s="20"/>
      <c r="O123" s="20"/>
      <c r="P123" s="20"/>
      <c r="Q123" s="20"/>
      <c r="T123" s="50"/>
      <c r="U123" s="53"/>
      <c r="V123" s="20"/>
    </row>
    <row r="124" spans="13:22" x14ac:dyDescent="0.3">
      <c r="M124" s="20"/>
      <c r="N124" s="20"/>
      <c r="O124" s="20"/>
      <c r="P124" s="20"/>
      <c r="Q124" s="20"/>
      <c r="T124" s="50"/>
      <c r="U124" s="53"/>
      <c r="V124" s="20"/>
    </row>
    <row r="125" spans="13:22" x14ac:dyDescent="0.3">
      <c r="M125" s="20"/>
      <c r="N125" s="20"/>
      <c r="O125" s="20"/>
      <c r="P125" s="20"/>
      <c r="Q125" s="20"/>
      <c r="T125" s="50"/>
      <c r="U125" s="53"/>
      <c r="V125" s="20"/>
    </row>
    <row r="126" spans="13:22" x14ac:dyDescent="0.3">
      <c r="M126" s="20"/>
      <c r="N126" s="20"/>
      <c r="O126" s="20"/>
      <c r="P126" s="20"/>
      <c r="Q126" s="20"/>
      <c r="T126" s="50"/>
      <c r="U126" s="53"/>
      <c r="V126" s="20"/>
    </row>
    <row r="127" spans="13:22" x14ac:dyDescent="0.3">
      <c r="M127" s="20"/>
      <c r="N127" s="20"/>
      <c r="O127" s="20"/>
      <c r="P127" s="20"/>
      <c r="Q127" s="20"/>
      <c r="T127" s="50"/>
      <c r="U127" s="53"/>
      <c r="V127" s="20"/>
    </row>
    <row r="128" spans="13:22" x14ac:dyDescent="0.3">
      <c r="M128" s="20"/>
      <c r="N128" s="20"/>
      <c r="O128" s="20"/>
      <c r="P128" s="20"/>
      <c r="Q128" s="20"/>
      <c r="T128" s="50"/>
      <c r="U128" s="53"/>
      <c r="V128" s="20"/>
    </row>
    <row r="129" spans="13:22" x14ac:dyDescent="0.3">
      <c r="M129" s="20"/>
      <c r="N129" s="20"/>
      <c r="O129" s="20"/>
      <c r="P129" s="20"/>
      <c r="Q129" s="20"/>
      <c r="T129" s="50"/>
      <c r="U129" s="53"/>
      <c r="V129" s="20"/>
    </row>
    <row r="130" spans="13:22" x14ac:dyDescent="0.3">
      <c r="M130" s="20"/>
      <c r="N130" s="20"/>
      <c r="O130" s="20"/>
      <c r="P130" s="20"/>
      <c r="Q130" s="20"/>
      <c r="T130" s="50"/>
      <c r="U130" s="53"/>
      <c r="V130" s="20"/>
    </row>
    <row r="131" spans="13:22" x14ac:dyDescent="0.3">
      <c r="M131" s="20"/>
      <c r="N131" s="20"/>
      <c r="O131" s="20"/>
      <c r="P131" s="20"/>
      <c r="Q131" s="20"/>
      <c r="T131" s="50"/>
      <c r="U131" s="53"/>
      <c r="V131" s="20"/>
    </row>
    <row r="132" spans="13:22" x14ac:dyDescent="0.3">
      <c r="M132" s="20"/>
      <c r="N132" s="20"/>
      <c r="O132" s="20"/>
      <c r="P132" s="20"/>
      <c r="Q132" s="20"/>
      <c r="T132" s="50"/>
      <c r="U132" s="53"/>
      <c r="V132" s="20"/>
    </row>
    <row r="133" spans="13:22" x14ac:dyDescent="0.3">
      <c r="M133" s="20"/>
      <c r="N133" s="20"/>
      <c r="O133" s="20"/>
      <c r="P133" s="20"/>
      <c r="Q133" s="20"/>
      <c r="T133" s="50"/>
      <c r="U133" s="53"/>
      <c r="V133" s="20"/>
    </row>
    <row r="134" spans="13:22" x14ac:dyDescent="0.3">
      <c r="M134" s="20"/>
      <c r="N134" s="20"/>
      <c r="O134" s="20"/>
      <c r="P134" s="20"/>
      <c r="Q134" s="20"/>
      <c r="T134" s="50"/>
      <c r="U134" s="53"/>
      <c r="V134" s="20"/>
    </row>
    <row r="135" spans="13:22" x14ac:dyDescent="0.3">
      <c r="M135" s="20"/>
      <c r="N135" s="20"/>
      <c r="O135" s="20"/>
      <c r="P135" s="20"/>
      <c r="Q135" s="20"/>
      <c r="T135" s="50"/>
      <c r="U135" s="53"/>
      <c r="V135" s="20"/>
    </row>
    <row r="136" spans="13:22" x14ac:dyDescent="0.3">
      <c r="M136" s="20"/>
      <c r="N136" s="20"/>
      <c r="O136" s="20"/>
      <c r="P136" s="20"/>
      <c r="Q136" s="20"/>
      <c r="T136" s="50"/>
      <c r="U136" s="53"/>
      <c r="V136" s="20"/>
    </row>
    <row r="137" spans="13:22" x14ac:dyDescent="0.3">
      <c r="M137" s="20"/>
      <c r="N137" s="20"/>
      <c r="O137" s="20"/>
      <c r="P137" s="20"/>
      <c r="Q137" s="20"/>
      <c r="T137" s="50"/>
      <c r="U137" s="53"/>
      <c r="V137" s="20"/>
    </row>
    <row r="138" spans="13:22" x14ac:dyDescent="0.3">
      <c r="M138" s="20"/>
      <c r="N138" s="20"/>
      <c r="O138" s="20"/>
      <c r="P138" s="20"/>
      <c r="Q138" s="20"/>
      <c r="T138" s="50"/>
      <c r="U138" s="53"/>
      <c r="V138" s="20"/>
    </row>
    <row r="139" spans="13:22" x14ac:dyDescent="0.3">
      <c r="M139" s="20"/>
      <c r="N139" s="20"/>
      <c r="O139" s="20"/>
      <c r="P139" s="20"/>
      <c r="Q139" s="20"/>
      <c r="T139" s="50"/>
      <c r="U139" s="53"/>
      <c r="V139" s="20"/>
    </row>
    <row r="140" spans="13:22" x14ac:dyDescent="0.3">
      <c r="M140" s="20"/>
      <c r="N140" s="20"/>
      <c r="O140" s="20"/>
      <c r="P140" s="20"/>
      <c r="Q140" s="20"/>
      <c r="T140" s="50"/>
      <c r="U140" s="53"/>
      <c r="V140" s="20"/>
    </row>
    <row r="141" spans="13:22" x14ac:dyDescent="0.3">
      <c r="M141" s="20"/>
      <c r="N141" s="20"/>
      <c r="O141" s="20"/>
      <c r="P141" s="20"/>
      <c r="Q141" s="20"/>
      <c r="T141" s="50"/>
      <c r="U141" s="53"/>
      <c r="V141" s="20"/>
    </row>
    <row r="142" spans="13:22" x14ac:dyDescent="0.3">
      <c r="M142" s="20"/>
      <c r="N142" s="20"/>
      <c r="O142" s="20"/>
      <c r="P142" s="20"/>
      <c r="Q142" s="20"/>
      <c r="T142" s="50"/>
      <c r="U142" s="53"/>
      <c r="V142" s="20"/>
    </row>
    <row r="143" spans="13:22" x14ac:dyDescent="0.3">
      <c r="M143" s="20"/>
      <c r="N143" s="20"/>
      <c r="O143" s="20"/>
      <c r="P143" s="20"/>
      <c r="Q143" s="20"/>
      <c r="T143" s="50"/>
      <c r="U143" s="53"/>
      <c r="V143" s="20"/>
    </row>
    <row r="144" spans="13:22" x14ac:dyDescent="0.3">
      <c r="M144" s="20"/>
      <c r="N144" s="20"/>
      <c r="O144" s="20"/>
      <c r="P144" s="20"/>
      <c r="Q144" s="20"/>
      <c r="T144" s="50"/>
      <c r="U144" s="53"/>
      <c r="V144" s="20"/>
    </row>
    <row r="145" spans="13:22" x14ac:dyDescent="0.3">
      <c r="M145" s="20"/>
      <c r="N145" s="20"/>
      <c r="O145" s="20"/>
      <c r="P145" s="20"/>
      <c r="Q145" s="20"/>
      <c r="T145" s="50"/>
      <c r="U145" s="53"/>
      <c r="V145" s="20"/>
    </row>
    <row r="146" spans="13:22" x14ac:dyDescent="0.3">
      <c r="M146" s="20"/>
      <c r="N146" s="20"/>
      <c r="O146" s="20"/>
      <c r="P146" s="20"/>
      <c r="Q146" s="20"/>
      <c r="T146" s="50"/>
      <c r="U146" s="53"/>
      <c r="V146" s="20"/>
    </row>
    <row r="147" spans="13:22" x14ac:dyDescent="0.3">
      <c r="M147" s="20"/>
      <c r="N147" s="20"/>
      <c r="O147" s="20"/>
      <c r="P147" s="20"/>
      <c r="Q147" s="20"/>
      <c r="T147" s="50"/>
      <c r="U147" s="53"/>
      <c r="V147" s="20"/>
    </row>
    <row r="148" spans="13:22" x14ac:dyDescent="0.3">
      <c r="M148" s="20"/>
      <c r="N148" s="20"/>
      <c r="O148" s="20"/>
      <c r="P148" s="20"/>
      <c r="Q148" s="20"/>
      <c r="T148" s="50"/>
      <c r="U148" s="53"/>
      <c r="V148" s="20"/>
    </row>
    <row r="149" spans="13:22" x14ac:dyDescent="0.3">
      <c r="M149" s="20"/>
      <c r="N149" s="20"/>
      <c r="O149" s="20"/>
      <c r="P149" s="20"/>
      <c r="Q149" s="20"/>
      <c r="T149" s="50"/>
      <c r="U149" s="53"/>
      <c r="V149" s="20"/>
    </row>
    <row r="150" spans="13:22" x14ac:dyDescent="0.3">
      <c r="M150" s="20"/>
      <c r="N150" s="20"/>
      <c r="O150" s="20"/>
      <c r="P150" s="20"/>
      <c r="Q150" s="20"/>
      <c r="T150" s="50"/>
      <c r="U150" s="53"/>
      <c r="V150" s="20"/>
    </row>
    <row r="151" spans="13:22" x14ac:dyDescent="0.3">
      <c r="M151" s="20"/>
      <c r="N151" s="20"/>
      <c r="O151" s="20"/>
      <c r="P151" s="20"/>
      <c r="Q151" s="20"/>
      <c r="T151" s="50"/>
      <c r="U151" s="53"/>
      <c r="V151" s="20"/>
    </row>
    <row r="152" spans="13:22" x14ac:dyDescent="0.3">
      <c r="M152" s="20"/>
      <c r="N152" s="20"/>
      <c r="O152" s="20"/>
      <c r="P152" s="20"/>
      <c r="Q152" s="20"/>
      <c r="T152" s="50"/>
      <c r="U152" s="53"/>
      <c r="V152" s="20"/>
    </row>
    <row r="153" spans="13:22" x14ac:dyDescent="0.3">
      <c r="M153" s="20"/>
      <c r="N153" s="20"/>
      <c r="O153" s="20"/>
      <c r="P153" s="20"/>
      <c r="Q153" s="20"/>
      <c r="T153" s="50"/>
      <c r="U153" s="53"/>
      <c r="V153" s="20"/>
    </row>
    <row r="154" spans="13:22" x14ac:dyDescent="0.3">
      <c r="M154" s="20"/>
      <c r="N154" s="20"/>
      <c r="O154" s="20"/>
      <c r="P154" s="20"/>
      <c r="Q154" s="20"/>
      <c r="T154" s="50"/>
      <c r="U154" s="53"/>
      <c r="V154" s="20"/>
    </row>
    <row r="155" spans="13:22" x14ac:dyDescent="0.3">
      <c r="M155" s="20"/>
      <c r="N155" s="20"/>
      <c r="O155" s="20"/>
      <c r="P155" s="20"/>
      <c r="Q155" s="20"/>
      <c r="T155" s="50"/>
      <c r="U155" s="53"/>
      <c r="V155" s="20"/>
    </row>
    <row r="156" spans="13:22" x14ac:dyDescent="0.3">
      <c r="M156" s="20"/>
      <c r="N156" s="20"/>
      <c r="O156" s="20"/>
      <c r="P156" s="20"/>
      <c r="Q156" s="20"/>
      <c r="T156" s="50"/>
      <c r="U156" s="53"/>
      <c r="V156" s="20"/>
    </row>
    <row r="157" spans="13:22" x14ac:dyDescent="0.3">
      <c r="M157" s="20"/>
      <c r="N157" s="20"/>
      <c r="O157" s="20"/>
      <c r="P157" s="20"/>
      <c r="Q157" s="20"/>
      <c r="T157" s="50"/>
      <c r="U157" s="53"/>
      <c r="V157" s="20"/>
    </row>
    <row r="158" spans="13:22" x14ac:dyDescent="0.3">
      <c r="M158" s="20"/>
      <c r="N158" s="20"/>
      <c r="O158" s="20"/>
      <c r="P158" s="20"/>
      <c r="Q158" s="20"/>
      <c r="T158" s="50"/>
      <c r="U158" s="53"/>
      <c r="V158" s="20"/>
    </row>
    <row r="159" spans="13:22" x14ac:dyDescent="0.3">
      <c r="T159" s="50"/>
      <c r="U159" s="53"/>
      <c r="V159" s="20"/>
    </row>
    <row r="160" spans="13:22" x14ac:dyDescent="0.3">
      <c r="T160" s="50"/>
      <c r="U160" s="53"/>
      <c r="V160" s="20"/>
    </row>
    <row r="161" spans="20:22" x14ac:dyDescent="0.3">
      <c r="T161" s="50"/>
      <c r="U161" s="53"/>
      <c r="V161" s="20"/>
    </row>
    <row r="162" spans="20:22" x14ac:dyDescent="0.3">
      <c r="T162" s="50"/>
      <c r="U162" s="53"/>
      <c r="V162" s="20"/>
    </row>
    <row r="163" spans="20:22" x14ac:dyDescent="0.3">
      <c r="T163" s="50"/>
      <c r="U163" s="53"/>
      <c r="V163" s="20"/>
    </row>
    <row r="164" spans="20:22" x14ac:dyDescent="0.3">
      <c r="T164" s="50"/>
      <c r="U164" s="53"/>
      <c r="V164" s="20"/>
    </row>
    <row r="165" spans="20:22" x14ac:dyDescent="0.3">
      <c r="T165" s="50"/>
      <c r="U165" s="53"/>
      <c r="V165" s="20"/>
    </row>
    <row r="166" spans="20:22" x14ac:dyDescent="0.3">
      <c r="T166" s="50"/>
      <c r="U166" s="53"/>
      <c r="V166" s="20"/>
    </row>
    <row r="167" spans="20:22" x14ac:dyDescent="0.3">
      <c r="T167" s="50"/>
      <c r="U167" s="53"/>
      <c r="V167" s="20"/>
    </row>
    <row r="168" spans="20:22" x14ac:dyDescent="0.3">
      <c r="T168" s="50"/>
      <c r="U168" s="53"/>
      <c r="V168" s="20"/>
    </row>
    <row r="169" spans="20:22" x14ac:dyDescent="0.3">
      <c r="T169" s="50"/>
      <c r="U169" s="53"/>
      <c r="V169" s="20"/>
    </row>
    <row r="170" spans="20:22" x14ac:dyDescent="0.3">
      <c r="T170" s="50"/>
      <c r="U170" s="53"/>
      <c r="V170" s="20"/>
    </row>
    <row r="171" spans="20:22" x14ac:dyDescent="0.3">
      <c r="T171" s="50"/>
      <c r="U171" s="53"/>
      <c r="V171" s="20"/>
    </row>
    <row r="172" spans="20:22" x14ac:dyDescent="0.3">
      <c r="T172" s="50"/>
      <c r="U172" s="53"/>
      <c r="V172" s="20"/>
    </row>
    <row r="173" spans="20:22" x14ac:dyDescent="0.3">
      <c r="T173" s="50"/>
      <c r="U173" s="53"/>
      <c r="V173" s="20"/>
    </row>
    <row r="174" spans="20:22" x14ac:dyDescent="0.3">
      <c r="T174" s="50"/>
      <c r="U174" s="53"/>
      <c r="V174" s="20"/>
    </row>
    <row r="175" spans="20:22" x14ac:dyDescent="0.3">
      <c r="T175" s="50"/>
      <c r="U175" s="53"/>
      <c r="V175" s="20"/>
    </row>
    <row r="176" spans="20:22" x14ac:dyDescent="0.3">
      <c r="T176" s="50"/>
      <c r="U176" s="53"/>
      <c r="V176" s="20"/>
    </row>
    <row r="177" spans="20:22" x14ac:dyDescent="0.3">
      <c r="T177" s="50"/>
      <c r="U177" s="53"/>
      <c r="V177" s="20"/>
    </row>
    <row r="178" spans="20:22" x14ac:dyDescent="0.3">
      <c r="T178" s="50"/>
      <c r="U178" s="53"/>
      <c r="V178" s="20"/>
    </row>
    <row r="179" spans="20:22" x14ac:dyDescent="0.3">
      <c r="T179" s="50"/>
      <c r="U179" s="53"/>
      <c r="V179" s="20"/>
    </row>
    <row r="180" spans="20:22" x14ac:dyDescent="0.3">
      <c r="T180" s="50"/>
      <c r="U180" s="53"/>
      <c r="V180" s="20"/>
    </row>
    <row r="181" spans="20:22" x14ac:dyDescent="0.3">
      <c r="T181" s="50"/>
      <c r="U181" s="53"/>
      <c r="V181" s="20"/>
    </row>
    <row r="182" spans="20:22" x14ac:dyDescent="0.3">
      <c r="T182" s="50"/>
      <c r="U182" s="53"/>
      <c r="V182" s="20"/>
    </row>
    <row r="183" spans="20:22" x14ac:dyDescent="0.3">
      <c r="T183" s="50"/>
      <c r="U183" s="53"/>
      <c r="V183" s="20"/>
    </row>
    <row r="184" spans="20:22" x14ac:dyDescent="0.3">
      <c r="T184" s="50"/>
      <c r="U184" s="53"/>
      <c r="V184" s="20"/>
    </row>
    <row r="185" spans="20:22" x14ac:dyDescent="0.3">
      <c r="T185" s="50"/>
      <c r="U185" s="53"/>
      <c r="V185" s="20"/>
    </row>
    <row r="186" spans="20:22" x14ac:dyDescent="0.3">
      <c r="T186" s="50"/>
      <c r="U186" s="53"/>
      <c r="V186" s="20"/>
    </row>
    <row r="187" spans="20:22" x14ac:dyDescent="0.3">
      <c r="T187" s="50"/>
      <c r="U187" s="53"/>
      <c r="V187" s="20"/>
    </row>
    <row r="188" spans="20:22" x14ac:dyDescent="0.3">
      <c r="T188" s="50"/>
      <c r="U188" s="53"/>
      <c r="V188" s="20"/>
    </row>
    <row r="189" spans="20:22" x14ac:dyDescent="0.3">
      <c r="T189" s="50"/>
      <c r="U189" s="53"/>
      <c r="V189" s="20"/>
    </row>
    <row r="190" spans="20:22" x14ac:dyDescent="0.3">
      <c r="T190" s="50"/>
      <c r="U190" s="53"/>
      <c r="V190" s="20"/>
    </row>
    <row r="191" spans="20:22" x14ac:dyDescent="0.3">
      <c r="T191" s="50"/>
      <c r="U191" s="53"/>
      <c r="V191" s="20"/>
    </row>
    <row r="192" spans="20:22" x14ac:dyDescent="0.3">
      <c r="T192" s="50"/>
      <c r="U192" s="53"/>
      <c r="V192" s="20"/>
    </row>
    <row r="193" spans="20:22" x14ac:dyDescent="0.3">
      <c r="T193" s="50"/>
      <c r="U193" s="53"/>
      <c r="V193" s="20"/>
    </row>
    <row r="194" spans="20:22" x14ac:dyDescent="0.3">
      <c r="T194" s="50"/>
      <c r="U194" s="53"/>
      <c r="V194" s="20"/>
    </row>
    <row r="195" spans="20:22" x14ac:dyDescent="0.3">
      <c r="T195" s="50"/>
      <c r="U195" s="53"/>
      <c r="V195" s="20"/>
    </row>
    <row r="196" spans="20:22" x14ac:dyDescent="0.3">
      <c r="T196" s="50"/>
      <c r="U196" s="53"/>
      <c r="V196" s="20"/>
    </row>
    <row r="197" spans="20:22" x14ac:dyDescent="0.3">
      <c r="T197" s="50"/>
      <c r="U197" s="53"/>
      <c r="V197" s="20"/>
    </row>
    <row r="198" spans="20:22" x14ac:dyDescent="0.3">
      <c r="T198" s="50"/>
      <c r="U198" s="53"/>
      <c r="V198" s="20"/>
    </row>
    <row r="199" spans="20:22" x14ac:dyDescent="0.3">
      <c r="T199" s="50"/>
      <c r="U199" s="53"/>
      <c r="V199" s="20"/>
    </row>
    <row r="200" spans="20:22" x14ac:dyDescent="0.3">
      <c r="T200" s="50"/>
      <c r="U200" s="53"/>
      <c r="V200" s="20"/>
    </row>
    <row r="201" spans="20:22" x14ac:dyDescent="0.3">
      <c r="T201" s="50"/>
      <c r="U201" s="53"/>
      <c r="V201" s="20"/>
    </row>
    <row r="202" spans="20:22" x14ac:dyDescent="0.3">
      <c r="T202" s="50"/>
      <c r="U202" s="53"/>
      <c r="V202" s="20"/>
    </row>
    <row r="203" spans="20:22" x14ac:dyDescent="0.3">
      <c r="T203" s="50"/>
      <c r="U203" s="53"/>
      <c r="V203" s="20"/>
    </row>
    <row r="204" spans="20:22" x14ac:dyDescent="0.3">
      <c r="T204" s="50"/>
      <c r="U204" s="53"/>
      <c r="V204" s="20"/>
    </row>
    <row r="205" spans="20:22" x14ac:dyDescent="0.3">
      <c r="T205" s="50"/>
      <c r="U205" s="53"/>
      <c r="V205" s="20"/>
    </row>
    <row r="206" spans="20:22" x14ac:dyDescent="0.3">
      <c r="T206" s="50"/>
      <c r="U206" s="53"/>
      <c r="V206" s="20"/>
    </row>
    <row r="207" spans="20:22" x14ac:dyDescent="0.3">
      <c r="T207" s="50"/>
      <c r="U207" s="53"/>
      <c r="V207" s="20"/>
    </row>
    <row r="208" spans="20:22" x14ac:dyDescent="0.3">
      <c r="T208" s="50"/>
      <c r="U208" s="53"/>
      <c r="V208" s="20"/>
    </row>
    <row r="209" spans="20:22" x14ac:dyDescent="0.3">
      <c r="T209" s="50"/>
      <c r="U209" s="53"/>
      <c r="V209" s="20"/>
    </row>
    <row r="210" spans="20:22" x14ac:dyDescent="0.3">
      <c r="T210" s="50"/>
      <c r="U210" s="53"/>
      <c r="V210" s="20"/>
    </row>
    <row r="211" spans="20:22" x14ac:dyDescent="0.3">
      <c r="T211" s="50"/>
      <c r="U211" s="53"/>
      <c r="V211" s="20"/>
    </row>
    <row r="212" spans="20:22" x14ac:dyDescent="0.3">
      <c r="T212" s="50"/>
      <c r="U212" s="53"/>
      <c r="V212" s="20"/>
    </row>
    <row r="213" spans="20:22" x14ac:dyDescent="0.3">
      <c r="T213" s="50"/>
      <c r="U213" s="53"/>
      <c r="V213" s="20"/>
    </row>
    <row r="214" spans="20:22" x14ac:dyDescent="0.3">
      <c r="T214" s="50"/>
      <c r="U214" s="53"/>
      <c r="V214" s="20"/>
    </row>
    <row r="215" spans="20:22" x14ac:dyDescent="0.3">
      <c r="T215" s="50"/>
      <c r="U215" s="53"/>
      <c r="V215" s="20"/>
    </row>
    <row r="216" spans="20:22" x14ac:dyDescent="0.3">
      <c r="T216" s="50"/>
      <c r="U216" s="53"/>
      <c r="V216" s="20"/>
    </row>
    <row r="217" spans="20:22" x14ac:dyDescent="0.3">
      <c r="T217" s="50"/>
      <c r="U217" s="53"/>
      <c r="V217" s="20"/>
    </row>
    <row r="218" spans="20:22" x14ac:dyDescent="0.3">
      <c r="T218" s="50"/>
      <c r="U218" s="53"/>
      <c r="V218" s="20"/>
    </row>
    <row r="219" spans="20:22" x14ac:dyDescent="0.3">
      <c r="T219" s="50"/>
      <c r="U219" s="53"/>
      <c r="V219" s="20"/>
    </row>
    <row r="220" spans="20:22" x14ac:dyDescent="0.3">
      <c r="T220" s="50"/>
      <c r="U220" s="53"/>
      <c r="V220" s="20"/>
    </row>
    <row r="221" spans="20:22" x14ac:dyDescent="0.3">
      <c r="T221" s="50"/>
      <c r="U221" s="53"/>
      <c r="V221" s="20"/>
    </row>
    <row r="222" spans="20:22" x14ac:dyDescent="0.3">
      <c r="T222" s="50"/>
      <c r="U222" s="53"/>
      <c r="V222" s="20"/>
    </row>
    <row r="223" spans="20:22" x14ac:dyDescent="0.3">
      <c r="T223" s="50"/>
      <c r="U223" s="53"/>
      <c r="V223" s="20"/>
    </row>
    <row r="224" spans="20:22" x14ac:dyDescent="0.3">
      <c r="T224" s="50"/>
      <c r="U224" s="53"/>
      <c r="V224" s="20"/>
    </row>
    <row r="225" spans="20:22" x14ac:dyDescent="0.3">
      <c r="T225" s="50"/>
      <c r="U225" s="53"/>
      <c r="V225" s="20"/>
    </row>
    <row r="226" spans="20:22" x14ac:dyDescent="0.3">
      <c r="T226" s="50"/>
      <c r="U226" s="53"/>
      <c r="V226" s="20"/>
    </row>
    <row r="227" spans="20:22" x14ac:dyDescent="0.3">
      <c r="T227" s="50"/>
      <c r="U227" s="53"/>
      <c r="V227" s="20"/>
    </row>
    <row r="228" spans="20:22" x14ac:dyDescent="0.3">
      <c r="T228" s="50"/>
      <c r="U228" s="53"/>
      <c r="V228" s="20"/>
    </row>
    <row r="229" spans="20:22" x14ac:dyDescent="0.3">
      <c r="T229" s="50"/>
      <c r="U229" s="53"/>
      <c r="V229" s="20"/>
    </row>
    <row r="230" spans="20:22" x14ac:dyDescent="0.3">
      <c r="T230" s="50"/>
      <c r="U230" s="53"/>
      <c r="V230" s="20"/>
    </row>
    <row r="231" spans="20:22" x14ac:dyDescent="0.3">
      <c r="T231" s="50"/>
      <c r="U231" s="53"/>
      <c r="V231" s="20"/>
    </row>
    <row r="232" spans="20:22" x14ac:dyDescent="0.3">
      <c r="T232" s="50"/>
      <c r="U232" s="53"/>
      <c r="V232" s="20"/>
    </row>
    <row r="233" spans="20:22" x14ac:dyDescent="0.3">
      <c r="T233" s="50"/>
      <c r="U233" s="53"/>
      <c r="V233" s="20"/>
    </row>
    <row r="234" spans="20:22" x14ac:dyDescent="0.3">
      <c r="T234" s="50"/>
      <c r="U234" s="53"/>
      <c r="V234" s="20"/>
    </row>
    <row r="235" spans="20:22" x14ac:dyDescent="0.3">
      <c r="T235" s="50"/>
      <c r="U235" s="53"/>
      <c r="V235" s="20"/>
    </row>
    <row r="236" spans="20:22" x14ac:dyDescent="0.3">
      <c r="T236" s="50"/>
      <c r="U236" s="53"/>
      <c r="V236" s="20"/>
    </row>
    <row r="237" spans="20:22" x14ac:dyDescent="0.3">
      <c r="T237" s="50"/>
      <c r="U237" s="53"/>
      <c r="V237" s="20"/>
    </row>
    <row r="238" spans="20:22" x14ac:dyDescent="0.3">
      <c r="T238" s="50"/>
      <c r="U238" s="53"/>
      <c r="V238" s="20"/>
    </row>
    <row r="239" spans="20:22" x14ac:dyDescent="0.3">
      <c r="T239" s="50"/>
      <c r="U239" s="53"/>
      <c r="V239" s="20"/>
    </row>
    <row r="240" spans="20:22" x14ac:dyDescent="0.3">
      <c r="T240" s="50"/>
      <c r="U240" s="53"/>
      <c r="V240" s="20"/>
    </row>
    <row r="241" spans="20:22" x14ac:dyDescent="0.3">
      <c r="T241" s="50"/>
      <c r="U241" s="53"/>
      <c r="V241" s="20"/>
    </row>
    <row r="242" spans="20:22" x14ac:dyDescent="0.3">
      <c r="T242" s="50"/>
      <c r="U242" s="53"/>
      <c r="V242" s="20"/>
    </row>
    <row r="243" spans="20:22" x14ac:dyDescent="0.3">
      <c r="T243" s="50"/>
      <c r="U243" s="53"/>
      <c r="V243" s="20"/>
    </row>
    <row r="244" spans="20:22" x14ac:dyDescent="0.3">
      <c r="T244" s="50"/>
      <c r="U244" s="53"/>
      <c r="V244" s="20"/>
    </row>
    <row r="245" spans="20:22" x14ac:dyDescent="0.3">
      <c r="T245" s="50"/>
      <c r="U245" s="53"/>
      <c r="V245" s="20"/>
    </row>
    <row r="246" spans="20:22" x14ac:dyDescent="0.3">
      <c r="T246" s="50"/>
      <c r="U246" s="53"/>
      <c r="V246" s="20"/>
    </row>
    <row r="247" spans="20:22" x14ac:dyDescent="0.3">
      <c r="T247" s="50"/>
      <c r="U247" s="53"/>
      <c r="V247" s="20"/>
    </row>
    <row r="248" spans="20:22" x14ac:dyDescent="0.3">
      <c r="T248" s="50"/>
      <c r="U248" s="53"/>
      <c r="V248" s="20"/>
    </row>
    <row r="249" spans="20:22" x14ac:dyDescent="0.3">
      <c r="T249" s="50"/>
      <c r="U249" s="53"/>
      <c r="V249" s="20"/>
    </row>
    <row r="250" spans="20:22" x14ac:dyDescent="0.3">
      <c r="T250" s="50"/>
      <c r="U250" s="53"/>
      <c r="V250" s="20"/>
    </row>
    <row r="251" spans="20:22" x14ac:dyDescent="0.3">
      <c r="T251" s="50"/>
      <c r="U251" s="53"/>
      <c r="V251" s="20"/>
    </row>
    <row r="252" spans="20:22" x14ac:dyDescent="0.3">
      <c r="T252" s="50"/>
      <c r="U252" s="53"/>
      <c r="V252" s="20"/>
    </row>
    <row r="253" spans="20:22" x14ac:dyDescent="0.3">
      <c r="T253" s="50"/>
      <c r="U253" s="53"/>
      <c r="V253" s="20"/>
    </row>
    <row r="254" spans="20:22" x14ac:dyDescent="0.3">
      <c r="T254" s="50"/>
      <c r="U254" s="53"/>
      <c r="V254" s="20"/>
    </row>
    <row r="255" spans="20:22" x14ac:dyDescent="0.3">
      <c r="T255" s="50"/>
      <c r="U255" s="53"/>
      <c r="V255" s="20"/>
    </row>
    <row r="256" spans="20:22" x14ac:dyDescent="0.3">
      <c r="T256" s="50"/>
      <c r="U256" s="53"/>
      <c r="V256" s="20"/>
    </row>
    <row r="257" spans="20:22" x14ac:dyDescent="0.3">
      <c r="T257" s="50"/>
      <c r="U257" s="53"/>
      <c r="V257" s="20"/>
    </row>
    <row r="258" spans="20:22" x14ac:dyDescent="0.3">
      <c r="T258" s="50"/>
      <c r="U258" s="53"/>
      <c r="V258" s="20"/>
    </row>
    <row r="259" spans="20:22" x14ac:dyDescent="0.3">
      <c r="T259" s="50"/>
      <c r="U259" s="53"/>
      <c r="V259" s="20"/>
    </row>
    <row r="260" spans="20:22" x14ac:dyDescent="0.3">
      <c r="T260" s="50"/>
      <c r="U260" s="53"/>
      <c r="V260" s="20"/>
    </row>
    <row r="261" spans="20:22" x14ac:dyDescent="0.3">
      <c r="T261" s="50"/>
      <c r="U261" s="53"/>
      <c r="V261" s="20"/>
    </row>
    <row r="262" spans="20:22" x14ac:dyDescent="0.3">
      <c r="T262" s="50"/>
      <c r="U262" s="53"/>
      <c r="V262" s="20"/>
    </row>
    <row r="263" spans="20:22" x14ac:dyDescent="0.3">
      <c r="T263" s="50"/>
      <c r="U263" s="53"/>
      <c r="V263" s="20"/>
    </row>
    <row r="264" spans="20:22" x14ac:dyDescent="0.3">
      <c r="T264" s="50"/>
      <c r="U264" s="53"/>
      <c r="V264" s="20"/>
    </row>
    <row r="265" spans="20:22" x14ac:dyDescent="0.3">
      <c r="T265" s="50"/>
      <c r="U265" s="53"/>
      <c r="V265" s="20"/>
    </row>
    <row r="266" spans="20:22" x14ac:dyDescent="0.3">
      <c r="T266" s="50"/>
      <c r="U266" s="53"/>
      <c r="V266" s="20"/>
    </row>
    <row r="267" spans="20:22" x14ac:dyDescent="0.3">
      <c r="T267" s="50"/>
      <c r="U267" s="53"/>
      <c r="V267" s="20"/>
    </row>
    <row r="268" spans="20:22" x14ac:dyDescent="0.3">
      <c r="T268" s="50"/>
      <c r="U268" s="53"/>
      <c r="V268" s="20"/>
    </row>
    <row r="269" spans="20:22" x14ac:dyDescent="0.3">
      <c r="T269" s="50"/>
      <c r="U269" s="53"/>
      <c r="V269" s="20"/>
    </row>
    <row r="270" spans="20:22" x14ac:dyDescent="0.3">
      <c r="T270" s="50"/>
      <c r="U270" s="53"/>
      <c r="V270" s="20"/>
    </row>
    <row r="271" spans="20:22" x14ac:dyDescent="0.3">
      <c r="T271" s="50"/>
      <c r="U271" s="53"/>
      <c r="V271" s="20"/>
    </row>
    <row r="272" spans="20:22" x14ac:dyDescent="0.3">
      <c r="T272" s="50"/>
      <c r="U272" s="53"/>
      <c r="V272" s="20"/>
    </row>
    <row r="273" spans="20:22" x14ac:dyDescent="0.3">
      <c r="T273" s="50"/>
      <c r="U273" s="53"/>
      <c r="V273" s="20"/>
    </row>
    <row r="274" spans="20:22" x14ac:dyDescent="0.3">
      <c r="T274" s="50"/>
      <c r="U274" s="53"/>
      <c r="V274" s="20"/>
    </row>
    <row r="275" spans="20:22" x14ac:dyDescent="0.3">
      <c r="T275" s="50"/>
      <c r="U275" s="53"/>
      <c r="V275" s="20"/>
    </row>
    <row r="276" spans="20:22" x14ac:dyDescent="0.3">
      <c r="T276" s="50"/>
      <c r="U276" s="53"/>
      <c r="V276" s="20"/>
    </row>
    <row r="277" spans="20:22" x14ac:dyDescent="0.3">
      <c r="T277" s="50"/>
      <c r="U277" s="53"/>
      <c r="V277" s="20"/>
    </row>
    <row r="278" spans="20:22" x14ac:dyDescent="0.3">
      <c r="T278" s="50"/>
      <c r="U278" s="53"/>
      <c r="V278" s="20"/>
    </row>
    <row r="279" spans="20:22" x14ac:dyDescent="0.3">
      <c r="T279" s="50"/>
      <c r="U279" s="53"/>
      <c r="V279" s="20"/>
    </row>
    <row r="280" spans="20:22" x14ac:dyDescent="0.3">
      <c r="T280" s="50"/>
      <c r="U280" s="53"/>
      <c r="V280" s="20"/>
    </row>
    <row r="281" spans="20:22" x14ac:dyDescent="0.3">
      <c r="T281" s="50"/>
      <c r="U281" s="53"/>
      <c r="V281" s="20"/>
    </row>
    <row r="282" spans="20:22" x14ac:dyDescent="0.3">
      <c r="T282" s="50"/>
      <c r="U282" s="53"/>
      <c r="V282" s="20"/>
    </row>
    <row r="283" spans="20:22" x14ac:dyDescent="0.3">
      <c r="T283" s="50"/>
      <c r="U283" s="53"/>
      <c r="V283" s="20"/>
    </row>
    <row r="284" spans="20:22" x14ac:dyDescent="0.3">
      <c r="T284" s="50"/>
      <c r="U284" s="53"/>
      <c r="V284" s="20"/>
    </row>
    <row r="285" spans="20:22" x14ac:dyDescent="0.3">
      <c r="T285" s="50"/>
      <c r="U285" s="53"/>
      <c r="V285" s="20"/>
    </row>
    <row r="286" spans="20:22" x14ac:dyDescent="0.3">
      <c r="T286" s="50"/>
      <c r="U286" s="53"/>
      <c r="V286" s="20"/>
    </row>
    <row r="287" spans="20:22" x14ac:dyDescent="0.3">
      <c r="T287" s="50"/>
      <c r="U287" s="53"/>
      <c r="V287" s="20"/>
    </row>
    <row r="288" spans="20:22" x14ac:dyDescent="0.3">
      <c r="T288" s="50"/>
      <c r="U288" s="53"/>
      <c r="V288" s="20"/>
    </row>
    <row r="289" spans="20:22" x14ac:dyDescent="0.3">
      <c r="T289" s="50"/>
      <c r="U289" s="53"/>
      <c r="V289" s="20"/>
    </row>
    <row r="290" spans="20:22" x14ac:dyDescent="0.3">
      <c r="T290" s="50"/>
      <c r="U290" s="53"/>
      <c r="V290" s="20"/>
    </row>
    <row r="291" spans="20:22" x14ac:dyDescent="0.3">
      <c r="T291" s="50"/>
      <c r="U291" s="53"/>
      <c r="V291" s="20"/>
    </row>
    <row r="292" spans="20:22" x14ac:dyDescent="0.3">
      <c r="T292" s="50"/>
      <c r="U292" s="53"/>
      <c r="V292" s="20"/>
    </row>
  </sheetData>
  <mergeCells count="51">
    <mergeCell ref="X45:X50"/>
    <mergeCell ref="X51:X56"/>
    <mergeCell ref="B30:B33"/>
    <mergeCell ref="X30:X31"/>
    <mergeCell ref="X32:X35"/>
    <mergeCell ref="X36:X39"/>
    <mergeCell ref="X40:X41"/>
    <mergeCell ref="X42:X44"/>
    <mergeCell ref="U42:U44"/>
    <mergeCell ref="U45:U50"/>
    <mergeCell ref="U51:U56"/>
    <mergeCell ref="T36:T44"/>
    <mergeCell ref="T45:T56"/>
    <mergeCell ref="B44:B49"/>
    <mergeCell ref="B34:B36"/>
    <mergeCell ref="B37:B38"/>
    <mergeCell ref="B14:B18"/>
    <mergeCell ref="M41:M69"/>
    <mergeCell ref="N54:N56"/>
    <mergeCell ref="N57:N62"/>
    <mergeCell ref="N63:N69"/>
    <mergeCell ref="N48:N53"/>
    <mergeCell ref="N41:N47"/>
    <mergeCell ref="B28:B29"/>
    <mergeCell ref="B50:B56"/>
    <mergeCell ref="U28:U29"/>
    <mergeCell ref="N27:N32"/>
    <mergeCell ref="U30:U31"/>
    <mergeCell ref="B24:B27"/>
    <mergeCell ref="U25:U27"/>
    <mergeCell ref="U32:U35"/>
    <mergeCell ref="N33:N40"/>
    <mergeCell ref="T25:T35"/>
    <mergeCell ref="U36:U39"/>
    <mergeCell ref="U40:U41"/>
    <mergeCell ref="B6:D6"/>
    <mergeCell ref="U4:U8"/>
    <mergeCell ref="M3:M9"/>
    <mergeCell ref="N3:N9"/>
    <mergeCell ref="U9:U10"/>
    <mergeCell ref="T3:T12"/>
    <mergeCell ref="U11:U12"/>
    <mergeCell ref="B9:B13"/>
    <mergeCell ref="N10:N13"/>
    <mergeCell ref="M10:M40"/>
    <mergeCell ref="N14:N19"/>
    <mergeCell ref="U13:U18"/>
    <mergeCell ref="B22:D22"/>
    <mergeCell ref="T13:T24"/>
    <mergeCell ref="U19:U24"/>
    <mergeCell ref="N20:N26"/>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6" tint="-0.499984740745262"/>
    <pageSetUpPr fitToPage="1"/>
  </sheetPr>
  <dimension ref="A1:IV169"/>
  <sheetViews>
    <sheetView topLeftCell="A28" zoomScale="124" zoomScaleNormal="100" zoomScalePageLayoutView="125" workbookViewId="0">
      <selection activeCell="G15" sqref="G15"/>
    </sheetView>
  </sheetViews>
  <sheetFormatPr defaultColWidth="8.90625" defaultRowHeight="12.5" x14ac:dyDescent="0.25"/>
  <cols>
    <col min="1" max="1" width="9.453125" style="22" customWidth="1"/>
    <col min="2" max="2" width="10.08984375" style="23" customWidth="1"/>
    <col min="3" max="3" width="12.08984375" style="24" customWidth="1"/>
    <col min="4" max="4" width="10.453125" style="24" customWidth="1"/>
    <col min="5" max="5" width="36.08984375" style="22" customWidth="1"/>
    <col min="6" max="6" width="22.6328125" style="22" customWidth="1"/>
    <col min="7" max="7" width="5.453125" style="25" customWidth="1"/>
    <col min="8" max="8" width="5.6328125" style="25" customWidth="1"/>
    <col min="9" max="9" width="22.453125" style="20" customWidth="1"/>
    <col min="10" max="10" width="12.453125" style="20" customWidth="1"/>
    <col min="11" max="11" width="8.90625" style="19" hidden="1" customWidth="1"/>
    <col min="12" max="12" width="8.90625" style="19" customWidth="1"/>
    <col min="13" max="13" width="26.453125" style="20" customWidth="1"/>
    <col min="14" max="256" width="8.90625" style="20" customWidth="1"/>
  </cols>
  <sheetData>
    <row r="1" spans="1:256" ht="18" customHeight="1" thickBot="1" x14ac:dyDescent="0.3">
      <c r="A1" s="30" t="s">
        <v>220</v>
      </c>
      <c r="B1" s="28"/>
      <c r="C1" s="28"/>
      <c r="D1" s="28"/>
      <c r="E1" s="28"/>
      <c r="F1" s="28"/>
      <c r="G1" s="28"/>
      <c r="H1" s="28"/>
      <c r="I1" s="29"/>
      <c r="J1" s="2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21" customFormat="1" ht="30.75" customHeight="1" thickBot="1" x14ac:dyDescent="0.3">
      <c r="A2" s="35" t="s">
        <v>481</v>
      </c>
      <c r="B2" s="36" t="s">
        <v>114</v>
      </c>
      <c r="C2" s="36" t="s">
        <v>509</v>
      </c>
      <c r="D2" s="39" t="s">
        <v>483</v>
      </c>
      <c r="E2" s="39" t="s">
        <v>116</v>
      </c>
      <c r="F2" s="39" t="s">
        <v>117</v>
      </c>
      <c r="G2" s="39" t="s">
        <v>151</v>
      </c>
      <c r="H2" s="40" t="s">
        <v>140</v>
      </c>
      <c r="I2" s="39" t="s">
        <v>108</v>
      </c>
      <c r="J2" s="182" t="s">
        <v>107</v>
      </c>
    </row>
    <row r="3" spans="1:256" ht="61.5" customHeight="1" x14ac:dyDescent="0.25">
      <c r="A3" s="319" t="s">
        <v>482</v>
      </c>
      <c r="B3" s="362" t="s">
        <v>90</v>
      </c>
      <c r="C3" s="179" t="s">
        <v>64</v>
      </c>
      <c r="D3" s="183" t="s">
        <v>65</v>
      </c>
      <c r="E3" s="93" t="s">
        <v>120</v>
      </c>
      <c r="F3" s="93" t="s">
        <v>378</v>
      </c>
      <c r="G3" s="226">
        <v>2</v>
      </c>
      <c r="H3" s="270" t="s">
        <v>754</v>
      </c>
      <c r="I3" s="271" t="s">
        <v>755</v>
      </c>
      <c r="J3" s="124" t="s">
        <v>214</v>
      </c>
      <c r="K3" s="19">
        <v>1</v>
      </c>
      <c r="L3"/>
      <c r="M3" s="167"/>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76.5" customHeight="1" x14ac:dyDescent="0.25">
      <c r="A4" s="320"/>
      <c r="B4" s="363"/>
      <c r="C4" s="180" t="s">
        <v>64</v>
      </c>
      <c r="D4" s="184" t="s">
        <v>375</v>
      </c>
      <c r="E4" s="107" t="s">
        <v>439</v>
      </c>
      <c r="F4" s="107" t="s">
        <v>376</v>
      </c>
      <c r="G4" s="226">
        <v>2</v>
      </c>
      <c r="H4" s="272" t="s">
        <v>754</v>
      </c>
      <c r="I4" s="273"/>
      <c r="J4" s="134"/>
      <c r="K4" s="19">
        <v>1</v>
      </c>
      <c r="L4"/>
      <c r="M4" s="166"/>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07.4" customHeight="1" x14ac:dyDescent="0.25">
      <c r="A5" s="320"/>
      <c r="B5" s="363"/>
      <c r="C5" s="180" t="s">
        <v>64</v>
      </c>
      <c r="D5" s="184" t="s">
        <v>379</v>
      </c>
      <c r="E5" s="107" t="s">
        <v>505</v>
      </c>
      <c r="F5" s="107" t="s">
        <v>380</v>
      </c>
      <c r="G5" s="226">
        <v>1</v>
      </c>
      <c r="H5" s="272" t="s">
        <v>754</v>
      </c>
      <c r="I5" s="274"/>
      <c r="J5" s="125" t="s">
        <v>215</v>
      </c>
      <c r="K5" s="88"/>
      <c r="L5"/>
      <c r="M5" s="170"/>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60.9" customHeight="1" x14ac:dyDescent="0.3">
      <c r="A6" s="320"/>
      <c r="B6" s="363"/>
      <c r="C6" s="180" t="s">
        <v>64</v>
      </c>
      <c r="D6" s="184" t="s">
        <v>105</v>
      </c>
      <c r="E6" s="107" t="s">
        <v>243</v>
      </c>
      <c r="F6" s="107" t="s">
        <v>365</v>
      </c>
      <c r="G6" s="226">
        <v>5</v>
      </c>
      <c r="H6" s="272" t="s">
        <v>754</v>
      </c>
      <c r="I6" s="274"/>
      <c r="J6" s="125"/>
      <c r="K6" s="19">
        <v>1</v>
      </c>
      <c r="L6"/>
      <c r="M6" s="1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3.15" customHeight="1" x14ac:dyDescent="0.25">
      <c r="A7" s="320"/>
      <c r="B7" s="363"/>
      <c r="C7" s="180" t="s">
        <v>64</v>
      </c>
      <c r="D7" s="184" t="s">
        <v>109</v>
      </c>
      <c r="E7" s="107" t="s">
        <v>238</v>
      </c>
      <c r="F7" s="126" t="s">
        <v>368</v>
      </c>
      <c r="G7" s="226">
        <v>3</v>
      </c>
      <c r="H7" s="272" t="s">
        <v>754</v>
      </c>
      <c r="I7" s="274"/>
      <c r="J7" s="125"/>
      <c r="K7" s="19">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57" customHeight="1" x14ac:dyDescent="0.25">
      <c r="A8" s="320"/>
      <c r="B8" s="363"/>
      <c r="C8" s="180" t="s">
        <v>64</v>
      </c>
      <c r="D8" s="184" t="s">
        <v>123</v>
      </c>
      <c r="E8" s="107" t="s">
        <v>244</v>
      </c>
      <c r="F8" s="107" t="s">
        <v>484</v>
      </c>
      <c r="G8" s="226">
        <v>2</v>
      </c>
      <c r="H8" s="272" t="s">
        <v>754</v>
      </c>
      <c r="I8" s="274"/>
      <c r="J8" s="125"/>
      <c r="K8" s="19">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57" customHeight="1" x14ac:dyDescent="0.25">
      <c r="A9" s="320"/>
      <c r="B9" s="363"/>
      <c r="C9" s="180" t="s">
        <v>64</v>
      </c>
      <c r="D9" s="185" t="s">
        <v>152</v>
      </c>
      <c r="E9" s="95" t="s">
        <v>245</v>
      </c>
      <c r="F9" s="95" t="s">
        <v>369</v>
      </c>
      <c r="G9" s="226">
        <v>3</v>
      </c>
      <c r="H9" s="275" t="s">
        <v>756</v>
      </c>
      <c r="I9" s="276"/>
      <c r="J9" s="133"/>
      <c r="K9" s="19">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57" customHeight="1" thickBot="1" x14ac:dyDescent="0.3">
      <c r="A10" s="335"/>
      <c r="B10" s="365"/>
      <c r="C10" s="180" t="s">
        <v>64</v>
      </c>
      <c r="D10" s="185" t="s">
        <v>630</v>
      </c>
      <c r="E10" s="95" t="s">
        <v>637</v>
      </c>
      <c r="F10" s="95" t="s">
        <v>631</v>
      </c>
      <c r="G10" s="228">
        <v>1</v>
      </c>
      <c r="H10" s="277" t="s">
        <v>754</v>
      </c>
      <c r="I10" s="278"/>
      <c r="J10" s="133"/>
      <c r="K10" s="88"/>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57" customHeight="1" x14ac:dyDescent="0.25">
      <c r="A11" s="335"/>
      <c r="B11" s="365"/>
      <c r="C11" s="180" t="s">
        <v>64</v>
      </c>
      <c r="D11" s="185" t="s">
        <v>632</v>
      </c>
      <c r="E11" s="95" t="s">
        <v>680</v>
      </c>
      <c r="F11" s="95" t="s">
        <v>677</v>
      </c>
      <c r="G11" s="234">
        <v>3</v>
      </c>
      <c r="H11" s="135" t="s">
        <v>754</v>
      </c>
      <c r="I11" s="132"/>
      <c r="J11" s="133"/>
      <c r="K11" s="88"/>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57" customHeight="1" x14ac:dyDescent="0.25">
      <c r="A12" s="335"/>
      <c r="B12" s="365"/>
      <c r="C12" s="180" t="s">
        <v>64</v>
      </c>
      <c r="D12" s="185" t="s">
        <v>676</v>
      </c>
      <c r="E12" s="95" t="s">
        <v>638</v>
      </c>
      <c r="F12" s="95" t="s">
        <v>675</v>
      </c>
      <c r="G12" s="234">
        <v>5</v>
      </c>
      <c r="H12" s="135" t="s">
        <v>754</v>
      </c>
      <c r="I12" s="132"/>
      <c r="J12" s="133"/>
      <c r="K12" s="88"/>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7" customHeight="1" x14ac:dyDescent="0.25">
      <c r="A13" s="335"/>
      <c r="B13" s="365"/>
      <c r="C13" s="180" t="s">
        <v>64</v>
      </c>
      <c r="D13" s="185" t="s">
        <v>628</v>
      </c>
      <c r="E13" s="95" t="s">
        <v>641</v>
      </c>
      <c r="F13" s="95" t="s">
        <v>629</v>
      </c>
      <c r="G13" s="234">
        <v>2</v>
      </c>
      <c r="H13" s="135" t="s">
        <v>754</v>
      </c>
      <c r="I13" s="132"/>
      <c r="J13" s="133"/>
      <c r="K13" s="88"/>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57" customHeight="1" x14ac:dyDescent="0.25">
      <c r="A14" s="335"/>
      <c r="B14" s="365"/>
      <c r="C14" s="180" t="s">
        <v>64</v>
      </c>
      <c r="D14" s="185" t="s">
        <v>633</v>
      </c>
      <c r="E14" s="95" t="s">
        <v>639</v>
      </c>
      <c r="F14" s="95" t="s">
        <v>634</v>
      </c>
      <c r="G14" s="234">
        <v>5</v>
      </c>
      <c r="H14" s="135" t="s">
        <v>754</v>
      </c>
      <c r="I14" s="132"/>
      <c r="J14" s="133"/>
      <c r="K14" s="88"/>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57" customHeight="1" x14ac:dyDescent="0.25">
      <c r="A15" s="335"/>
      <c r="B15" s="365"/>
      <c r="C15" s="180" t="s">
        <v>64</v>
      </c>
      <c r="D15" s="185" t="s">
        <v>635</v>
      </c>
      <c r="E15" s="95" t="s">
        <v>640</v>
      </c>
      <c r="F15" s="95" t="s">
        <v>678</v>
      </c>
      <c r="G15" s="234">
        <v>2</v>
      </c>
      <c r="H15" s="135" t="s">
        <v>754</v>
      </c>
      <c r="I15" s="132"/>
      <c r="J15" s="133"/>
      <c r="K15" s="88"/>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3" customHeight="1" thickBot="1" x14ac:dyDescent="0.3">
      <c r="A16" s="321"/>
      <c r="B16" s="364"/>
      <c r="C16" s="181" t="s">
        <v>64</v>
      </c>
      <c r="D16" s="186" t="s">
        <v>119</v>
      </c>
      <c r="E16" s="114" t="s">
        <v>506</v>
      </c>
      <c r="F16" s="114" t="s">
        <v>485</v>
      </c>
      <c r="G16" s="227">
        <v>1</v>
      </c>
      <c r="H16" s="279" t="s">
        <v>754</v>
      </c>
      <c r="I16" s="280" t="s">
        <v>757</v>
      </c>
      <c r="J16" s="128" t="s">
        <v>264</v>
      </c>
      <c r="K16" s="19">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74.150000000000006" customHeight="1" x14ac:dyDescent="0.25">
      <c r="A17" s="319" t="s">
        <v>112</v>
      </c>
      <c r="B17" s="362" t="s">
        <v>23</v>
      </c>
      <c r="C17" s="31" t="s">
        <v>53</v>
      </c>
      <c r="D17" s="176" t="s">
        <v>96</v>
      </c>
      <c r="E17" s="177" t="s">
        <v>370</v>
      </c>
      <c r="F17" s="177" t="s">
        <v>440</v>
      </c>
      <c r="G17" s="226">
        <v>1</v>
      </c>
      <c r="H17" s="272" t="s">
        <v>754</v>
      </c>
      <c r="I17" s="273"/>
      <c r="J17" s="178" t="s">
        <v>229</v>
      </c>
      <c r="K17" s="19">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75" customHeight="1" x14ac:dyDescent="0.25">
      <c r="A18" s="320"/>
      <c r="B18" s="363"/>
      <c r="C18" s="32" t="s">
        <v>53</v>
      </c>
      <c r="D18" s="92" t="s">
        <v>97</v>
      </c>
      <c r="E18" s="107" t="s">
        <v>371</v>
      </c>
      <c r="F18" s="107" t="s">
        <v>372</v>
      </c>
      <c r="G18" s="226">
        <v>1</v>
      </c>
      <c r="H18" s="275" t="s">
        <v>754</v>
      </c>
      <c r="I18" s="276"/>
      <c r="J18" s="134"/>
      <c r="K18" s="19">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72.650000000000006" customHeight="1" thickBot="1" x14ac:dyDescent="0.3">
      <c r="A19" s="320"/>
      <c r="B19" s="365"/>
      <c r="C19" s="34" t="s">
        <v>53</v>
      </c>
      <c r="D19" s="129" t="s">
        <v>98</v>
      </c>
      <c r="E19" s="95" t="s">
        <v>246</v>
      </c>
      <c r="F19" s="95" t="s">
        <v>126</v>
      </c>
      <c r="G19" s="228">
        <v>4</v>
      </c>
      <c r="H19" s="277" t="s">
        <v>754</v>
      </c>
      <c r="I19" s="278"/>
      <c r="J19" s="133"/>
      <c r="K19" s="88"/>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72.650000000000006" customHeight="1" x14ac:dyDescent="0.25">
      <c r="A20" s="320"/>
      <c r="B20" s="365"/>
      <c r="C20" s="34" t="s">
        <v>53</v>
      </c>
      <c r="D20" s="129" t="s">
        <v>636</v>
      </c>
      <c r="E20" s="95" t="s">
        <v>642</v>
      </c>
      <c r="F20" s="95" t="s">
        <v>643</v>
      </c>
      <c r="G20" s="234">
        <v>5</v>
      </c>
      <c r="H20" s="135" t="s">
        <v>754</v>
      </c>
      <c r="I20" s="132"/>
      <c r="J20" s="133"/>
      <c r="K20" s="88"/>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72.650000000000006" customHeight="1" x14ac:dyDescent="0.25">
      <c r="A21" s="320"/>
      <c r="B21" s="365"/>
      <c r="C21" s="34" t="s">
        <v>53</v>
      </c>
      <c r="D21" s="129" t="s">
        <v>644</v>
      </c>
      <c r="E21" s="95" t="s">
        <v>645</v>
      </c>
      <c r="F21" s="95" t="s">
        <v>646</v>
      </c>
      <c r="G21" s="234">
        <v>4</v>
      </c>
      <c r="H21" s="135" t="s">
        <v>754</v>
      </c>
      <c r="I21" s="132"/>
      <c r="J21" s="133"/>
      <c r="K21" s="88"/>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72.650000000000006" customHeight="1" x14ac:dyDescent="0.25">
      <c r="A22" s="320"/>
      <c r="B22" s="365"/>
      <c r="C22" s="34" t="s">
        <v>53</v>
      </c>
      <c r="D22" s="129" t="s">
        <v>647</v>
      </c>
      <c r="E22" s="95" t="s">
        <v>648</v>
      </c>
      <c r="F22" s="95" t="s">
        <v>649</v>
      </c>
      <c r="G22" s="234">
        <v>3</v>
      </c>
      <c r="H22" s="135" t="s">
        <v>754</v>
      </c>
      <c r="I22" s="132"/>
      <c r="J22" s="133"/>
      <c r="K22" s="88"/>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72.650000000000006" customHeight="1" x14ac:dyDescent="0.25">
      <c r="A23" s="320"/>
      <c r="B23" s="365"/>
      <c r="C23" s="34" t="s">
        <v>53</v>
      </c>
      <c r="D23" s="129" t="s">
        <v>650</v>
      </c>
      <c r="E23" s="95" t="s">
        <v>651</v>
      </c>
      <c r="F23" s="95" t="s">
        <v>652</v>
      </c>
      <c r="G23" s="234">
        <v>5</v>
      </c>
      <c r="H23" s="135" t="s">
        <v>754</v>
      </c>
      <c r="I23" s="132"/>
      <c r="J23" s="133"/>
      <c r="K23" s="88"/>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57" customHeight="1" thickBot="1" x14ac:dyDescent="0.3">
      <c r="A24" s="320"/>
      <c r="B24" s="364"/>
      <c r="C24" s="33" t="s">
        <v>53</v>
      </c>
      <c r="D24" s="127" t="s">
        <v>226</v>
      </c>
      <c r="E24" s="114" t="s">
        <v>227</v>
      </c>
      <c r="F24" s="114" t="s">
        <v>381</v>
      </c>
      <c r="G24" s="228">
        <v>2</v>
      </c>
      <c r="H24" s="277" t="s">
        <v>754</v>
      </c>
      <c r="I24" s="278"/>
      <c r="J24" s="136" t="s">
        <v>239</v>
      </c>
      <c r="K24" s="19">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93" customHeight="1" x14ac:dyDescent="0.25">
      <c r="A25" s="320"/>
      <c r="B25" s="362" t="s">
        <v>138</v>
      </c>
      <c r="C25" s="31" t="s">
        <v>53</v>
      </c>
      <c r="D25" s="123" t="s">
        <v>99</v>
      </c>
      <c r="E25" s="93" t="s">
        <v>127</v>
      </c>
      <c r="F25" s="93" t="s">
        <v>507</v>
      </c>
      <c r="G25" s="227">
        <v>1</v>
      </c>
      <c r="H25" s="270" t="s">
        <v>758</v>
      </c>
      <c r="I25" s="271"/>
      <c r="J25" s="94"/>
      <c r="K25" s="19">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7.25" customHeight="1" x14ac:dyDescent="0.25">
      <c r="A26" s="320"/>
      <c r="B26" s="363"/>
      <c r="C26" s="32" t="s">
        <v>53</v>
      </c>
      <c r="D26" s="92" t="s">
        <v>441</v>
      </c>
      <c r="E26" s="107" t="s">
        <v>247</v>
      </c>
      <c r="F26" s="107" t="s">
        <v>460</v>
      </c>
      <c r="G26" s="226">
        <v>1</v>
      </c>
      <c r="H26" s="272" t="s">
        <v>758</v>
      </c>
      <c r="I26" s="274" t="s">
        <v>759</v>
      </c>
      <c r="J26" s="125"/>
      <c r="K26" s="19">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68.25" customHeight="1" x14ac:dyDescent="0.25">
      <c r="A27" s="320"/>
      <c r="B27" s="363"/>
      <c r="C27" s="32" t="s">
        <v>53</v>
      </c>
      <c r="D27" s="92" t="s">
        <v>457</v>
      </c>
      <c r="E27" s="107" t="s">
        <v>247</v>
      </c>
      <c r="F27" s="107" t="s">
        <v>487</v>
      </c>
      <c r="G27" s="226">
        <v>4</v>
      </c>
      <c r="H27" s="272" t="s">
        <v>758</v>
      </c>
      <c r="I27" s="274" t="s">
        <v>759</v>
      </c>
      <c r="J27" s="125"/>
      <c r="K27" s="19">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61.5" customHeight="1" x14ac:dyDescent="0.25">
      <c r="A28" s="320"/>
      <c r="B28" s="363"/>
      <c r="C28" s="32" t="s">
        <v>53</v>
      </c>
      <c r="D28" s="92" t="s">
        <v>461</v>
      </c>
      <c r="E28" s="107" t="s">
        <v>122</v>
      </c>
      <c r="F28" s="107" t="s">
        <v>486</v>
      </c>
      <c r="G28" s="226">
        <v>2</v>
      </c>
      <c r="H28" s="272" t="s">
        <v>760</v>
      </c>
      <c r="I28" s="274"/>
      <c r="J28" s="125"/>
      <c r="K28" s="19">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97.5" customHeight="1" x14ac:dyDescent="0.25">
      <c r="A29" s="320"/>
      <c r="B29" s="363"/>
      <c r="C29" s="32" t="s">
        <v>53</v>
      </c>
      <c r="D29" s="92" t="s">
        <v>44</v>
      </c>
      <c r="E29" s="107" t="s">
        <v>359</v>
      </c>
      <c r="F29" s="107" t="s">
        <v>382</v>
      </c>
      <c r="G29" s="226">
        <v>2</v>
      </c>
      <c r="H29" s="272" t="s">
        <v>758</v>
      </c>
      <c r="I29" s="274" t="s">
        <v>761</v>
      </c>
      <c r="J29" s="125"/>
      <c r="K29" s="19">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63.9" customHeight="1" thickBot="1" x14ac:dyDescent="0.3">
      <c r="A30" s="320"/>
      <c r="B30" s="364"/>
      <c r="C30" s="33" t="s">
        <v>53</v>
      </c>
      <c r="D30" s="127" t="s">
        <v>67</v>
      </c>
      <c r="E30" s="114" t="s">
        <v>130</v>
      </c>
      <c r="F30" s="114" t="s">
        <v>201</v>
      </c>
      <c r="G30" s="228">
        <v>2</v>
      </c>
      <c r="H30" s="277" t="s">
        <v>760</v>
      </c>
      <c r="I30" s="278" t="s">
        <v>762</v>
      </c>
      <c r="J30" s="125"/>
      <c r="K30" s="19">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54.5" thickBot="1" x14ac:dyDescent="0.3">
      <c r="A31" s="320"/>
      <c r="B31" s="362" t="s">
        <v>195</v>
      </c>
      <c r="C31" s="31" t="s">
        <v>53</v>
      </c>
      <c r="D31" s="123" t="s">
        <v>45</v>
      </c>
      <c r="E31" s="101" t="s">
        <v>248</v>
      </c>
      <c r="F31" s="101" t="s">
        <v>468</v>
      </c>
      <c r="G31" s="227">
        <v>2</v>
      </c>
      <c r="H31" s="270" t="s">
        <v>760</v>
      </c>
      <c r="I31" s="271" t="s">
        <v>763</v>
      </c>
      <c r="J31" s="94"/>
      <c r="K31" s="19">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54.5" thickBot="1" x14ac:dyDescent="0.3">
      <c r="A32" s="320"/>
      <c r="B32" s="363"/>
      <c r="C32" s="32" t="s">
        <v>53</v>
      </c>
      <c r="D32" s="92" t="s">
        <v>46</v>
      </c>
      <c r="E32" s="107" t="s">
        <v>248</v>
      </c>
      <c r="F32" s="107" t="s">
        <v>492</v>
      </c>
      <c r="G32" s="226">
        <v>3</v>
      </c>
      <c r="H32" s="272" t="s">
        <v>758</v>
      </c>
      <c r="I32" s="271" t="s">
        <v>763</v>
      </c>
      <c r="J32" s="125"/>
      <c r="K32" s="19">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99.5" thickBot="1" x14ac:dyDescent="0.3">
      <c r="A33" s="320"/>
      <c r="B33" s="363"/>
      <c r="C33" s="32" t="s">
        <v>53</v>
      </c>
      <c r="D33" s="92" t="s">
        <v>47</v>
      </c>
      <c r="E33" s="107" t="s">
        <v>248</v>
      </c>
      <c r="F33" s="107" t="s">
        <v>490</v>
      </c>
      <c r="G33" s="226">
        <v>5</v>
      </c>
      <c r="H33" s="272" t="s">
        <v>758</v>
      </c>
      <c r="I33" s="271" t="s">
        <v>764</v>
      </c>
      <c r="J33" s="125"/>
      <c r="K33" s="19">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54" x14ac:dyDescent="0.25">
      <c r="A34" s="320"/>
      <c r="B34" s="363"/>
      <c r="C34" s="32" t="s">
        <v>53</v>
      </c>
      <c r="D34" s="92" t="s">
        <v>48</v>
      </c>
      <c r="E34" s="107" t="s">
        <v>249</v>
      </c>
      <c r="F34" s="107" t="s">
        <v>491</v>
      </c>
      <c r="G34" s="226">
        <v>2</v>
      </c>
      <c r="H34" s="272" t="s">
        <v>758</v>
      </c>
      <c r="I34" s="271" t="s">
        <v>763</v>
      </c>
      <c r="J34" s="125"/>
      <c r="K34" s="19">
        <v>1</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99" x14ac:dyDescent="0.25">
      <c r="A35" s="320"/>
      <c r="B35" s="363"/>
      <c r="C35" s="32" t="s">
        <v>53</v>
      </c>
      <c r="D35" s="92" t="s">
        <v>25</v>
      </c>
      <c r="E35" s="107" t="s">
        <v>249</v>
      </c>
      <c r="F35" s="107" t="s">
        <v>489</v>
      </c>
      <c r="G35" s="226">
        <v>5</v>
      </c>
      <c r="H35" s="272" t="s">
        <v>758</v>
      </c>
      <c r="I35" s="274" t="s">
        <v>764</v>
      </c>
      <c r="J35" s="125"/>
      <c r="K35" s="19">
        <v>1</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56.4" customHeight="1" x14ac:dyDescent="0.25">
      <c r="A36" s="320"/>
      <c r="B36" s="363"/>
      <c r="C36" s="32" t="s">
        <v>53</v>
      </c>
      <c r="D36" s="92" t="s">
        <v>26</v>
      </c>
      <c r="E36" s="107" t="s">
        <v>249</v>
      </c>
      <c r="F36" s="107" t="s">
        <v>488</v>
      </c>
      <c r="G36" s="226">
        <v>5</v>
      </c>
      <c r="H36" s="272" t="s">
        <v>758</v>
      </c>
      <c r="I36" s="281"/>
      <c r="J36" s="125"/>
      <c r="K36" s="19">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80.400000000000006" customHeight="1" thickBot="1" x14ac:dyDescent="0.3">
      <c r="A37" s="320"/>
      <c r="B37" s="364"/>
      <c r="C37" s="33" t="s">
        <v>89</v>
      </c>
      <c r="D37" s="127" t="s">
        <v>49</v>
      </c>
      <c r="E37" s="114" t="s">
        <v>508</v>
      </c>
      <c r="F37" s="114" t="s">
        <v>202</v>
      </c>
      <c r="G37" s="228">
        <v>1</v>
      </c>
      <c r="H37" s="277" t="s">
        <v>758</v>
      </c>
      <c r="I37" s="278"/>
      <c r="J37" s="128"/>
      <c r="K37" s="19">
        <v>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60.9" customHeight="1" x14ac:dyDescent="0.25">
      <c r="A38" s="320"/>
      <c r="B38" s="362" t="s">
        <v>124</v>
      </c>
      <c r="C38" s="31" t="s">
        <v>89</v>
      </c>
      <c r="D38" s="123" t="s">
        <v>273</v>
      </c>
      <c r="E38" s="93" t="s">
        <v>387</v>
      </c>
      <c r="F38" s="93" t="s">
        <v>383</v>
      </c>
      <c r="G38" s="227">
        <v>1</v>
      </c>
      <c r="H38" s="270" t="s">
        <v>758</v>
      </c>
      <c r="I38" s="271"/>
      <c r="J38" s="94"/>
      <c r="K38" s="19">
        <v>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83.4" customHeight="1" x14ac:dyDescent="0.25">
      <c r="A39" s="320"/>
      <c r="B39" s="363"/>
      <c r="C39" s="32" t="s">
        <v>89</v>
      </c>
      <c r="D39" s="92" t="s">
        <v>523</v>
      </c>
      <c r="E39" s="107" t="s">
        <v>388</v>
      </c>
      <c r="F39" s="107" t="s">
        <v>493</v>
      </c>
      <c r="G39" s="226">
        <v>4</v>
      </c>
      <c r="H39" s="272" t="s">
        <v>758</v>
      </c>
      <c r="I39" s="274"/>
      <c r="J39" s="125"/>
      <c r="K39" s="19">
        <v>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320"/>
      <c r="B40" s="363"/>
      <c r="C40" s="32" t="s">
        <v>89</v>
      </c>
      <c r="D40" s="92" t="s">
        <v>75</v>
      </c>
      <c r="E40" s="107" t="s">
        <v>494</v>
      </c>
      <c r="F40" s="107" t="s">
        <v>391</v>
      </c>
      <c r="G40" s="226">
        <v>3</v>
      </c>
      <c r="H40" s="272" t="s">
        <v>758</v>
      </c>
      <c r="I40" s="274"/>
      <c r="J40" s="125"/>
      <c r="K40" s="19">
        <v>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62.15" customHeight="1" x14ac:dyDescent="0.25">
      <c r="A41" s="320"/>
      <c r="B41" s="363"/>
      <c r="C41" s="32" t="s">
        <v>89</v>
      </c>
      <c r="D41" s="92" t="s">
        <v>76</v>
      </c>
      <c r="E41" s="107" t="s">
        <v>361</v>
      </c>
      <c r="F41" s="107" t="s">
        <v>384</v>
      </c>
      <c r="G41" s="226">
        <v>2</v>
      </c>
      <c r="H41" s="272" t="s">
        <v>758</v>
      </c>
      <c r="I41" s="274"/>
      <c r="J41" s="125" t="s">
        <v>205</v>
      </c>
      <c r="K41" s="19">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2.75" customHeight="1" x14ac:dyDescent="0.25">
      <c r="A42" s="320"/>
      <c r="B42" s="363"/>
      <c r="C42" s="32" t="s">
        <v>89</v>
      </c>
      <c r="D42" s="92" t="s">
        <v>69</v>
      </c>
      <c r="E42" s="107" t="s">
        <v>128</v>
      </c>
      <c r="F42" s="107" t="s">
        <v>385</v>
      </c>
      <c r="G42" s="226">
        <v>3</v>
      </c>
      <c r="H42" s="272" t="s">
        <v>758</v>
      </c>
      <c r="I42" s="274"/>
      <c r="J42" s="125"/>
      <c r="K42" s="19">
        <v>1</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63.5" thickBot="1" x14ac:dyDescent="0.3">
      <c r="A43" s="320"/>
      <c r="B43" s="364"/>
      <c r="C43" s="33" t="s">
        <v>89</v>
      </c>
      <c r="D43" s="127" t="s">
        <v>6</v>
      </c>
      <c r="E43" s="114" t="s">
        <v>364</v>
      </c>
      <c r="F43" s="114" t="s">
        <v>386</v>
      </c>
      <c r="G43" s="228">
        <v>5</v>
      </c>
      <c r="H43" s="277" t="s">
        <v>758</v>
      </c>
      <c r="I43" s="278"/>
      <c r="J43" s="125"/>
      <c r="K43" s="19">
        <v>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58.5" customHeight="1" x14ac:dyDescent="0.25">
      <c r="A44" s="320"/>
      <c r="B44" s="362" t="s">
        <v>129</v>
      </c>
      <c r="C44" s="31" t="s">
        <v>89</v>
      </c>
      <c r="D44" s="123" t="s">
        <v>221</v>
      </c>
      <c r="E44" s="93" t="s">
        <v>360</v>
      </c>
      <c r="F44" s="93" t="s">
        <v>390</v>
      </c>
      <c r="G44" s="227">
        <v>3</v>
      </c>
      <c r="H44" s="270" t="s">
        <v>758</v>
      </c>
      <c r="I44" s="271"/>
      <c r="J44" s="94"/>
      <c r="K44" s="19">
        <v>1</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08" x14ac:dyDescent="0.25">
      <c r="A45" s="320"/>
      <c r="B45" s="363"/>
      <c r="C45" s="32" t="s">
        <v>89</v>
      </c>
      <c r="D45" s="92" t="s">
        <v>504</v>
      </c>
      <c r="E45" s="107" t="s">
        <v>389</v>
      </c>
      <c r="F45" s="107" t="s">
        <v>495</v>
      </c>
      <c r="G45" s="226">
        <v>1</v>
      </c>
      <c r="H45" s="272" t="s">
        <v>758</v>
      </c>
      <c r="I45" s="274"/>
      <c r="J45" s="125"/>
      <c r="K45" s="19">
        <v>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60.75" customHeight="1" x14ac:dyDescent="0.25">
      <c r="A46" s="320"/>
      <c r="B46" s="363"/>
      <c r="C46" s="32" t="s">
        <v>89</v>
      </c>
      <c r="D46" s="92" t="s">
        <v>75</v>
      </c>
      <c r="E46" s="107" t="s">
        <v>494</v>
      </c>
      <c r="F46" s="107" t="s">
        <v>392</v>
      </c>
      <c r="G46" s="226">
        <v>3</v>
      </c>
      <c r="H46" s="272" t="s">
        <v>758</v>
      </c>
      <c r="I46" s="274"/>
      <c r="J46" s="125"/>
      <c r="K46" s="19">
        <v>1</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62.15" customHeight="1" x14ac:dyDescent="0.25">
      <c r="A47" s="320"/>
      <c r="B47" s="363"/>
      <c r="C47" s="32" t="s">
        <v>89</v>
      </c>
      <c r="D47" s="92" t="s">
        <v>76</v>
      </c>
      <c r="E47" s="107" t="s">
        <v>361</v>
      </c>
      <c r="F47" s="107" t="s">
        <v>393</v>
      </c>
      <c r="G47" s="226">
        <v>2</v>
      </c>
      <c r="H47" s="272" t="s">
        <v>758</v>
      </c>
      <c r="I47" s="274"/>
      <c r="J47" s="125"/>
      <c r="K47" s="19">
        <v>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71.25" customHeight="1" x14ac:dyDescent="0.25">
      <c r="A48" s="320"/>
      <c r="B48" s="363"/>
      <c r="C48" s="32" t="s">
        <v>89</v>
      </c>
      <c r="D48" s="92" t="s">
        <v>103</v>
      </c>
      <c r="E48" s="107" t="s">
        <v>150</v>
      </c>
      <c r="F48" s="107" t="s">
        <v>394</v>
      </c>
      <c r="G48" s="226">
        <v>5</v>
      </c>
      <c r="H48" s="272" t="s">
        <v>758</v>
      </c>
      <c r="I48" s="274"/>
      <c r="J48" s="125"/>
      <c r="K48" s="19">
        <v>1</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56.25" customHeight="1" x14ac:dyDescent="0.25">
      <c r="A49" s="320"/>
      <c r="B49" s="363"/>
      <c r="C49" s="32" t="s">
        <v>89</v>
      </c>
      <c r="D49" s="92" t="s">
        <v>51</v>
      </c>
      <c r="E49" s="107" t="s">
        <v>250</v>
      </c>
      <c r="F49" s="95" t="s">
        <v>395</v>
      </c>
      <c r="G49" s="226">
        <v>5</v>
      </c>
      <c r="H49" s="272" t="s">
        <v>758</v>
      </c>
      <c r="I49" s="274"/>
      <c r="J49" s="125"/>
      <c r="K49" s="19">
        <v>1</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53.15" customHeight="1" x14ac:dyDescent="0.25">
      <c r="A50" s="320"/>
      <c r="B50" s="363"/>
      <c r="C50" s="32" t="s">
        <v>89</v>
      </c>
      <c r="D50" s="92" t="s">
        <v>52</v>
      </c>
      <c r="E50" s="107" t="s">
        <v>190</v>
      </c>
      <c r="F50" s="107" t="s">
        <v>110</v>
      </c>
      <c r="G50" s="226">
        <v>5</v>
      </c>
      <c r="H50" s="272" t="s">
        <v>758</v>
      </c>
      <c r="I50" s="274"/>
      <c r="J50" s="125"/>
      <c r="K50" s="19">
        <v>1</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57.9" customHeight="1" thickBot="1" x14ac:dyDescent="0.3">
      <c r="A51" s="321"/>
      <c r="B51" s="365"/>
      <c r="C51" s="34" t="s">
        <v>89</v>
      </c>
      <c r="D51" s="129" t="s">
        <v>104</v>
      </c>
      <c r="E51" s="95" t="s">
        <v>134</v>
      </c>
      <c r="F51" s="95" t="s">
        <v>66</v>
      </c>
      <c r="G51" s="228">
        <v>3</v>
      </c>
      <c r="H51" s="275" t="s">
        <v>758</v>
      </c>
      <c r="I51" s="276"/>
      <c r="J51" s="125"/>
      <c r="K51" s="19">
        <v>1</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45" customHeight="1" x14ac:dyDescent="0.25">
      <c r="A52" s="350" t="s">
        <v>358</v>
      </c>
      <c r="B52" s="362" t="s">
        <v>55</v>
      </c>
      <c r="C52" s="31" t="s">
        <v>53</v>
      </c>
      <c r="D52" s="123" t="s">
        <v>469</v>
      </c>
      <c r="E52" s="93" t="s">
        <v>251</v>
      </c>
      <c r="F52" s="93" t="s">
        <v>501</v>
      </c>
      <c r="G52" s="227">
        <v>4</v>
      </c>
      <c r="H52" s="270" t="s">
        <v>765</v>
      </c>
      <c r="I52" s="282" t="s">
        <v>766</v>
      </c>
      <c r="J52" s="124"/>
      <c r="K52" s="19">
        <v>1</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54.75" customHeight="1" x14ac:dyDescent="0.25">
      <c r="A53" s="350"/>
      <c r="B53" s="363"/>
      <c r="C53" s="32" t="s">
        <v>53</v>
      </c>
      <c r="D53" s="92" t="s">
        <v>1</v>
      </c>
      <c r="E53" s="107" t="s">
        <v>135</v>
      </c>
      <c r="F53" s="107" t="s">
        <v>396</v>
      </c>
      <c r="G53" s="226">
        <v>4</v>
      </c>
      <c r="H53" s="272" t="s">
        <v>758</v>
      </c>
      <c r="I53" s="274"/>
      <c r="J53" s="125"/>
      <c r="K53" s="19">
        <v>1</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ustomHeight="1" x14ac:dyDescent="0.25">
      <c r="A54" s="350"/>
      <c r="B54" s="363"/>
      <c r="C54" s="32" t="s">
        <v>53</v>
      </c>
      <c r="D54" s="92" t="s">
        <v>34</v>
      </c>
      <c r="E54" s="107" t="s">
        <v>252</v>
      </c>
      <c r="F54" s="107" t="s">
        <v>397</v>
      </c>
      <c r="G54" s="226">
        <v>1</v>
      </c>
      <c r="H54" s="272" t="s">
        <v>758</v>
      </c>
      <c r="I54" s="274"/>
      <c r="J54" s="130"/>
      <c r="K54" s="19">
        <v>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45" customHeight="1" x14ac:dyDescent="0.25">
      <c r="A55" s="350"/>
      <c r="B55" s="363"/>
      <c r="C55" s="32" t="s">
        <v>53</v>
      </c>
      <c r="D55" s="92" t="s">
        <v>2</v>
      </c>
      <c r="E55" s="107" t="s">
        <v>136</v>
      </c>
      <c r="F55" s="107" t="s">
        <v>398</v>
      </c>
      <c r="G55" s="226">
        <v>1</v>
      </c>
      <c r="H55" s="272" t="s">
        <v>758</v>
      </c>
      <c r="I55" s="274"/>
      <c r="J55" s="131" t="s">
        <v>237</v>
      </c>
      <c r="K55" s="19">
        <v>1</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ustomHeight="1" x14ac:dyDescent="0.25">
      <c r="A56" s="350"/>
      <c r="B56" s="363"/>
      <c r="C56" s="32" t="s">
        <v>53</v>
      </c>
      <c r="D56" s="92" t="s">
        <v>502</v>
      </c>
      <c r="E56" s="107" t="s">
        <v>131</v>
      </c>
      <c r="F56" s="107" t="s">
        <v>399</v>
      </c>
      <c r="G56" s="226">
        <v>3</v>
      </c>
      <c r="H56" s="272" t="s">
        <v>758</v>
      </c>
      <c r="I56" s="274" t="s">
        <v>764</v>
      </c>
      <c r="J56" s="131" t="s">
        <v>374</v>
      </c>
      <c r="K56" s="19">
        <v>1</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69" customHeight="1" x14ac:dyDescent="0.25">
      <c r="A57" s="350"/>
      <c r="B57" s="363"/>
      <c r="C57" s="32" t="s">
        <v>53</v>
      </c>
      <c r="D57" s="92" t="s">
        <v>27</v>
      </c>
      <c r="E57" s="107" t="s">
        <v>132</v>
      </c>
      <c r="F57" s="107" t="s">
        <v>437</v>
      </c>
      <c r="G57" s="226">
        <v>1</v>
      </c>
      <c r="H57" s="272" t="s">
        <v>758</v>
      </c>
      <c r="I57" s="274"/>
      <c r="J57" s="125"/>
      <c r="K57" s="19">
        <v>1</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48" customHeight="1" thickBot="1" x14ac:dyDescent="0.3">
      <c r="A58" s="350"/>
      <c r="B58" s="365"/>
      <c r="C58" s="34" t="s">
        <v>53</v>
      </c>
      <c r="D58" s="129" t="s">
        <v>28</v>
      </c>
      <c r="E58" s="95" t="s">
        <v>204</v>
      </c>
      <c r="F58" s="95" t="s">
        <v>496</v>
      </c>
      <c r="G58" s="228">
        <v>5</v>
      </c>
      <c r="H58" s="275" t="s">
        <v>758</v>
      </c>
      <c r="I58" s="276" t="s">
        <v>764</v>
      </c>
      <c r="J58" s="133"/>
      <c r="K58" s="19">
        <v>1</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43.5" customHeight="1" x14ac:dyDescent="0.25">
      <c r="A59" s="350"/>
      <c r="B59" s="362" t="s">
        <v>142</v>
      </c>
      <c r="C59" s="31" t="s">
        <v>53</v>
      </c>
      <c r="D59" s="123" t="s">
        <v>143</v>
      </c>
      <c r="E59" s="93" t="s">
        <v>144</v>
      </c>
      <c r="F59" s="93" t="s">
        <v>203</v>
      </c>
      <c r="G59" s="227">
        <v>2</v>
      </c>
      <c r="H59" s="270" t="s">
        <v>760</v>
      </c>
      <c r="I59" s="271"/>
      <c r="J59" s="94"/>
      <c r="K59" s="19">
        <v>1</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45" customHeight="1" x14ac:dyDescent="0.25">
      <c r="A60" s="350"/>
      <c r="B60" s="363"/>
      <c r="C60" s="32" t="s">
        <v>53</v>
      </c>
      <c r="D60" s="92" t="s">
        <v>145</v>
      </c>
      <c r="E60" s="107" t="s">
        <v>146</v>
      </c>
      <c r="F60" s="107" t="s">
        <v>503</v>
      </c>
      <c r="G60" s="226">
        <v>5</v>
      </c>
      <c r="H60" s="272" t="s">
        <v>760</v>
      </c>
      <c r="I60" s="274"/>
      <c r="J60" s="125"/>
      <c r="K60" s="19">
        <v>1</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47.15" customHeight="1" x14ac:dyDescent="0.25">
      <c r="A61" s="350"/>
      <c r="B61" s="363"/>
      <c r="C61" s="32" t="s">
        <v>53</v>
      </c>
      <c r="D61" s="92" t="s">
        <v>29</v>
      </c>
      <c r="E61" s="107" t="s">
        <v>253</v>
      </c>
      <c r="F61" s="107" t="s">
        <v>400</v>
      </c>
      <c r="G61" s="226">
        <v>2</v>
      </c>
      <c r="H61" s="272" t="s">
        <v>758</v>
      </c>
      <c r="I61" s="274"/>
      <c r="J61" s="125"/>
      <c r="K61" s="19">
        <v>1</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ht="45" customHeight="1" x14ac:dyDescent="0.25">
      <c r="A62" s="350"/>
      <c r="B62" s="363"/>
      <c r="C62" s="32" t="s">
        <v>53</v>
      </c>
      <c r="D62" s="92" t="s">
        <v>30</v>
      </c>
      <c r="E62" s="107" t="s">
        <v>254</v>
      </c>
      <c r="F62" s="107" t="s">
        <v>133</v>
      </c>
      <c r="G62" s="226">
        <v>2</v>
      </c>
      <c r="H62" s="272" t="s">
        <v>758</v>
      </c>
      <c r="I62" s="274"/>
      <c r="J62" s="125"/>
      <c r="K62" s="19">
        <v>1</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ht="81" x14ac:dyDescent="0.25">
      <c r="A63" s="350"/>
      <c r="B63" s="363"/>
      <c r="C63" s="32" t="s">
        <v>89</v>
      </c>
      <c r="D63" s="92" t="s">
        <v>216</v>
      </c>
      <c r="E63" s="95" t="s">
        <v>497</v>
      </c>
      <c r="F63" s="107" t="s">
        <v>472</v>
      </c>
      <c r="G63" s="226">
        <v>2</v>
      </c>
      <c r="H63" s="272" t="s">
        <v>760</v>
      </c>
      <c r="I63" s="274"/>
      <c r="J63" s="125"/>
      <c r="K63" s="88"/>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ht="66" customHeight="1" thickBot="1" x14ac:dyDescent="0.3">
      <c r="A64" s="350"/>
      <c r="B64" s="365"/>
      <c r="C64" s="34" t="s">
        <v>53</v>
      </c>
      <c r="D64" s="207" t="s">
        <v>222</v>
      </c>
      <c r="E64" s="95" t="s">
        <v>228</v>
      </c>
      <c r="F64" s="208" t="s">
        <v>357</v>
      </c>
      <c r="G64" s="228">
        <v>2</v>
      </c>
      <c r="H64" s="275" t="s">
        <v>758</v>
      </c>
      <c r="I64" s="276"/>
      <c r="J64" s="133"/>
      <c r="K64" s="19">
        <v>1</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72" x14ac:dyDescent="0.25">
      <c r="A65" s="350"/>
      <c r="B65" s="362" t="s">
        <v>139</v>
      </c>
      <c r="C65" s="31" t="s">
        <v>53</v>
      </c>
      <c r="D65" s="123" t="s">
        <v>461</v>
      </c>
      <c r="E65" s="93" t="s">
        <v>122</v>
      </c>
      <c r="F65" s="93" t="s">
        <v>401</v>
      </c>
      <c r="G65" s="227">
        <v>2</v>
      </c>
      <c r="H65" s="270" t="s">
        <v>760</v>
      </c>
      <c r="I65" s="270"/>
      <c r="J65" s="94"/>
      <c r="K65" s="19">
        <v>1</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99" x14ac:dyDescent="0.25">
      <c r="A66" s="350"/>
      <c r="B66" s="363"/>
      <c r="C66" s="32" t="s">
        <v>53</v>
      </c>
      <c r="D66" s="92" t="s">
        <v>44</v>
      </c>
      <c r="E66" s="107" t="s">
        <v>359</v>
      </c>
      <c r="F66" s="107" t="s">
        <v>402</v>
      </c>
      <c r="G66" s="226">
        <v>2</v>
      </c>
      <c r="H66" s="272" t="s">
        <v>758</v>
      </c>
      <c r="I66" s="274"/>
      <c r="J66" s="125"/>
      <c r="K66" s="19">
        <v>1</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45.5" thickBot="1" x14ac:dyDescent="0.3">
      <c r="A67" s="350"/>
      <c r="B67" s="364"/>
      <c r="C67" s="33" t="s">
        <v>53</v>
      </c>
      <c r="D67" s="127" t="s">
        <v>31</v>
      </c>
      <c r="E67" s="114" t="s">
        <v>498</v>
      </c>
      <c r="F67" s="114" t="s">
        <v>56</v>
      </c>
      <c r="G67" s="228">
        <v>3</v>
      </c>
      <c r="H67" s="277" t="s">
        <v>760</v>
      </c>
      <c r="I67" s="278"/>
      <c r="J67" s="128"/>
      <c r="K67" s="19">
        <v>1</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52.5" customHeight="1" x14ac:dyDescent="0.25">
      <c r="A68" s="350"/>
      <c r="B68" s="362" t="s">
        <v>35</v>
      </c>
      <c r="C68" s="31" t="s">
        <v>89</v>
      </c>
      <c r="D68" s="123" t="s">
        <v>272</v>
      </c>
      <c r="E68" s="93" t="s">
        <v>125</v>
      </c>
      <c r="F68" s="93" t="s">
        <v>403</v>
      </c>
      <c r="G68" s="227">
        <v>2</v>
      </c>
      <c r="H68" s="270" t="s">
        <v>760</v>
      </c>
      <c r="I68" s="271"/>
      <c r="J68" s="94"/>
      <c r="K68" s="19">
        <v>1</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89.15" customHeight="1" x14ac:dyDescent="0.25">
      <c r="A69" s="350"/>
      <c r="B69" s="363"/>
      <c r="C69" s="32" t="s">
        <v>89</v>
      </c>
      <c r="D69" s="92" t="s">
        <v>37</v>
      </c>
      <c r="E69" s="107" t="s">
        <v>404</v>
      </c>
      <c r="F69" s="107" t="s">
        <v>499</v>
      </c>
      <c r="G69" s="226">
        <v>2</v>
      </c>
      <c r="H69" s="272" t="s">
        <v>760</v>
      </c>
      <c r="I69" s="274"/>
      <c r="J69" s="125"/>
      <c r="K69" s="19">
        <v>1</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ht="71.150000000000006" customHeight="1" x14ac:dyDescent="0.25">
      <c r="A70" s="350"/>
      <c r="B70" s="363"/>
      <c r="C70" s="32" t="s">
        <v>89</v>
      </c>
      <c r="D70" s="92" t="s">
        <v>75</v>
      </c>
      <c r="E70" s="107" t="s">
        <v>494</v>
      </c>
      <c r="F70" s="107" t="s">
        <v>405</v>
      </c>
      <c r="G70" s="226">
        <v>3</v>
      </c>
      <c r="H70" s="272" t="s">
        <v>758</v>
      </c>
      <c r="I70" s="274"/>
      <c r="J70" s="125"/>
      <c r="K70" s="19">
        <v>1</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62.15" customHeight="1" x14ac:dyDescent="0.25">
      <c r="A71" s="350"/>
      <c r="B71" s="363"/>
      <c r="C71" s="32" t="s">
        <v>89</v>
      </c>
      <c r="D71" s="92" t="s">
        <v>76</v>
      </c>
      <c r="E71" s="107" t="s">
        <v>361</v>
      </c>
      <c r="F71" s="107" t="s">
        <v>406</v>
      </c>
      <c r="G71" s="226">
        <v>3</v>
      </c>
      <c r="H71" s="272" t="s">
        <v>758</v>
      </c>
      <c r="I71" s="274"/>
      <c r="J71" s="125"/>
      <c r="K71" s="19">
        <v>1</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72" customHeight="1" x14ac:dyDescent="0.25">
      <c r="A72" s="350"/>
      <c r="B72" s="363"/>
      <c r="C72" s="32" t="s">
        <v>89</v>
      </c>
      <c r="D72" s="92" t="s">
        <v>38</v>
      </c>
      <c r="E72" s="107" t="s">
        <v>150</v>
      </c>
      <c r="F72" s="107" t="s">
        <v>412</v>
      </c>
      <c r="G72" s="226">
        <v>4</v>
      </c>
      <c r="H72" s="272" t="s">
        <v>758</v>
      </c>
      <c r="I72" s="274"/>
      <c r="J72" s="125"/>
      <c r="K72" s="19">
        <v>1</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52.5" customHeight="1" thickBot="1" x14ac:dyDescent="0.3">
      <c r="A73" s="350"/>
      <c r="B73" s="365"/>
      <c r="C73" s="34" t="s">
        <v>89</v>
      </c>
      <c r="D73" s="129" t="s">
        <v>32</v>
      </c>
      <c r="E73" s="95" t="s">
        <v>255</v>
      </c>
      <c r="F73" s="114" t="s">
        <v>407</v>
      </c>
      <c r="G73" s="228">
        <v>4</v>
      </c>
      <c r="H73" s="275" t="s">
        <v>758</v>
      </c>
      <c r="I73" s="276"/>
      <c r="J73" s="133"/>
      <c r="K73" s="19">
        <v>1</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50.25" customHeight="1" x14ac:dyDescent="0.25">
      <c r="A74" s="350"/>
      <c r="B74" s="362" t="s">
        <v>4</v>
      </c>
      <c r="C74" s="31" t="s">
        <v>89</v>
      </c>
      <c r="D74" s="123" t="s">
        <v>272</v>
      </c>
      <c r="E74" s="93" t="s">
        <v>125</v>
      </c>
      <c r="F74" s="93" t="s">
        <v>408</v>
      </c>
      <c r="G74" s="227">
        <v>2</v>
      </c>
      <c r="H74" s="270" t="s">
        <v>760</v>
      </c>
      <c r="I74" s="270"/>
      <c r="J74" s="94" t="s">
        <v>230</v>
      </c>
      <c r="K74" s="19">
        <v>1</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81.650000000000006" customHeight="1" x14ac:dyDescent="0.25">
      <c r="A75" s="350"/>
      <c r="B75" s="363"/>
      <c r="C75" s="32" t="s">
        <v>89</v>
      </c>
      <c r="D75" s="92" t="s">
        <v>33</v>
      </c>
      <c r="E75" s="107" t="s">
        <v>125</v>
      </c>
      <c r="F75" s="107" t="s">
        <v>500</v>
      </c>
      <c r="G75" s="226">
        <v>2</v>
      </c>
      <c r="H75" s="272" t="s">
        <v>758</v>
      </c>
      <c r="I75" s="274"/>
      <c r="J75" s="125" t="s">
        <v>231</v>
      </c>
      <c r="K75" s="19">
        <v>1</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74.25" customHeight="1" x14ac:dyDescent="0.25">
      <c r="A76" s="350"/>
      <c r="B76" s="363"/>
      <c r="C76" s="32" t="s">
        <v>89</v>
      </c>
      <c r="D76" s="92" t="s">
        <v>75</v>
      </c>
      <c r="E76" s="107" t="s">
        <v>494</v>
      </c>
      <c r="F76" s="107" t="s">
        <v>409</v>
      </c>
      <c r="G76" s="226">
        <v>3</v>
      </c>
      <c r="H76" s="272" t="s">
        <v>758</v>
      </c>
      <c r="I76" s="274"/>
      <c r="J76" s="125"/>
      <c r="K76" s="19">
        <v>1</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63" customHeight="1" x14ac:dyDescent="0.25">
      <c r="A77" s="350"/>
      <c r="B77" s="363"/>
      <c r="C77" s="32" t="s">
        <v>89</v>
      </c>
      <c r="D77" s="92" t="s">
        <v>76</v>
      </c>
      <c r="E77" s="107" t="s">
        <v>361</v>
      </c>
      <c r="F77" s="107" t="s">
        <v>410</v>
      </c>
      <c r="G77" s="226">
        <v>4</v>
      </c>
      <c r="H77" s="272" t="s">
        <v>758</v>
      </c>
      <c r="I77" s="274"/>
      <c r="J77" s="125"/>
      <c r="K77" s="19">
        <v>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63" customHeight="1" x14ac:dyDescent="0.25">
      <c r="A78" s="350"/>
      <c r="B78" s="363"/>
      <c r="C78" s="32" t="s">
        <v>89</v>
      </c>
      <c r="D78" s="92" t="s">
        <v>5</v>
      </c>
      <c r="E78" s="107" t="s">
        <v>150</v>
      </c>
      <c r="F78" s="107" t="s">
        <v>411</v>
      </c>
      <c r="G78" s="226">
        <v>3</v>
      </c>
      <c r="H78" s="272" t="s">
        <v>758</v>
      </c>
      <c r="I78" s="274"/>
      <c r="J78" s="125"/>
      <c r="K78" s="19">
        <v>1</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54.75" customHeight="1" x14ac:dyDescent="0.25">
      <c r="A79" s="350"/>
      <c r="B79" s="363"/>
      <c r="C79" s="32" t="s">
        <v>89</v>
      </c>
      <c r="D79" s="92" t="s">
        <v>6</v>
      </c>
      <c r="E79" s="107" t="s">
        <v>256</v>
      </c>
      <c r="F79" s="107" t="s">
        <v>413</v>
      </c>
      <c r="G79" s="226">
        <v>3</v>
      </c>
      <c r="H79" s="272" t="s">
        <v>758</v>
      </c>
      <c r="I79" s="274"/>
      <c r="J79" s="125"/>
      <c r="K79" s="19">
        <v>1</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75" customHeight="1" thickBot="1" x14ac:dyDescent="0.3">
      <c r="A80" s="366"/>
      <c r="B80" s="364"/>
      <c r="C80" s="33" t="s">
        <v>89</v>
      </c>
      <c r="D80" s="127" t="s">
        <v>7</v>
      </c>
      <c r="E80" s="114" t="s">
        <v>275</v>
      </c>
      <c r="F80" s="142" t="s">
        <v>274</v>
      </c>
      <c r="G80" s="228">
        <v>3</v>
      </c>
      <c r="H80" s="277" t="s">
        <v>760</v>
      </c>
      <c r="I80" s="278"/>
      <c r="J80" s="128"/>
      <c r="K80" s="19">
        <v>1</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8.75" customHeight="1" thickTop="1" x14ac:dyDescent="0.25">
      <c r="A81" s="20"/>
      <c r="B81" s="20"/>
      <c r="C81" s="20"/>
      <c r="D81" s="20"/>
      <c r="E81" s="20"/>
      <c r="F81" s="20"/>
      <c r="G81" s="20"/>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x14ac:dyDescent="0.25">
      <c r="A82" s="20"/>
      <c r="B82" s="20"/>
      <c r="C82" s="20"/>
      <c r="D82" s="20"/>
      <c r="E82" s="20"/>
      <c r="F82" s="20"/>
      <c r="G82" s="20"/>
      <c r="H82" s="20"/>
    </row>
    <row r="83" spans="1:256" x14ac:dyDescent="0.25">
      <c r="A83" s="20"/>
      <c r="B83" s="20"/>
      <c r="C83" s="20"/>
      <c r="D83" s="20"/>
      <c r="E83" s="20"/>
      <c r="F83" s="20"/>
      <c r="G83" s="20"/>
      <c r="H83" s="20"/>
    </row>
    <row r="84" spans="1:256" ht="21" customHeight="1" x14ac:dyDescent="0.25">
      <c r="A84" s="20"/>
      <c r="B84" s="20"/>
      <c r="C84" s="20"/>
      <c r="D84" s="20"/>
      <c r="E84" s="20"/>
      <c r="F84" s="20"/>
      <c r="G84" s="20"/>
      <c r="H84" s="20"/>
      <c r="I84"/>
      <c r="J84"/>
      <c r="K84" s="20"/>
      <c r="L84" s="20"/>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21" customHeight="1" x14ac:dyDescent="0.25">
      <c r="A85" s="20"/>
      <c r="B85" s="20"/>
      <c r="C85" s="20"/>
      <c r="D85" s="20"/>
      <c r="E85" s="20"/>
      <c r="F85" s="20"/>
      <c r="G85" s="20"/>
      <c r="H85" s="20"/>
      <c r="I85"/>
      <c r="J85"/>
      <c r="K85" s="20"/>
      <c r="L85" s="20"/>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20.25" customHeight="1" x14ac:dyDescent="0.25">
      <c r="A86" s="20"/>
      <c r="B86" s="20"/>
      <c r="C86" s="20"/>
      <c r="D86" s="20"/>
      <c r="E86" s="20"/>
      <c r="F86" s="20"/>
      <c r="G86" s="20"/>
      <c r="H86" s="20"/>
      <c r="I86"/>
      <c r="J86"/>
      <c r="K86" s="20"/>
      <c r="L86" s="2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9" customHeight="1" x14ac:dyDescent="0.25">
      <c r="A87" s="20"/>
      <c r="B87" s="20"/>
      <c r="C87" s="20"/>
      <c r="D87" s="20"/>
      <c r="E87" s="20"/>
      <c r="F87" s="20"/>
      <c r="G87" s="20"/>
      <c r="H87" s="20"/>
      <c r="I87"/>
      <c r="J87"/>
      <c r="K87" s="20"/>
      <c r="L87" s="20"/>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20.25" customHeight="1" x14ac:dyDescent="0.25">
      <c r="A88" s="20"/>
      <c r="B88" s="20"/>
      <c r="C88" s="20"/>
      <c r="D88" s="20"/>
      <c r="E88" s="20"/>
      <c r="F88" s="20"/>
      <c r="G88" s="20"/>
      <c r="H88" s="20"/>
      <c r="I88"/>
      <c r="J88"/>
      <c r="K88" s="20"/>
      <c r="L88" s="20"/>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9" customHeight="1" x14ac:dyDescent="0.25">
      <c r="A89" s="20"/>
      <c r="B89" s="20"/>
      <c r="C89" s="20"/>
      <c r="D89" s="20"/>
      <c r="E89" s="20"/>
      <c r="F89" s="20"/>
      <c r="G89" s="20"/>
      <c r="H89" s="20"/>
      <c r="I89"/>
      <c r="J89"/>
      <c r="K89" s="20"/>
      <c r="L89" s="20"/>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21" customHeight="1" x14ac:dyDescent="0.25">
      <c r="A90" s="20"/>
      <c r="B90" s="20"/>
      <c r="C90" s="20"/>
      <c r="D90" s="20"/>
      <c r="E90" s="20"/>
      <c r="F90" s="20"/>
      <c r="G90" s="20"/>
      <c r="H90" s="20"/>
      <c r="I90"/>
      <c r="J90"/>
      <c r="K90" s="20"/>
      <c r="L90" s="2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20.25" customHeight="1" x14ac:dyDescent="0.25">
      <c r="A91" s="20"/>
      <c r="B91" s="20"/>
      <c r="C91" s="20"/>
      <c r="D91" s="20"/>
      <c r="E91" s="20"/>
      <c r="F91" s="20"/>
      <c r="G91" s="20"/>
      <c r="H91" s="20"/>
      <c r="I91"/>
      <c r="J91"/>
      <c r="K91" s="20"/>
      <c r="L91" s="20"/>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20.25" customHeight="1" x14ac:dyDescent="0.25">
      <c r="A92" s="20"/>
      <c r="B92" s="20"/>
      <c r="C92" s="20"/>
      <c r="D92" s="20"/>
      <c r="E92" s="20"/>
      <c r="F92" s="20"/>
      <c r="G92" s="20"/>
      <c r="H92" s="20"/>
      <c r="I92"/>
      <c r="J92"/>
      <c r="K92" s="20"/>
      <c r="L92" s="20"/>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ht="20.25" customHeight="1" x14ac:dyDescent="0.25">
      <c r="A93" s="20"/>
      <c r="B93" s="20"/>
      <c r="C93" s="20"/>
      <c r="D93" s="20"/>
      <c r="E93" s="20"/>
      <c r="F93" s="20"/>
      <c r="G93" s="20"/>
      <c r="H93" s="20"/>
      <c r="I93"/>
      <c r="J93"/>
      <c r="K93" s="20"/>
      <c r="L93" s="20"/>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ht="20.25" customHeight="1" x14ac:dyDescent="0.25">
      <c r="A94" s="20"/>
      <c r="B94" s="20"/>
      <c r="C94" s="20"/>
      <c r="D94" s="20"/>
      <c r="E94" s="20"/>
      <c r="F94" s="20"/>
      <c r="G94" s="20"/>
      <c r="H94" s="20"/>
      <c r="I94"/>
      <c r="J94"/>
      <c r="K94" s="20"/>
      <c r="L94" s="20"/>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ht="20.25" customHeight="1" x14ac:dyDescent="0.25">
      <c r="A95" s="20"/>
      <c r="B95" s="20"/>
      <c r="C95" s="20"/>
      <c r="D95" s="20"/>
      <c r="E95" s="20"/>
      <c r="F95" s="20"/>
      <c r="G95" s="20"/>
      <c r="H95" s="20"/>
      <c r="I95"/>
      <c r="J95"/>
      <c r="K95" s="20"/>
      <c r="L95" s="20"/>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ht="9" customHeight="1" x14ac:dyDescent="0.25">
      <c r="A96" s="20"/>
      <c r="B96" s="20"/>
      <c r="C96" s="20"/>
      <c r="D96" s="20"/>
      <c r="E96" s="20"/>
      <c r="F96" s="20"/>
      <c r="G96" s="20"/>
      <c r="H96" s="20"/>
      <c r="I96"/>
      <c r="J96"/>
      <c r="K96" s="20"/>
      <c r="L96" s="20"/>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9" customHeight="1" x14ac:dyDescent="0.25">
      <c r="A97" s="20"/>
      <c r="B97" s="20"/>
      <c r="C97" s="20"/>
      <c r="D97" s="20"/>
      <c r="E97" s="20"/>
      <c r="F97" s="20"/>
      <c r="G97" s="20"/>
      <c r="H97" s="20"/>
      <c r="I97"/>
      <c r="J97"/>
      <c r="K97" s="20"/>
      <c r="L97" s="20"/>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9" customHeight="1" x14ac:dyDescent="0.25">
      <c r="A98" s="20"/>
      <c r="B98" s="20"/>
      <c r="C98" s="20"/>
      <c r="D98" s="20"/>
      <c r="E98" s="20"/>
      <c r="F98" s="20"/>
      <c r="G98" s="20"/>
      <c r="H98" s="20"/>
      <c r="I98"/>
      <c r="J98"/>
      <c r="K98" s="20"/>
      <c r="L98" s="20"/>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9" customHeight="1" x14ac:dyDescent="0.25">
      <c r="A99" s="20"/>
      <c r="B99" s="20"/>
      <c r="C99" s="20"/>
      <c r="D99" s="20"/>
      <c r="E99" s="20"/>
      <c r="F99" s="20"/>
      <c r="G99" s="20"/>
      <c r="H99" s="20"/>
      <c r="I99"/>
      <c r="J99"/>
      <c r="K99" s="20"/>
      <c r="L99" s="20"/>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9" customHeight="1" x14ac:dyDescent="0.25">
      <c r="A100" s="20"/>
      <c r="B100" s="20"/>
      <c r="C100" s="20"/>
      <c r="D100" s="20"/>
      <c r="E100" s="20"/>
      <c r="F100" s="20"/>
      <c r="G100" s="20"/>
      <c r="H100" s="20"/>
      <c r="I100"/>
      <c r="J100"/>
      <c r="K100" s="20"/>
      <c r="L100" s="2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ht="9" customHeight="1" x14ac:dyDescent="0.25">
      <c r="A101" s="20"/>
      <c r="B101" s="20"/>
      <c r="C101" s="20"/>
      <c r="D101" s="20"/>
      <c r="E101" s="20"/>
      <c r="F101" s="20"/>
      <c r="G101" s="20"/>
      <c r="H101" s="20"/>
      <c r="I101"/>
      <c r="J101"/>
      <c r="K101" s="20"/>
      <c r="L101" s="20"/>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9" customHeight="1" x14ac:dyDescent="0.25">
      <c r="A102" s="20"/>
      <c r="B102" s="20"/>
      <c r="C102" s="20"/>
      <c r="D102" s="20"/>
      <c r="E102" s="20"/>
      <c r="F102" s="20"/>
      <c r="G102" s="20"/>
      <c r="H102" s="20"/>
      <c r="I102"/>
      <c r="J102"/>
      <c r="K102" s="20"/>
      <c r="L102" s="20"/>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9" customHeight="1" x14ac:dyDescent="0.25">
      <c r="A103" s="20"/>
      <c r="B103" s="20"/>
      <c r="C103" s="20"/>
      <c r="D103" s="20"/>
      <c r="E103" s="20"/>
      <c r="F103" s="20"/>
      <c r="G103" s="20"/>
      <c r="H103" s="20"/>
      <c r="I103"/>
      <c r="J103"/>
      <c r="K103" s="20"/>
      <c r="L103" s="20"/>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9" customHeight="1" x14ac:dyDescent="0.25">
      <c r="A104" s="20"/>
      <c r="B104" s="20"/>
      <c r="C104" s="20"/>
      <c r="D104" s="20"/>
      <c r="E104" s="20"/>
      <c r="F104" s="20"/>
      <c r="G104" s="20"/>
      <c r="H104" s="20"/>
      <c r="I104"/>
      <c r="J104"/>
      <c r="K104" s="20"/>
      <c r="L104" s="20"/>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9" customHeight="1" x14ac:dyDescent="0.25">
      <c r="A105" s="20"/>
      <c r="B105" s="20"/>
      <c r="C105" s="20"/>
      <c r="D105" s="20"/>
      <c r="E105" s="20"/>
      <c r="F105" s="20"/>
      <c r="G105" s="20"/>
      <c r="H105" s="20"/>
      <c r="I105"/>
      <c r="J105"/>
      <c r="K105" s="20"/>
      <c r="L105" s="20"/>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 customHeight="1" x14ac:dyDescent="0.25">
      <c r="A106" s="20"/>
      <c r="B106" s="20"/>
      <c r="C106" s="20"/>
      <c r="D106" s="20"/>
      <c r="E106" s="20"/>
      <c r="F106" s="20"/>
      <c r="G106" s="20"/>
      <c r="H106" s="20"/>
      <c r="I106"/>
      <c r="J106"/>
      <c r="K106" s="20"/>
      <c r="L106" s="20"/>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9" customHeight="1" x14ac:dyDescent="0.25">
      <c r="A107" s="20"/>
      <c r="B107" s="20"/>
      <c r="C107" s="20"/>
      <c r="D107" s="20"/>
      <c r="E107" s="20"/>
      <c r="F107" s="20"/>
      <c r="G107" s="20"/>
      <c r="H107" s="20"/>
      <c r="I107"/>
      <c r="J107"/>
      <c r="K107" s="20"/>
      <c r="L107" s="20"/>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9" customHeight="1" x14ac:dyDescent="0.25">
      <c r="A108" s="20"/>
      <c r="B108" s="20"/>
      <c r="C108" s="20"/>
      <c r="D108" s="20"/>
      <c r="E108" s="20"/>
      <c r="F108" s="20"/>
      <c r="G108" s="20"/>
      <c r="H108" s="20"/>
      <c r="I108"/>
      <c r="J108"/>
      <c r="K108" s="20"/>
      <c r="L108" s="20"/>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9" customHeight="1" x14ac:dyDescent="0.25">
      <c r="A109" s="20"/>
      <c r="B109" s="20"/>
      <c r="C109" s="20"/>
      <c r="D109" s="20"/>
      <c r="E109" s="20"/>
      <c r="F109" s="20"/>
      <c r="G109" s="20"/>
      <c r="H109" s="20"/>
      <c r="I109"/>
      <c r="J109"/>
      <c r="K109" s="20"/>
      <c r="L109" s="20"/>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9" customHeight="1" x14ac:dyDescent="0.25">
      <c r="A110" s="20"/>
      <c r="B110" s="20"/>
      <c r="C110" s="20"/>
      <c r="D110" s="20"/>
      <c r="E110" s="20"/>
      <c r="F110" s="20"/>
      <c r="G110" s="20"/>
      <c r="H110" s="20"/>
      <c r="I110"/>
      <c r="J110"/>
      <c r="K110" s="20"/>
      <c r="L110" s="2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9" customHeight="1" x14ac:dyDescent="0.25">
      <c r="A111" s="20"/>
      <c r="B111" s="20"/>
      <c r="C111" s="20"/>
      <c r="D111" s="20"/>
      <c r="E111" s="20"/>
      <c r="F111" s="20"/>
      <c r="G111" s="20"/>
      <c r="H111" s="20"/>
      <c r="I111"/>
      <c r="J111"/>
      <c r="K111" s="20"/>
      <c r="L111" s="20"/>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ht="9" customHeight="1" x14ac:dyDescent="0.25">
      <c r="A112" s="20"/>
      <c r="B112" s="20"/>
      <c r="C112" s="20"/>
      <c r="D112" s="20"/>
      <c r="E112" s="20"/>
      <c r="F112" s="20"/>
      <c r="G112" s="20"/>
      <c r="H112" s="20"/>
      <c r="I112"/>
      <c r="J112"/>
      <c r="K112" s="20"/>
      <c r="L112" s="20"/>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9" customHeight="1" x14ac:dyDescent="0.25">
      <c r="A113" s="20"/>
      <c r="B113" s="20"/>
      <c r="C113" s="20"/>
      <c r="D113" s="20"/>
      <c r="E113" s="20"/>
      <c r="F113" s="20"/>
      <c r="G113" s="20"/>
      <c r="H113" s="20"/>
      <c r="I113"/>
      <c r="J113"/>
      <c r="K113" s="20"/>
      <c r="L113" s="20"/>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ht="9" customHeight="1" x14ac:dyDescent="0.25">
      <c r="A114" s="20"/>
      <c r="B114" s="20"/>
      <c r="C114" s="20"/>
      <c r="D114" s="20"/>
      <c r="E114" s="20"/>
      <c r="F114" s="20"/>
      <c r="G114" s="20"/>
      <c r="H114" s="20"/>
      <c r="I114"/>
      <c r="J114"/>
      <c r="K114" s="20"/>
      <c r="L114" s="20"/>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ht="9" customHeight="1" x14ac:dyDescent="0.25">
      <c r="A115" s="20"/>
      <c r="B115" s="20"/>
      <c r="C115" s="20"/>
      <c r="D115" s="20"/>
      <c r="E115" s="20"/>
      <c r="F115" s="20"/>
      <c r="G115" s="20"/>
      <c r="H115" s="20"/>
      <c r="I115"/>
      <c r="J115"/>
      <c r="K115" s="20"/>
      <c r="L115" s="20"/>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ht="9" customHeight="1" x14ac:dyDescent="0.25">
      <c r="A116" s="20"/>
      <c r="B116" s="20"/>
      <c r="C116" s="20"/>
      <c r="D116" s="20"/>
      <c r="E116" s="20"/>
      <c r="F116" s="20"/>
      <c r="G116" s="20"/>
      <c r="H116" s="20"/>
      <c r="I116"/>
      <c r="J116"/>
      <c r="K116" s="20"/>
      <c r="L116" s="20"/>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ht="9" customHeight="1" x14ac:dyDescent="0.25">
      <c r="A117" s="20"/>
      <c r="B117" s="20"/>
      <c r="C117" s="20"/>
      <c r="D117" s="20"/>
      <c r="E117" s="20"/>
      <c r="F117" s="20"/>
      <c r="G117" s="20"/>
      <c r="H117" s="20"/>
      <c r="I117"/>
      <c r="J117"/>
      <c r="K117" s="20"/>
      <c r="L117" s="20"/>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9" customHeight="1" x14ac:dyDescent="0.25">
      <c r="A118" s="20"/>
      <c r="B118" s="20"/>
      <c r="C118" s="20"/>
      <c r="D118" s="20"/>
      <c r="E118" s="20"/>
      <c r="F118" s="20"/>
      <c r="G118" s="20"/>
      <c r="H118" s="20"/>
      <c r="I118"/>
      <c r="J118"/>
      <c r="K118" s="20"/>
      <c r="L118" s="20"/>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ht="9" customHeight="1" x14ac:dyDescent="0.25">
      <c r="A119" s="20"/>
      <c r="B119" s="20"/>
      <c r="C119" s="20"/>
      <c r="D119" s="20"/>
      <c r="E119" s="20"/>
      <c r="F119" s="20"/>
      <c r="G119" s="20"/>
      <c r="H119" s="20"/>
      <c r="I119"/>
      <c r="J119"/>
      <c r="K119" s="20"/>
      <c r="L119" s="20"/>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ht="9" customHeight="1" x14ac:dyDescent="0.25">
      <c r="A120" s="20"/>
      <c r="B120" s="20"/>
      <c r="C120" s="20"/>
      <c r="D120" s="20"/>
      <c r="E120" s="20"/>
      <c r="F120" s="20"/>
      <c r="G120" s="20"/>
      <c r="H120" s="20"/>
      <c r="I120"/>
      <c r="J120"/>
      <c r="K120" s="20"/>
      <c r="L120" s="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9" customHeight="1" x14ac:dyDescent="0.25">
      <c r="A121" s="20"/>
      <c r="B121" s="20"/>
      <c r="C121" s="20"/>
      <c r="D121" s="20"/>
      <c r="E121" s="20"/>
      <c r="F121" s="20"/>
      <c r="G121" s="20"/>
      <c r="H121" s="20"/>
      <c r="I121"/>
      <c r="J121"/>
      <c r="K121" s="20"/>
      <c r="L121" s="20"/>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ht="9" customHeight="1" x14ac:dyDescent="0.25">
      <c r="A122" s="20"/>
      <c r="B122" s="20"/>
      <c r="C122" s="20"/>
      <c r="D122" s="20"/>
      <c r="E122" s="20"/>
      <c r="F122" s="20"/>
      <c r="G122" s="20"/>
      <c r="H122" s="20"/>
      <c r="I122"/>
      <c r="J122"/>
      <c r="K122" s="20"/>
      <c r="L122" s="20"/>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9" customHeight="1" x14ac:dyDescent="0.25">
      <c r="A123" s="20"/>
      <c r="B123" s="20"/>
      <c r="C123" s="20"/>
      <c r="D123" s="20"/>
      <c r="E123" s="20"/>
      <c r="F123" s="20"/>
      <c r="G123" s="20"/>
      <c r="H123" s="20"/>
      <c r="I123"/>
      <c r="J123"/>
      <c r="K123" s="20"/>
      <c r="L123" s="20"/>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9" customHeight="1" x14ac:dyDescent="0.25">
      <c r="A124" s="20"/>
      <c r="B124" s="20"/>
      <c r="C124" s="20"/>
      <c r="D124" s="20"/>
      <c r="E124" s="20"/>
      <c r="F124" s="20"/>
      <c r="G124" s="20"/>
      <c r="H124" s="20"/>
      <c r="I124"/>
      <c r="J124"/>
      <c r="K124" s="20"/>
      <c r="L124" s="20"/>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9" customHeight="1" x14ac:dyDescent="0.25">
      <c r="A125" s="20"/>
      <c r="B125" s="20"/>
      <c r="C125" s="20"/>
      <c r="D125" s="20"/>
      <c r="E125" s="20"/>
      <c r="F125" s="20"/>
      <c r="G125" s="20"/>
      <c r="H125" s="20"/>
      <c r="I125"/>
      <c r="J125"/>
      <c r="K125" s="20"/>
      <c r="L125" s="20"/>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ht="9" customHeight="1" x14ac:dyDescent="0.25">
      <c r="A126" s="20"/>
      <c r="B126" s="20"/>
      <c r="C126" s="20"/>
      <c r="D126" s="20"/>
      <c r="E126" s="20"/>
      <c r="F126" s="20"/>
      <c r="G126" s="20"/>
      <c r="H126" s="20"/>
      <c r="I126"/>
      <c r="J126"/>
      <c r="K126" s="20"/>
      <c r="L126" s="20"/>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9" customHeight="1" x14ac:dyDescent="0.25">
      <c r="A127" s="20"/>
      <c r="B127" s="20"/>
      <c r="C127" s="20"/>
      <c r="D127" s="20"/>
      <c r="E127" s="20"/>
      <c r="F127" s="20"/>
      <c r="G127" s="20"/>
      <c r="H127" s="20"/>
      <c r="I127"/>
      <c r="J127"/>
      <c r="K127" s="20"/>
      <c r="L127" s="20"/>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9" customHeight="1" x14ac:dyDescent="0.25">
      <c r="A128" s="20"/>
      <c r="B128" s="20"/>
      <c r="C128" s="20"/>
      <c r="D128" s="20"/>
      <c r="E128" s="20"/>
      <c r="F128" s="20"/>
      <c r="G128" s="20"/>
      <c r="H128" s="20"/>
      <c r="I128"/>
      <c r="J128"/>
      <c r="K128" s="20"/>
      <c r="L128" s="20"/>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9" customHeight="1" x14ac:dyDescent="0.25">
      <c r="A129" s="20"/>
      <c r="B129" s="20"/>
      <c r="C129" s="20"/>
      <c r="D129" s="20"/>
      <c r="E129" s="20"/>
      <c r="F129" s="20"/>
      <c r="G129" s="20"/>
      <c r="H129" s="20"/>
      <c r="I129"/>
      <c r="J129"/>
      <c r="K129" s="20"/>
      <c r="L129" s="20"/>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9" customHeight="1" x14ac:dyDescent="0.25">
      <c r="A130" s="20"/>
      <c r="B130" s="20"/>
      <c r="C130" s="20"/>
      <c r="D130" s="20"/>
      <c r="E130" s="20"/>
      <c r="F130" s="20"/>
      <c r="G130" s="20"/>
      <c r="H130" s="20"/>
      <c r="I130"/>
      <c r="J130"/>
      <c r="K130" s="20"/>
      <c r="L130" s="2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9" customHeight="1" x14ac:dyDescent="0.25">
      <c r="A131" s="20"/>
      <c r="B131" s="20"/>
      <c r="C131" s="20"/>
      <c r="D131" s="20"/>
      <c r="E131" s="20"/>
      <c r="F131" s="20"/>
      <c r="G131" s="20"/>
      <c r="H131" s="20"/>
      <c r="I131"/>
      <c r="J131"/>
      <c r="K131" s="20"/>
      <c r="L131" s="20"/>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9" customHeight="1" x14ac:dyDescent="0.25">
      <c r="A132" s="20"/>
      <c r="B132" s="20"/>
      <c r="C132" s="20"/>
      <c r="D132" s="20"/>
      <c r="E132" s="20"/>
      <c r="F132" s="20"/>
      <c r="G132" s="20"/>
      <c r="H132" s="20"/>
      <c r="I132"/>
      <c r="J132"/>
      <c r="K132" s="20"/>
      <c r="L132" s="20"/>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x14ac:dyDescent="0.25">
      <c r="A133" s="20"/>
      <c r="B133" s="20"/>
      <c r="C133" s="20"/>
      <c r="D133" s="20"/>
      <c r="E133" s="20"/>
      <c r="F133" s="20"/>
      <c r="G133" s="20"/>
      <c r="H133" s="20"/>
      <c r="S133" s="26"/>
    </row>
    <row r="134" spans="1:256" x14ac:dyDescent="0.25">
      <c r="A134" s="20"/>
      <c r="B134" s="20"/>
      <c r="C134" s="20"/>
      <c r="D134" s="20"/>
      <c r="E134" s="20"/>
      <c r="F134" s="20"/>
      <c r="G134" s="20"/>
      <c r="H134" s="20"/>
      <c r="S134" s="26"/>
      <c r="T134" s="27"/>
    </row>
    <row r="135" spans="1:256" x14ac:dyDescent="0.25">
      <c r="A135" s="20"/>
      <c r="B135" s="20"/>
      <c r="C135" s="20"/>
      <c r="D135" s="20"/>
      <c r="E135" s="20"/>
      <c r="F135" s="20"/>
      <c r="G135" s="20"/>
      <c r="H135" s="20"/>
    </row>
    <row r="136" spans="1:256" x14ac:dyDescent="0.25">
      <c r="A136" s="20"/>
      <c r="B136" s="20"/>
      <c r="C136" s="20"/>
      <c r="D136" s="20"/>
      <c r="E136" s="20"/>
      <c r="F136" s="20"/>
      <c r="G136" s="20"/>
      <c r="H136" s="20"/>
    </row>
    <row r="137" spans="1:256" x14ac:dyDescent="0.25">
      <c r="A137" s="20"/>
      <c r="B137" s="20"/>
      <c r="C137" s="20"/>
      <c r="D137" s="20"/>
      <c r="E137" s="20"/>
      <c r="F137" s="20"/>
      <c r="G137" s="20"/>
      <c r="H137" s="20"/>
    </row>
    <row r="138" spans="1:256" x14ac:dyDescent="0.25">
      <c r="A138" s="20"/>
      <c r="B138" s="20"/>
      <c r="C138" s="20"/>
      <c r="D138" s="20"/>
      <c r="E138" s="20"/>
      <c r="F138" s="20"/>
      <c r="G138" s="20"/>
      <c r="H138" s="20"/>
    </row>
    <row r="139" spans="1:256" x14ac:dyDescent="0.25">
      <c r="A139" s="20"/>
      <c r="B139" s="20"/>
      <c r="C139" s="20"/>
      <c r="D139" s="20"/>
      <c r="E139" s="20"/>
      <c r="F139" s="20"/>
      <c r="G139" s="20"/>
      <c r="H139" s="20"/>
    </row>
    <row r="140" spans="1:256" x14ac:dyDescent="0.25">
      <c r="A140" s="20"/>
      <c r="B140" s="20"/>
      <c r="C140" s="20"/>
      <c r="D140" s="20"/>
      <c r="E140" s="20"/>
      <c r="F140" s="20"/>
      <c r="G140" s="20"/>
      <c r="H140" s="20"/>
    </row>
    <row r="141" spans="1:256" x14ac:dyDescent="0.25">
      <c r="A141" s="20"/>
      <c r="B141" s="20"/>
      <c r="C141" s="20"/>
      <c r="D141" s="20"/>
      <c r="E141" s="20"/>
      <c r="F141" s="20"/>
      <c r="G141" s="20"/>
      <c r="H141" s="20"/>
    </row>
    <row r="142" spans="1:256" x14ac:dyDescent="0.25">
      <c r="A142" s="20"/>
      <c r="B142" s="20"/>
      <c r="C142" s="20"/>
      <c r="D142" s="20"/>
      <c r="E142" s="20"/>
      <c r="F142" s="20"/>
      <c r="G142" s="20"/>
      <c r="H142" s="20"/>
    </row>
    <row r="143" spans="1:256" x14ac:dyDescent="0.25">
      <c r="A143" s="20"/>
      <c r="B143" s="20"/>
      <c r="C143" s="20"/>
      <c r="D143" s="20"/>
      <c r="E143" s="20"/>
      <c r="F143" s="20"/>
      <c r="G143" s="20"/>
      <c r="H143" s="20"/>
    </row>
    <row r="144" spans="1:256" x14ac:dyDescent="0.25">
      <c r="A144" s="20"/>
      <c r="B144" s="20"/>
      <c r="C144" s="20"/>
      <c r="D144" s="20"/>
      <c r="E144" s="20"/>
      <c r="F144" s="20"/>
      <c r="G144" s="20"/>
      <c r="H144" s="20"/>
    </row>
    <row r="145" spans="1:8" x14ac:dyDescent="0.25">
      <c r="A145" s="20"/>
      <c r="B145" s="20"/>
      <c r="C145" s="20"/>
      <c r="D145" s="20"/>
      <c r="E145" s="20"/>
      <c r="F145" s="20"/>
      <c r="G145" s="20"/>
      <c r="H145" s="20"/>
    </row>
    <row r="146" spans="1:8" x14ac:dyDescent="0.25">
      <c r="A146" s="20"/>
      <c r="B146" s="20"/>
      <c r="C146" s="20"/>
      <c r="D146" s="20"/>
      <c r="E146" s="20"/>
      <c r="F146" s="20"/>
      <c r="G146" s="20"/>
      <c r="H146" s="20"/>
    </row>
    <row r="147" spans="1:8" x14ac:dyDescent="0.25">
      <c r="A147" s="20"/>
      <c r="B147" s="20"/>
      <c r="C147" s="20"/>
      <c r="D147" s="20"/>
      <c r="E147" s="20"/>
      <c r="F147" s="20"/>
      <c r="G147" s="20"/>
      <c r="H147" s="20"/>
    </row>
    <row r="148" spans="1:8" x14ac:dyDescent="0.25">
      <c r="A148" s="20"/>
      <c r="B148" s="20"/>
      <c r="C148" s="20"/>
      <c r="D148" s="20"/>
      <c r="E148" s="20"/>
      <c r="F148" s="20"/>
      <c r="G148" s="20"/>
      <c r="H148" s="20"/>
    </row>
    <row r="149" spans="1:8" x14ac:dyDescent="0.25">
      <c r="A149" s="20"/>
      <c r="B149" s="20"/>
      <c r="C149" s="20"/>
      <c r="D149" s="20"/>
      <c r="E149" s="20"/>
      <c r="F149" s="20"/>
      <c r="G149" s="20"/>
      <c r="H149" s="20"/>
    </row>
    <row r="150" spans="1:8" x14ac:dyDescent="0.25">
      <c r="A150" s="20"/>
      <c r="B150" s="20"/>
      <c r="C150" s="20"/>
      <c r="D150" s="20"/>
      <c r="E150" s="20"/>
      <c r="F150" s="20"/>
      <c r="G150" s="20"/>
      <c r="H150" s="20"/>
    </row>
    <row r="151" spans="1:8" x14ac:dyDescent="0.25">
      <c r="A151" s="20"/>
      <c r="B151" s="20"/>
      <c r="C151" s="20"/>
      <c r="D151" s="20"/>
      <c r="E151" s="20"/>
      <c r="F151" s="20"/>
      <c r="G151" s="20"/>
      <c r="H151" s="20"/>
    </row>
    <row r="152" spans="1:8" x14ac:dyDescent="0.25">
      <c r="A152" s="20"/>
      <c r="B152" s="20"/>
      <c r="C152" s="20"/>
      <c r="D152" s="20"/>
      <c r="E152" s="20"/>
      <c r="F152" s="20"/>
      <c r="G152" s="20"/>
      <c r="H152" s="20"/>
    </row>
    <row r="153" spans="1:8" x14ac:dyDescent="0.25">
      <c r="A153" s="20"/>
      <c r="B153" s="20"/>
      <c r="C153" s="20"/>
      <c r="D153" s="20"/>
      <c r="E153" s="20"/>
      <c r="F153" s="20"/>
      <c r="G153" s="20"/>
      <c r="H153" s="20"/>
    </row>
    <row r="154" spans="1:8" x14ac:dyDescent="0.25">
      <c r="A154" s="20"/>
      <c r="B154" s="20"/>
      <c r="C154" s="20"/>
      <c r="D154" s="20"/>
      <c r="E154" s="20"/>
      <c r="F154" s="20"/>
      <c r="G154" s="20"/>
      <c r="H154" s="20"/>
    </row>
    <row r="155" spans="1:8" x14ac:dyDescent="0.25">
      <c r="A155" s="20"/>
      <c r="B155" s="20"/>
      <c r="C155" s="20"/>
      <c r="D155" s="20"/>
      <c r="E155" s="20"/>
      <c r="F155" s="20"/>
      <c r="G155" s="20"/>
      <c r="H155" s="20"/>
    </row>
    <row r="156" spans="1:8" x14ac:dyDescent="0.25">
      <c r="A156" s="20"/>
      <c r="B156" s="20"/>
      <c r="C156" s="20"/>
      <c r="D156" s="20"/>
      <c r="E156" s="20"/>
      <c r="F156" s="20"/>
      <c r="G156" s="20"/>
      <c r="H156" s="20"/>
    </row>
    <row r="157" spans="1:8" x14ac:dyDescent="0.25">
      <c r="A157" s="20"/>
      <c r="B157" s="20"/>
      <c r="C157" s="20"/>
      <c r="D157" s="20"/>
      <c r="E157" s="20"/>
      <c r="F157" s="20"/>
      <c r="G157" s="20"/>
      <c r="H157" s="20"/>
    </row>
    <row r="158" spans="1:8" x14ac:dyDescent="0.25">
      <c r="A158" s="20"/>
      <c r="B158" s="20"/>
      <c r="C158" s="20"/>
      <c r="D158" s="20"/>
      <c r="E158" s="20"/>
      <c r="F158" s="20"/>
      <c r="G158" s="20"/>
      <c r="H158" s="20"/>
    </row>
    <row r="159" spans="1:8" x14ac:dyDescent="0.25">
      <c r="A159" s="20"/>
      <c r="B159" s="20"/>
      <c r="C159" s="20"/>
      <c r="D159" s="20"/>
      <c r="E159" s="20"/>
      <c r="F159" s="20"/>
      <c r="G159" s="20"/>
      <c r="H159" s="20"/>
    </row>
    <row r="160" spans="1:8" x14ac:dyDescent="0.25">
      <c r="A160" s="20"/>
      <c r="B160" s="20"/>
      <c r="C160" s="20"/>
      <c r="D160" s="20"/>
      <c r="E160" s="20"/>
      <c r="F160" s="20"/>
      <c r="G160" s="20"/>
      <c r="H160" s="20"/>
    </row>
    <row r="161" spans="1:8" x14ac:dyDescent="0.25">
      <c r="A161" s="20"/>
      <c r="B161" s="20"/>
      <c r="C161" s="20"/>
      <c r="D161" s="20"/>
      <c r="E161" s="20"/>
      <c r="F161" s="20"/>
      <c r="G161" s="20"/>
      <c r="H161" s="20"/>
    </row>
    <row r="162" spans="1:8" x14ac:dyDescent="0.25">
      <c r="A162" s="20"/>
      <c r="B162" s="20"/>
      <c r="C162" s="20"/>
      <c r="D162" s="20"/>
      <c r="E162" s="20"/>
      <c r="F162" s="20"/>
      <c r="G162" s="20"/>
      <c r="H162" s="20"/>
    </row>
    <row r="163" spans="1:8" x14ac:dyDescent="0.25">
      <c r="A163" s="20"/>
      <c r="B163" s="20"/>
      <c r="C163" s="20"/>
      <c r="D163" s="20"/>
      <c r="E163" s="20"/>
      <c r="F163" s="20"/>
      <c r="G163" s="20"/>
      <c r="H163" s="20"/>
    </row>
    <row r="164" spans="1:8" x14ac:dyDescent="0.25">
      <c r="A164" s="20"/>
      <c r="B164" s="20"/>
      <c r="C164" s="20"/>
      <c r="D164" s="20"/>
      <c r="E164" s="20"/>
      <c r="F164" s="20"/>
      <c r="G164" s="20"/>
      <c r="H164" s="20"/>
    </row>
    <row r="165" spans="1:8" x14ac:dyDescent="0.25">
      <c r="A165" s="20"/>
      <c r="B165" s="20"/>
      <c r="C165" s="20"/>
      <c r="D165" s="20"/>
      <c r="E165" s="20"/>
      <c r="F165" s="20"/>
      <c r="G165" s="20"/>
      <c r="H165" s="20"/>
    </row>
    <row r="166" spans="1:8" x14ac:dyDescent="0.25">
      <c r="A166" s="20"/>
      <c r="B166" s="20"/>
      <c r="C166" s="20"/>
      <c r="D166" s="20"/>
      <c r="E166" s="20"/>
      <c r="F166" s="20"/>
      <c r="G166" s="20"/>
      <c r="H166" s="20"/>
    </row>
    <row r="167" spans="1:8" x14ac:dyDescent="0.25">
      <c r="A167" s="20"/>
      <c r="B167" s="20"/>
      <c r="C167" s="20"/>
      <c r="D167" s="20"/>
      <c r="E167" s="20"/>
      <c r="F167" s="20"/>
      <c r="G167" s="20"/>
      <c r="H167" s="20"/>
    </row>
    <row r="168" spans="1:8" x14ac:dyDescent="0.25">
      <c r="A168" s="20"/>
      <c r="B168" s="20"/>
      <c r="C168" s="20"/>
      <c r="D168" s="20"/>
      <c r="E168" s="20"/>
      <c r="F168" s="20"/>
      <c r="G168" s="20"/>
      <c r="H168" s="20"/>
    </row>
    <row r="169" spans="1:8" x14ac:dyDescent="0.25">
      <c r="A169" s="20"/>
      <c r="B169" s="20"/>
      <c r="C169" s="20"/>
      <c r="D169" s="20"/>
      <c r="E169" s="20"/>
      <c r="F169" s="20"/>
      <c r="G169" s="20"/>
      <c r="H169" s="20"/>
    </row>
  </sheetData>
  <mergeCells count="14">
    <mergeCell ref="A3:A16"/>
    <mergeCell ref="B3:B16"/>
    <mergeCell ref="B17:B24"/>
    <mergeCell ref="B25:B30"/>
    <mergeCell ref="B31:B37"/>
    <mergeCell ref="B65:B67"/>
    <mergeCell ref="B68:B73"/>
    <mergeCell ref="A52:A80"/>
    <mergeCell ref="B74:B80"/>
    <mergeCell ref="B38:B43"/>
    <mergeCell ref="A17:A51"/>
    <mergeCell ref="B44:B51"/>
    <mergeCell ref="B52:B58"/>
    <mergeCell ref="B59:B64"/>
  </mergeCells>
  <phoneticPr fontId="29" type="noConversion"/>
  <hyperlinks>
    <hyperlink ref="J55" r:id="rId1"/>
  </hyperlinks>
  <pageMargins left="0.75" right="0.75" top="0.5" bottom="0.5" header="0.5" footer="0.5"/>
  <pageSetup scale="89" fitToHeight="8" orientation="landscape" horizontalDpi="4294967292" verticalDpi="4294967292" r:id="rId2"/>
  <headerFooter>
    <oddFooter>&amp;A&amp;RPage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6" tint="-0.499984740745262"/>
    <pageSetUpPr fitToPage="1"/>
  </sheetPr>
  <dimension ref="A1:IT296"/>
  <sheetViews>
    <sheetView topLeftCell="A34" zoomScale="128" zoomScaleNormal="107" zoomScalePageLayoutView="125" workbookViewId="0">
      <selection activeCell="D37" sqref="D37"/>
    </sheetView>
  </sheetViews>
  <sheetFormatPr defaultColWidth="8.90625" defaultRowHeight="12.5" x14ac:dyDescent="0.25"/>
  <cols>
    <col min="1" max="1" width="12.08984375" style="51" customWidth="1"/>
    <col min="2" max="2" width="9.90625" style="54" customWidth="1"/>
    <col min="3" max="3" width="13.36328125" style="24" customWidth="1"/>
    <col min="4" max="4" width="30.453125" style="22" customWidth="1"/>
    <col min="5" max="5" width="22.6328125" style="41" customWidth="1"/>
    <col min="6" max="6" width="7.08984375" style="20" customWidth="1"/>
    <col min="7" max="7" width="7" style="20" customWidth="1"/>
    <col min="8" max="8" width="20.6328125" style="20" customWidth="1"/>
    <col min="9" max="9" width="12.08984375" style="20" customWidth="1"/>
    <col min="10" max="254" width="8.90625" style="20" customWidth="1"/>
  </cols>
  <sheetData>
    <row r="1" spans="1:254" ht="22.5" customHeight="1" thickBot="1" x14ac:dyDescent="0.3">
      <c r="A1" s="30" t="s">
        <v>183</v>
      </c>
      <c r="B1" s="52"/>
      <c r="C1" s="30"/>
      <c r="D1" s="30"/>
      <c r="E1" s="30"/>
      <c r="F1" s="30"/>
      <c r="G1" s="30"/>
      <c r="H1" s="30"/>
      <c r="I1" s="3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35.25" customHeight="1" thickBot="1" x14ac:dyDescent="0.3">
      <c r="A2" s="35" t="s">
        <v>93</v>
      </c>
      <c r="B2" s="39" t="s">
        <v>114</v>
      </c>
      <c r="C2" s="39" t="s">
        <v>483</v>
      </c>
      <c r="D2" s="39" t="s">
        <v>116</v>
      </c>
      <c r="E2" s="39" t="s">
        <v>117</v>
      </c>
      <c r="F2" s="39" t="s">
        <v>151</v>
      </c>
      <c r="G2" s="40" t="s">
        <v>140</v>
      </c>
      <c r="H2" s="39" t="s">
        <v>141</v>
      </c>
      <c r="I2" s="39" t="s">
        <v>181</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64.5" customHeight="1" thickBot="1" x14ac:dyDescent="0.3">
      <c r="A3" s="349" t="s">
        <v>113</v>
      </c>
      <c r="B3" s="78" t="s">
        <v>82</v>
      </c>
      <c r="C3" s="100" t="s">
        <v>70</v>
      </c>
      <c r="D3" s="101" t="s">
        <v>545</v>
      </c>
      <c r="E3" s="102" t="s">
        <v>546</v>
      </c>
      <c r="F3" s="283">
        <v>3</v>
      </c>
      <c r="G3" s="284" t="s">
        <v>758</v>
      </c>
      <c r="H3" s="285"/>
      <c r="I3" s="103" t="s">
        <v>206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51" customHeight="1" x14ac:dyDescent="0.25">
      <c r="A4" s="350"/>
      <c r="B4" s="362" t="s">
        <v>81</v>
      </c>
      <c r="C4" s="104" t="s">
        <v>92</v>
      </c>
      <c r="D4" s="93" t="s">
        <v>512</v>
      </c>
      <c r="E4" s="93" t="s">
        <v>414</v>
      </c>
      <c r="F4" s="286">
        <v>3</v>
      </c>
      <c r="G4" s="270" t="s">
        <v>760</v>
      </c>
      <c r="H4" s="271" t="s">
        <v>767</v>
      </c>
      <c r="I4" s="10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63.9" customHeight="1" x14ac:dyDescent="0.25">
      <c r="A5" s="350"/>
      <c r="B5" s="363"/>
      <c r="C5" s="106" t="s">
        <v>77</v>
      </c>
      <c r="D5" s="107" t="s">
        <v>510</v>
      </c>
      <c r="E5" s="107" t="s">
        <v>289</v>
      </c>
      <c r="F5" s="287">
        <v>4</v>
      </c>
      <c r="G5" s="272" t="s">
        <v>760</v>
      </c>
      <c r="H5" s="273"/>
      <c r="I5" s="10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ht="48.9" customHeight="1" x14ac:dyDescent="0.25">
      <c r="A6" s="350"/>
      <c r="B6" s="363"/>
      <c r="C6" s="106" t="s">
        <v>78</v>
      </c>
      <c r="D6" s="107" t="s">
        <v>511</v>
      </c>
      <c r="E6" s="107" t="s">
        <v>415</v>
      </c>
      <c r="F6" s="287">
        <v>5</v>
      </c>
      <c r="G6" s="272" t="s">
        <v>758</v>
      </c>
      <c r="H6" s="274"/>
      <c r="I6" s="108"/>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row>
    <row r="7" spans="1:254" ht="48" customHeight="1" x14ac:dyDescent="0.25">
      <c r="A7" s="350"/>
      <c r="B7" s="363"/>
      <c r="C7" s="106" t="s">
        <v>155</v>
      </c>
      <c r="D7" s="107" t="s">
        <v>208</v>
      </c>
      <c r="E7" s="107" t="s">
        <v>416</v>
      </c>
      <c r="F7" s="287">
        <v>4</v>
      </c>
      <c r="G7" s="272" t="s">
        <v>760</v>
      </c>
      <c r="H7" s="274" t="s">
        <v>768</v>
      </c>
      <c r="I7" s="108"/>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row>
    <row r="8" spans="1:254" ht="54.75" customHeight="1" thickBot="1" x14ac:dyDescent="0.3">
      <c r="A8" s="350"/>
      <c r="B8" s="365"/>
      <c r="C8" s="109" t="s">
        <v>156</v>
      </c>
      <c r="D8" s="95" t="s">
        <v>418</v>
      </c>
      <c r="E8" s="95" t="s">
        <v>417</v>
      </c>
      <c r="F8" s="288">
        <v>4</v>
      </c>
      <c r="G8" s="275" t="s">
        <v>758</v>
      </c>
      <c r="H8" s="276"/>
      <c r="I8" s="11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row>
    <row r="9" spans="1:254" ht="63.9" customHeight="1" thickBot="1" x14ac:dyDescent="0.3">
      <c r="A9" s="350"/>
      <c r="B9" s="362" t="s">
        <v>83</v>
      </c>
      <c r="C9" s="104" t="s">
        <v>232</v>
      </c>
      <c r="D9" s="93" t="s">
        <v>236</v>
      </c>
      <c r="E9" s="93" t="s">
        <v>234</v>
      </c>
      <c r="F9" s="286">
        <v>4</v>
      </c>
      <c r="G9" s="270" t="s">
        <v>760</v>
      </c>
      <c r="H9" s="289"/>
      <c r="I9" s="93" t="s">
        <v>354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row>
    <row r="10" spans="1:254" ht="65.150000000000006" customHeight="1" thickBot="1" x14ac:dyDescent="0.3">
      <c r="A10" s="350"/>
      <c r="B10" s="364"/>
      <c r="C10" s="113" t="s">
        <v>233</v>
      </c>
      <c r="D10" s="114" t="s">
        <v>362</v>
      </c>
      <c r="E10" s="93" t="s">
        <v>235</v>
      </c>
      <c r="F10" s="290">
        <v>4</v>
      </c>
      <c r="G10" s="277" t="s">
        <v>760</v>
      </c>
      <c r="H10" s="278"/>
      <c r="I10" s="93" t="s">
        <v>354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row>
    <row r="11" spans="1:254" ht="51" customHeight="1" x14ac:dyDescent="0.25">
      <c r="A11" s="350"/>
      <c r="B11" s="362" t="s">
        <v>193</v>
      </c>
      <c r="C11" s="104" t="s">
        <v>8</v>
      </c>
      <c r="D11" s="93" t="s">
        <v>513</v>
      </c>
      <c r="E11" s="111" t="s">
        <v>514</v>
      </c>
      <c r="F11" s="286">
        <v>4</v>
      </c>
      <c r="G11" s="270" t="s">
        <v>758</v>
      </c>
      <c r="H11" s="289"/>
      <c r="I11" s="112" t="s">
        <v>207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row>
    <row r="12" spans="1:254" ht="57" customHeight="1" thickBot="1" x14ac:dyDescent="0.3">
      <c r="A12" s="350"/>
      <c r="B12" s="364"/>
      <c r="C12" s="113" t="s">
        <v>59</v>
      </c>
      <c r="D12" s="114" t="s">
        <v>147</v>
      </c>
      <c r="E12" s="115" t="s">
        <v>419</v>
      </c>
      <c r="F12" s="290">
        <v>3</v>
      </c>
      <c r="G12" s="277" t="s">
        <v>758</v>
      </c>
      <c r="H12" s="291"/>
      <c r="I12" s="116" t="s">
        <v>237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row>
    <row r="13" spans="1:254" ht="74.150000000000006" customHeight="1" x14ac:dyDescent="0.25">
      <c r="A13" s="370" t="s">
        <v>9</v>
      </c>
      <c r="B13" s="367" t="s">
        <v>187</v>
      </c>
      <c r="C13" s="104" t="s">
        <v>149</v>
      </c>
      <c r="D13" s="93" t="s">
        <v>240</v>
      </c>
      <c r="E13" s="111" t="s">
        <v>420</v>
      </c>
      <c r="F13" s="292">
        <v>4</v>
      </c>
      <c r="G13" s="270" t="s">
        <v>758</v>
      </c>
      <c r="H13" s="293" t="s">
        <v>769</v>
      </c>
      <c r="I13" s="10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row>
    <row r="14" spans="1:254" ht="84" customHeight="1" x14ac:dyDescent="0.25">
      <c r="A14" s="370"/>
      <c r="B14" s="368"/>
      <c r="C14" s="106" t="s">
        <v>60</v>
      </c>
      <c r="D14" s="107" t="s">
        <v>157</v>
      </c>
      <c r="E14" s="117" t="s">
        <v>421</v>
      </c>
      <c r="F14" s="294" t="s">
        <v>770</v>
      </c>
      <c r="G14" s="272" t="s">
        <v>758</v>
      </c>
      <c r="H14" s="274"/>
      <c r="I14" s="108"/>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row>
    <row r="15" spans="1:254" ht="101.15" customHeight="1" x14ac:dyDescent="0.25">
      <c r="A15" s="370"/>
      <c r="B15" s="368"/>
      <c r="C15" s="106" t="s">
        <v>61</v>
      </c>
      <c r="D15" s="107" t="s">
        <v>422</v>
      </c>
      <c r="E15" s="117" t="s">
        <v>473</v>
      </c>
      <c r="F15" s="287">
        <v>3</v>
      </c>
      <c r="G15" s="272" t="s">
        <v>758</v>
      </c>
      <c r="H15" s="274" t="s">
        <v>771</v>
      </c>
      <c r="I15" s="108"/>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row>
    <row r="16" spans="1:254" ht="59.15" customHeight="1" x14ac:dyDescent="0.25">
      <c r="A16" s="370"/>
      <c r="B16" s="368"/>
      <c r="C16" s="106" t="s">
        <v>62</v>
      </c>
      <c r="D16" s="107" t="s">
        <v>153</v>
      </c>
      <c r="E16" s="117" t="s">
        <v>423</v>
      </c>
      <c r="F16" s="287">
        <v>4</v>
      </c>
      <c r="G16" s="272" t="s">
        <v>758</v>
      </c>
      <c r="H16" s="295"/>
      <c r="I16" s="10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row>
    <row r="17" spans="1:254" ht="101.15" customHeight="1" x14ac:dyDescent="0.25">
      <c r="A17" s="370"/>
      <c r="B17" s="368"/>
      <c r="C17" s="106" t="s">
        <v>10</v>
      </c>
      <c r="D17" s="107" t="s">
        <v>154</v>
      </c>
      <c r="E17" s="117" t="s">
        <v>162</v>
      </c>
      <c r="F17" s="287">
        <v>4</v>
      </c>
      <c r="G17" s="272" t="s">
        <v>758</v>
      </c>
      <c r="H17" s="274"/>
      <c r="I17" s="10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row>
    <row r="18" spans="1:254" ht="133.5" customHeight="1" thickBot="1" x14ac:dyDescent="0.3">
      <c r="A18" s="370"/>
      <c r="B18" s="369"/>
      <c r="C18" s="113" t="s">
        <v>63</v>
      </c>
      <c r="D18" s="114" t="s">
        <v>515</v>
      </c>
      <c r="E18" s="115" t="s">
        <v>519</v>
      </c>
      <c r="F18" s="290">
        <v>2</v>
      </c>
      <c r="G18" s="277" t="s">
        <v>758</v>
      </c>
      <c r="H18" s="278"/>
      <c r="I18" s="1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row>
    <row r="19" spans="1:254" ht="114.75" customHeight="1" x14ac:dyDescent="0.25">
      <c r="A19" s="370"/>
      <c r="B19" s="372" t="s">
        <v>186</v>
      </c>
      <c r="C19" s="104" t="s">
        <v>88</v>
      </c>
      <c r="D19" s="93" t="s">
        <v>240</v>
      </c>
      <c r="E19" s="111" t="s">
        <v>474</v>
      </c>
      <c r="F19" s="286">
        <v>1</v>
      </c>
      <c r="G19" s="270" t="s">
        <v>758</v>
      </c>
      <c r="H19" s="271"/>
      <c r="I19" s="10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row>
    <row r="20" spans="1:254" ht="87.9" customHeight="1" x14ac:dyDescent="0.25">
      <c r="A20" s="370"/>
      <c r="B20" s="373"/>
      <c r="C20" s="106" t="s">
        <v>60</v>
      </c>
      <c r="D20" s="107" t="s">
        <v>276</v>
      </c>
      <c r="E20" s="117" t="s">
        <v>277</v>
      </c>
      <c r="F20" s="287">
        <v>1</v>
      </c>
      <c r="G20" s="272" t="s">
        <v>758</v>
      </c>
      <c r="H20" s="274"/>
      <c r="I20" s="108"/>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row>
    <row r="21" spans="1:254" ht="99" customHeight="1" x14ac:dyDescent="0.25">
      <c r="A21" s="370"/>
      <c r="B21" s="373"/>
      <c r="C21" s="106" t="s">
        <v>61</v>
      </c>
      <c r="D21" s="107" t="s">
        <v>424</v>
      </c>
      <c r="E21" s="117" t="s">
        <v>425</v>
      </c>
      <c r="F21" s="287">
        <v>2</v>
      </c>
      <c r="G21" s="272" t="s">
        <v>758</v>
      </c>
      <c r="H21" s="274"/>
      <c r="I21" s="108"/>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row>
    <row r="22" spans="1:254" ht="48" customHeight="1" x14ac:dyDescent="0.25">
      <c r="A22" s="370"/>
      <c r="B22" s="373"/>
      <c r="C22" s="106" t="s">
        <v>62</v>
      </c>
      <c r="D22" s="107" t="s">
        <v>153</v>
      </c>
      <c r="E22" s="117" t="s">
        <v>426</v>
      </c>
      <c r="F22" s="287">
        <v>3</v>
      </c>
      <c r="G22" s="272" t="s">
        <v>758</v>
      </c>
      <c r="H22" s="274"/>
      <c r="I22" s="108"/>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row>
    <row r="23" spans="1:254" ht="96" customHeight="1" x14ac:dyDescent="0.25">
      <c r="A23" s="370"/>
      <c r="B23" s="373"/>
      <c r="C23" s="106" t="s">
        <v>10</v>
      </c>
      <c r="D23" s="107" t="s">
        <v>154</v>
      </c>
      <c r="E23" s="117" t="s">
        <v>278</v>
      </c>
      <c r="F23" s="287">
        <v>4</v>
      </c>
      <c r="G23" s="272" t="s">
        <v>758</v>
      </c>
      <c r="H23" s="274"/>
      <c r="I23" s="108"/>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row>
    <row r="24" spans="1:254" ht="102.9" customHeight="1" thickBot="1" x14ac:dyDescent="0.3">
      <c r="A24" s="371"/>
      <c r="B24" s="374"/>
      <c r="C24" s="109" t="s">
        <v>63</v>
      </c>
      <c r="D24" s="95" t="s">
        <v>427</v>
      </c>
      <c r="E24" s="119" t="s">
        <v>516</v>
      </c>
      <c r="F24" s="288">
        <v>2</v>
      </c>
      <c r="G24" s="275" t="s">
        <v>758</v>
      </c>
      <c r="H24" s="276"/>
      <c r="I24" s="11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row>
    <row r="25" spans="1:254" ht="54.9" customHeight="1" x14ac:dyDescent="0.25">
      <c r="A25" s="376" t="s">
        <v>182</v>
      </c>
      <c r="B25" s="367" t="s">
        <v>11</v>
      </c>
      <c r="C25" s="104" t="s">
        <v>165</v>
      </c>
      <c r="D25" s="93" t="s">
        <v>240</v>
      </c>
      <c r="E25" s="111" t="s">
        <v>428</v>
      </c>
      <c r="F25" s="286">
        <v>2</v>
      </c>
      <c r="G25" s="270" t="s">
        <v>758</v>
      </c>
      <c r="H25" s="296"/>
      <c r="I25" s="10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row>
    <row r="26" spans="1:254" ht="77.400000000000006" customHeight="1" x14ac:dyDescent="0.25">
      <c r="A26" s="377"/>
      <c r="B26" s="368"/>
      <c r="C26" s="106" t="s">
        <v>517</v>
      </c>
      <c r="D26" s="107" t="s">
        <v>429</v>
      </c>
      <c r="E26" s="117" t="s">
        <v>102</v>
      </c>
      <c r="F26" s="287">
        <v>3</v>
      </c>
      <c r="G26" s="272" t="s">
        <v>758</v>
      </c>
      <c r="H26" s="274"/>
      <c r="I26" s="108"/>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row>
    <row r="27" spans="1:254" ht="65.400000000000006" customHeight="1" thickBot="1" x14ac:dyDescent="0.3">
      <c r="A27" s="377"/>
      <c r="B27" s="369"/>
      <c r="C27" s="113" t="s">
        <v>72</v>
      </c>
      <c r="D27" s="114" t="s">
        <v>166</v>
      </c>
      <c r="E27" s="115" t="s">
        <v>355</v>
      </c>
      <c r="F27" s="290">
        <v>2</v>
      </c>
      <c r="G27" s="277" t="s">
        <v>758</v>
      </c>
      <c r="H27" s="273"/>
      <c r="I27" s="118"/>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row>
    <row r="28" spans="1:254" ht="55.5" customHeight="1" x14ac:dyDescent="0.25">
      <c r="A28" s="377"/>
      <c r="B28" s="372" t="s">
        <v>94</v>
      </c>
      <c r="C28" s="104" t="s">
        <v>14</v>
      </c>
      <c r="D28" s="93" t="s">
        <v>158</v>
      </c>
      <c r="E28" s="111" t="s">
        <v>223</v>
      </c>
      <c r="F28" s="286">
        <v>4</v>
      </c>
      <c r="G28" s="270" t="s">
        <v>758</v>
      </c>
      <c r="H28" s="293"/>
      <c r="I28" s="10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row>
    <row r="29" spans="1:254" ht="49.5" customHeight="1" thickBot="1" x14ac:dyDescent="0.3">
      <c r="A29" s="377"/>
      <c r="B29" s="375"/>
      <c r="C29" s="109" t="s">
        <v>15</v>
      </c>
      <c r="D29" s="95" t="s">
        <v>241</v>
      </c>
      <c r="E29" s="119" t="s">
        <v>209</v>
      </c>
      <c r="F29" s="288">
        <v>3</v>
      </c>
      <c r="G29" s="275" t="s">
        <v>758</v>
      </c>
      <c r="H29" s="297"/>
      <c r="I29" s="11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row>
    <row r="30" spans="1:254" ht="66.650000000000006" customHeight="1" x14ac:dyDescent="0.25">
      <c r="A30" s="377"/>
      <c r="B30" s="380" t="s">
        <v>89</v>
      </c>
      <c r="C30" s="104" t="s">
        <v>159</v>
      </c>
      <c r="D30" s="93" t="s">
        <v>280</v>
      </c>
      <c r="E30" s="111" t="s">
        <v>279</v>
      </c>
      <c r="F30" s="286">
        <v>3</v>
      </c>
      <c r="G30" s="270" t="s">
        <v>758</v>
      </c>
      <c r="H30" s="293"/>
      <c r="I30" s="10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row>
    <row r="31" spans="1:254" ht="162.5" thickBot="1" x14ac:dyDescent="0.3">
      <c r="A31" s="377"/>
      <c r="B31" s="381"/>
      <c r="C31" s="113" t="s">
        <v>160</v>
      </c>
      <c r="D31" s="114" t="s">
        <v>161</v>
      </c>
      <c r="E31" s="115" t="s">
        <v>281</v>
      </c>
      <c r="F31" s="290">
        <v>4</v>
      </c>
      <c r="G31" s="277" t="s">
        <v>758</v>
      </c>
      <c r="H31" s="298" t="s">
        <v>772</v>
      </c>
      <c r="I31" s="118"/>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row>
    <row r="32" spans="1:254" ht="84" customHeight="1" x14ac:dyDescent="0.25">
      <c r="A32" s="377"/>
      <c r="B32" s="380" t="s">
        <v>257</v>
      </c>
      <c r="C32" s="104" t="s">
        <v>258</v>
      </c>
      <c r="D32" s="93" t="s">
        <v>262</v>
      </c>
      <c r="E32" s="111" t="s">
        <v>363</v>
      </c>
      <c r="F32" s="286">
        <v>1</v>
      </c>
      <c r="G32" s="270" t="s">
        <v>758</v>
      </c>
      <c r="H32" s="293"/>
      <c r="I32" s="10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row>
    <row r="33" spans="1:254" ht="84" customHeight="1" x14ac:dyDescent="0.25">
      <c r="A33" s="377"/>
      <c r="B33" s="382"/>
      <c r="C33" s="120" t="s">
        <v>259</v>
      </c>
      <c r="D33" s="107" t="s">
        <v>282</v>
      </c>
      <c r="E33" s="117" t="s">
        <v>438</v>
      </c>
      <c r="F33" s="287">
        <v>1</v>
      </c>
      <c r="G33" s="272" t="s">
        <v>758</v>
      </c>
      <c r="H33" s="274"/>
      <c r="I33" s="108"/>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row>
    <row r="34" spans="1:254" ht="50.25" customHeight="1" x14ac:dyDescent="0.25">
      <c r="A34" s="378"/>
      <c r="B34" s="382"/>
      <c r="C34" s="120" t="s">
        <v>260</v>
      </c>
      <c r="D34" s="107" t="s">
        <v>263</v>
      </c>
      <c r="E34" s="117" t="s">
        <v>430</v>
      </c>
      <c r="F34" s="287">
        <v>1</v>
      </c>
      <c r="G34" s="272" t="s">
        <v>758</v>
      </c>
      <c r="H34" s="274"/>
      <c r="I34" s="108"/>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row>
    <row r="35" spans="1:254" ht="50.25" customHeight="1" thickBot="1" x14ac:dyDescent="0.3">
      <c r="A35" s="379"/>
      <c r="B35" s="381"/>
      <c r="C35" s="144" t="s">
        <v>261</v>
      </c>
      <c r="D35" s="142" t="s">
        <v>263</v>
      </c>
      <c r="E35" s="143" t="s">
        <v>431</v>
      </c>
      <c r="F35" s="299">
        <v>1</v>
      </c>
      <c r="G35" s="300" t="s">
        <v>758</v>
      </c>
      <c r="H35" s="301"/>
      <c r="I35" s="118"/>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row>
    <row r="36" spans="1:254" s="42" customFormat="1" ht="54" x14ac:dyDescent="0.2">
      <c r="A36" s="383" t="s">
        <v>73</v>
      </c>
      <c r="B36" s="367" t="s">
        <v>191</v>
      </c>
      <c r="C36" s="104" t="s">
        <v>475</v>
      </c>
      <c r="D36" s="93" t="s">
        <v>356</v>
      </c>
      <c r="E36" s="111" t="s">
        <v>283</v>
      </c>
      <c r="F36" s="286">
        <v>4</v>
      </c>
      <c r="G36" s="270" t="s">
        <v>758</v>
      </c>
      <c r="H36" s="271"/>
      <c r="I36" s="112"/>
    </row>
    <row r="37" spans="1:254" ht="81" customHeight="1" x14ac:dyDescent="0.25">
      <c r="A37" s="384"/>
      <c r="B37" s="368"/>
      <c r="C37" s="106" t="s">
        <v>163</v>
      </c>
      <c r="D37" s="107" t="s">
        <v>285</v>
      </c>
      <c r="E37" s="117" t="s">
        <v>284</v>
      </c>
      <c r="F37" s="287">
        <v>2</v>
      </c>
      <c r="G37" s="272" t="s">
        <v>758</v>
      </c>
      <c r="H37" s="274"/>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row>
    <row r="38" spans="1:254" ht="87" customHeight="1" x14ac:dyDescent="0.25">
      <c r="A38" s="384"/>
      <c r="B38" s="368"/>
      <c r="C38" s="106" t="s">
        <v>164</v>
      </c>
      <c r="D38" s="107" t="s">
        <v>290</v>
      </c>
      <c r="E38" s="117" t="s">
        <v>167</v>
      </c>
      <c r="F38" s="287">
        <v>1</v>
      </c>
      <c r="G38" s="272" t="s">
        <v>758</v>
      </c>
      <c r="H38" s="274" t="s">
        <v>773</v>
      </c>
      <c r="I38" s="121"/>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row>
    <row r="39" spans="1:254" ht="64.5" customHeight="1" thickBot="1" x14ac:dyDescent="0.3">
      <c r="A39" s="384"/>
      <c r="B39" s="369"/>
      <c r="C39" s="113" t="s">
        <v>13</v>
      </c>
      <c r="D39" s="114" t="s">
        <v>168</v>
      </c>
      <c r="E39" s="115" t="s">
        <v>476</v>
      </c>
      <c r="F39" s="290">
        <v>5</v>
      </c>
      <c r="G39" s="277" t="s">
        <v>758</v>
      </c>
      <c r="H39" s="278" t="s">
        <v>774</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1:254" ht="80.150000000000006" customHeight="1" x14ac:dyDescent="0.25">
      <c r="A40" s="384"/>
      <c r="B40" s="372" t="s">
        <v>85</v>
      </c>
      <c r="C40" s="104" t="s">
        <v>79</v>
      </c>
      <c r="D40" s="93" t="s">
        <v>224</v>
      </c>
      <c r="E40" s="111" t="s">
        <v>477</v>
      </c>
      <c r="F40" s="286">
        <v>2</v>
      </c>
      <c r="G40" s="270" t="s">
        <v>758</v>
      </c>
      <c r="H40" s="271"/>
      <c r="I40" s="10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1:254" ht="84.75" customHeight="1" thickBot="1" x14ac:dyDescent="0.3">
      <c r="A41" s="384"/>
      <c r="B41" s="374"/>
      <c r="C41" s="113" t="s">
        <v>80</v>
      </c>
      <c r="D41" s="114" t="s">
        <v>520</v>
      </c>
      <c r="E41" s="115" t="s">
        <v>478</v>
      </c>
      <c r="F41" s="290">
        <v>2</v>
      </c>
      <c r="G41" s="277" t="s">
        <v>758</v>
      </c>
      <c r="H41" s="278"/>
      <c r="I41" s="118"/>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1:254" ht="48.9" customHeight="1" x14ac:dyDescent="0.25">
      <c r="A42" s="384"/>
      <c r="B42" s="367" t="s">
        <v>188</v>
      </c>
      <c r="C42" s="104" t="s">
        <v>169</v>
      </c>
      <c r="D42" s="93" t="s">
        <v>432</v>
      </c>
      <c r="E42" s="111" t="s">
        <v>210</v>
      </c>
      <c r="F42" s="286">
        <v>2</v>
      </c>
      <c r="G42" s="270" t="s">
        <v>758</v>
      </c>
      <c r="H42" s="271"/>
      <c r="I42" s="10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1:254" ht="67.5" customHeight="1" x14ac:dyDescent="0.25">
      <c r="A43" s="384"/>
      <c r="B43" s="386"/>
      <c r="C43" s="106" t="s">
        <v>176</v>
      </c>
      <c r="D43" s="107" t="s">
        <v>433</v>
      </c>
      <c r="E43" s="117" t="s">
        <v>177</v>
      </c>
      <c r="F43" s="287">
        <v>2</v>
      </c>
      <c r="G43" s="272" t="s">
        <v>758</v>
      </c>
      <c r="H43" s="274"/>
      <c r="I43" s="108"/>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1:254" ht="98.4" customHeight="1" thickBot="1" x14ac:dyDescent="0.3">
      <c r="A44" s="385"/>
      <c r="B44" s="387"/>
      <c r="C44" s="113" t="s">
        <v>178</v>
      </c>
      <c r="D44" s="114" t="s">
        <v>521</v>
      </c>
      <c r="E44" s="115" t="s">
        <v>434</v>
      </c>
      <c r="F44" s="290">
        <v>2</v>
      </c>
      <c r="G44" s="277" t="s">
        <v>758</v>
      </c>
      <c r="H44" s="278"/>
      <c r="I44" s="118"/>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1:254" ht="72.75" customHeight="1" x14ac:dyDescent="0.25">
      <c r="A45" s="319" t="s">
        <v>194</v>
      </c>
      <c r="B45" s="362" t="s">
        <v>74</v>
      </c>
      <c r="C45" s="104" t="s">
        <v>16</v>
      </c>
      <c r="D45" s="93" t="s">
        <v>240</v>
      </c>
      <c r="E45" s="111" t="s">
        <v>170</v>
      </c>
      <c r="F45" s="286">
        <v>1</v>
      </c>
      <c r="G45" s="270" t="s">
        <v>758</v>
      </c>
      <c r="H45" s="293"/>
      <c r="I45" s="10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1:254" ht="87.9" customHeight="1" x14ac:dyDescent="0.25">
      <c r="A46" s="320"/>
      <c r="B46" s="363"/>
      <c r="C46" s="106" t="s">
        <v>58</v>
      </c>
      <c r="D46" s="107" t="s">
        <v>171</v>
      </c>
      <c r="E46" s="117" t="s">
        <v>213</v>
      </c>
      <c r="F46" s="287">
        <v>2</v>
      </c>
      <c r="G46" s="272" t="s">
        <v>758</v>
      </c>
      <c r="H46" s="274"/>
      <c r="I46" s="108"/>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1:254" ht="75" customHeight="1" x14ac:dyDescent="0.25">
      <c r="A47" s="320"/>
      <c r="B47" s="363"/>
      <c r="C47" s="106" t="s">
        <v>17</v>
      </c>
      <c r="D47" s="107" t="s">
        <v>172</v>
      </c>
      <c r="E47" s="117" t="s">
        <v>211</v>
      </c>
      <c r="F47" s="287">
        <v>2</v>
      </c>
      <c r="G47" s="272" t="s">
        <v>758</v>
      </c>
      <c r="H47" s="295"/>
      <c r="I47" s="108"/>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1:254" ht="81" customHeight="1" x14ac:dyDescent="0.25">
      <c r="A48" s="320"/>
      <c r="B48" s="363"/>
      <c r="C48" s="106" t="s">
        <v>57</v>
      </c>
      <c r="D48" s="107" t="s">
        <v>240</v>
      </c>
      <c r="E48" s="117" t="s">
        <v>286</v>
      </c>
      <c r="F48" s="287">
        <v>1</v>
      </c>
      <c r="G48" s="272" t="s">
        <v>758</v>
      </c>
      <c r="H48" s="295"/>
      <c r="I48" s="10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1:254" ht="50.25" customHeight="1" x14ac:dyDescent="0.25">
      <c r="A49" s="320"/>
      <c r="B49" s="363"/>
      <c r="C49" s="106" t="s">
        <v>39</v>
      </c>
      <c r="D49" s="107" t="s">
        <v>242</v>
      </c>
      <c r="E49" s="117" t="s">
        <v>189</v>
      </c>
      <c r="F49" s="287">
        <v>5</v>
      </c>
      <c r="G49" s="272" t="s">
        <v>758</v>
      </c>
      <c r="H49" s="295"/>
      <c r="I49" s="169" t="s">
        <v>373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1:254" ht="60" customHeight="1" thickBot="1" x14ac:dyDescent="0.3">
      <c r="A50" s="320"/>
      <c r="B50" s="364"/>
      <c r="C50" s="113" t="s">
        <v>40</v>
      </c>
      <c r="D50" s="114" t="s">
        <v>173</v>
      </c>
      <c r="E50" s="115" t="s">
        <v>111</v>
      </c>
      <c r="F50" s="290">
        <v>5</v>
      </c>
      <c r="G50" s="277" t="s">
        <v>758</v>
      </c>
      <c r="H50" s="298"/>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1:254" ht="75" customHeight="1" x14ac:dyDescent="0.25">
      <c r="A51" s="320"/>
      <c r="B51" s="372" t="s">
        <v>41</v>
      </c>
      <c r="C51" s="104" t="s">
        <v>18</v>
      </c>
      <c r="D51" s="93" t="s">
        <v>174</v>
      </c>
      <c r="E51" s="111" t="s">
        <v>287</v>
      </c>
      <c r="F51" s="286">
        <v>1</v>
      </c>
      <c r="G51" s="270" t="s">
        <v>758</v>
      </c>
      <c r="H51" s="293"/>
      <c r="I51" s="10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1:254" ht="58.5" customHeight="1" x14ac:dyDescent="0.25">
      <c r="A52" s="320"/>
      <c r="B52" s="373"/>
      <c r="C52" s="106" t="s">
        <v>19</v>
      </c>
      <c r="D52" s="107" t="s">
        <v>175</v>
      </c>
      <c r="E52" s="117" t="s">
        <v>288</v>
      </c>
      <c r="F52" s="287">
        <v>1</v>
      </c>
      <c r="G52" s="272" t="s">
        <v>758</v>
      </c>
      <c r="H52" s="274"/>
      <c r="I52" s="108"/>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1:254" ht="96" customHeight="1" x14ac:dyDescent="0.25">
      <c r="A53" s="320"/>
      <c r="B53" s="373"/>
      <c r="C53" s="106" t="s">
        <v>20</v>
      </c>
      <c r="D53" s="107" t="s">
        <v>200</v>
      </c>
      <c r="E53" s="117" t="s">
        <v>435</v>
      </c>
      <c r="F53" s="287">
        <v>3</v>
      </c>
      <c r="G53" s="272" t="s">
        <v>758</v>
      </c>
      <c r="H53" s="274"/>
      <c r="I53" s="108"/>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1:254" ht="75.900000000000006" customHeight="1" x14ac:dyDescent="0.25">
      <c r="A54" s="320"/>
      <c r="B54" s="373"/>
      <c r="C54" s="106" t="s">
        <v>42</v>
      </c>
      <c r="D54" s="107" t="s">
        <v>179</v>
      </c>
      <c r="E54" s="117" t="s">
        <v>212</v>
      </c>
      <c r="F54" s="287">
        <v>2</v>
      </c>
      <c r="G54" s="272" t="s">
        <v>758</v>
      </c>
      <c r="H54" s="295"/>
      <c r="I54" s="108"/>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1:254" ht="74.150000000000006" customHeight="1" x14ac:dyDescent="0.25">
      <c r="A55" s="320"/>
      <c r="B55" s="373"/>
      <c r="C55" s="106" t="s">
        <v>86</v>
      </c>
      <c r="D55" s="107" t="s">
        <v>225</v>
      </c>
      <c r="E55" s="209" t="s">
        <v>479</v>
      </c>
      <c r="F55" s="287">
        <v>3</v>
      </c>
      <c r="G55" s="272" t="s">
        <v>758</v>
      </c>
      <c r="H55" s="274"/>
      <c r="I55" s="108"/>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1:254" ht="82.5" customHeight="1" thickBot="1" x14ac:dyDescent="0.3">
      <c r="A56" s="321"/>
      <c r="B56" s="374"/>
      <c r="C56" s="113" t="s">
        <v>87</v>
      </c>
      <c r="D56" s="114" t="s">
        <v>518</v>
      </c>
      <c r="E56" s="210" t="s">
        <v>480</v>
      </c>
      <c r="F56" s="290">
        <v>5</v>
      </c>
      <c r="G56" s="277" t="s">
        <v>758</v>
      </c>
      <c r="H56" s="278"/>
      <c r="I56" s="118"/>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1:254" x14ac:dyDescent="0.25">
      <c r="A57" s="50"/>
      <c r="B57" s="53"/>
      <c r="C57" s="20"/>
      <c r="D57" s="168"/>
      <c r="E57" s="168"/>
    </row>
    <row r="58" spans="1:254" x14ac:dyDescent="0.25">
      <c r="A58" s="50"/>
      <c r="B58" s="53"/>
      <c r="C58" s="20"/>
      <c r="D58" s="20"/>
      <c r="E58" s="20"/>
    </row>
    <row r="59" spans="1:254" x14ac:dyDescent="0.25">
      <c r="A59" s="50"/>
      <c r="B59" s="53"/>
      <c r="C59" s="20"/>
      <c r="D59" s="20"/>
      <c r="E59" s="20"/>
    </row>
    <row r="60" spans="1:254" x14ac:dyDescent="0.25">
      <c r="A60" s="50"/>
      <c r="B60" s="53"/>
      <c r="C60" s="20"/>
      <c r="D60" s="20"/>
      <c r="E60" s="20"/>
    </row>
    <row r="61" spans="1:254" x14ac:dyDescent="0.25">
      <c r="A61" s="50"/>
      <c r="B61" s="53"/>
      <c r="C61" s="20"/>
      <c r="D61" s="20"/>
      <c r="E61" s="20"/>
    </row>
    <row r="62" spans="1:254" x14ac:dyDescent="0.25">
      <c r="A62" s="50"/>
      <c r="B62" s="53"/>
      <c r="C62" s="20"/>
      <c r="D62" s="20"/>
      <c r="E62" s="20"/>
    </row>
    <row r="63" spans="1:254" x14ac:dyDescent="0.25">
      <c r="A63" s="50"/>
      <c r="B63" s="53"/>
      <c r="C63" s="20"/>
      <c r="D63" s="20"/>
      <c r="E63" s="20"/>
    </row>
    <row r="64" spans="1:254" x14ac:dyDescent="0.25">
      <c r="A64" s="50"/>
      <c r="B64" s="53"/>
      <c r="C64" s="20"/>
      <c r="D64" s="20"/>
      <c r="E64" s="20"/>
    </row>
    <row r="65" spans="1:5" x14ac:dyDescent="0.25">
      <c r="A65" s="50"/>
      <c r="B65" s="53"/>
      <c r="C65" s="20"/>
      <c r="D65" s="20"/>
      <c r="E65" s="20"/>
    </row>
    <row r="66" spans="1:5" x14ac:dyDescent="0.25">
      <c r="A66" s="50"/>
      <c r="B66" s="53"/>
      <c r="C66" s="20"/>
      <c r="D66" s="20"/>
      <c r="E66" s="20"/>
    </row>
    <row r="67" spans="1:5" x14ac:dyDescent="0.25">
      <c r="A67" s="50"/>
      <c r="B67" s="53"/>
      <c r="C67" s="20"/>
      <c r="D67" s="20"/>
      <c r="E67" s="20"/>
    </row>
    <row r="68" spans="1:5" x14ac:dyDescent="0.25">
      <c r="A68" s="50"/>
      <c r="B68" s="53"/>
      <c r="C68" s="20"/>
      <c r="D68" s="20"/>
      <c r="E68" s="20"/>
    </row>
    <row r="69" spans="1:5" x14ac:dyDescent="0.25">
      <c r="A69" s="50"/>
      <c r="B69" s="53"/>
      <c r="C69" s="20"/>
      <c r="D69" s="20"/>
      <c r="E69" s="20"/>
    </row>
    <row r="70" spans="1:5" x14ac:dyDescent="0.25">
      <c r="A70" s="50"/>
      <c r="B70" s="53"/>
      <c r="C70" s="20"/>
      <c r="D70" s="20"/>
      <c r="E70" s="20"/>
    </row>
    <row r="71" spans="1:5" x14ac:dyDescent="0.25">
      <c r="A71" s="50"/>
      <c r="B71" s="53"/>
      <c r="C71" s="20"/>
      <c r="D71" s="20"/>
      <c r="E71" s="20"/>
    </row>
    <row r="72" spans="1:5" x14ac:dyDescent="0.25">
      <c r="A72" s="50"/>
      <c r="B72" s="53"/>
      <c r="C72" s="20"/>
      <c r="D72" s="20"/>
      <c r="E72" s="20"/>
    </row>
    <row r="73" spans="1:5" x14ac:dyDescent="0.25">
      <c r="A73" s="50"/>
      <c r="B73" s="53"/>
      <c r="C73" s="20"/>
      <c r="D73" s="20"/>
      <c r="E73" s="20"/>
    </row>
    <row r="74" spans="1:5" x14ac:dyDescent="0.25">
      <c r="A74" s="50"/>
      <c r="B74" s="53"/>
      <c r="C74" s="20"/>
      <c r="D74" s="20"/>
      <c r="E74" s="20"/>
    </row>
    <row r="75" spans="1:5" x14ac:dyDescent="0.25">
      <c r="A75" s="50"/>
      <c r="B75" s="53"/>
      <c r="C75" s="20"/>
      <c r="D75" s="20"/>
      <c r="E75" s="20"/>
    </row>
    <row r="76" spans="1:5" x14ac:dyDescent="0.25">
      <c r="A76" s="50"/>
      <c r="B76" s="53"/>
      <c r="C76" s="20"/>
      <c r="D76" s="20"/>
      <c r="E76" s="20"/>
    </row>
    <row r="77" spans="1:5" x14ac:dyDescent="0.25">
      <c r="A77" s="50"/>
      <c r="B77" s="53"/>
      <c r="C77" s="20"/>
      <c r="D77" s="20"/>
      <c r="E77" s="20"/>
    </row>
    <row r="78" spans="1:5" ht="12.75" customHeight="1" x14ac:dyDescent="0.25">
      <c r="A78" s="50"/>
      <c r="B78" s="53"/>
      <c r="C78" s="20"/>
      <c r="D78" s="20"/>
      <c r="E78" s="20"/>
    </row>
    <row r="79" spans="1:5" x14ac:dyDescent="0.25">
      <c r="A79" s="50"/>
      <c r="B79" s="53"/>
      <c r="C79" s="20"/>
      <c r="D79" s="20"/>
      <c r="E79" s="20"/>
    </row>
    <row r="80" spans="1:5" x14ac:dyDescent="0.25">
      <c r="A80" s="50"/>
      <c r="B80" s="53"/>
      <c r="C80" s="20"/>
      <c r="D80" s="20"/>
      <c r="E80" s="20"/>
    </row>
    <row r="81" spans="1:5" x14ac:dyDescent="0.25">
      <c r="A81" s="50"/>
      <c r="B81" s="53"/>
      <c r="C81" s="20"/>
      <c r="D81" s="20"/>
      <c r="E81" s="20"/>
    </row>
    <row r="82" spans="1:5" x14ac:dyDescent="0.25">
      <c r="A82" s="50"/>
      <c r="B82" s="53"/>
      <c r="C82" s="20"/>
      <c r="D82" s="20"/>
      <c r="E82" s="20"/>
    </row>
    <row r="83" spans="1:5" x14ac:dyDescent="0.25">
      <c r="A83" s="50"/>
      <c r="B83" s="53"/>
      <c r="C83" s="20"/>
      <c r="D83" s="20"/>
      <c r="E83" s="20"/>
    </row>
    <row r="84" spans="1:5" x14ac:dyDescent="0.25">
      <c r="A84" s="50"/>
      <c r="B84" s="53"/>
      <c r="C84" s="20"/>
      <c r="D84" s="20"/>
      <c r="E84" s="20"/>
    </row>
    <row r="85" spans="1:5" x14ac:dyDescent="0.25">
      <c r="A85" s="50"/>
      <c r="B85" s="53"/>
      <c r="C85" s="20"/>
      <c r="D85" s="20"/>
      <c r="E85" s="20"/>
    </row>
    <row r="86" spans="1:5" x14ac:dyDescent="0.25">
      <c r="A86" s="50"/>
      <c r="B86" s="53"/>
      <c r="C86" s="20"/>
      <c r="D86" s="20"/>
      <c r="E86" s="20"/>
    </row>
    <row r="87" spans="1:5" x14ac:dyDescent="0.25">
      <c r="A87" s="50"/>
      <c r="B87" s="53"/>
      <c r="C87" s="20"/>
      <c r="D87" s="20"/>
      <c r="E87" s="20"/>
    </row>
    <row r="88" spans="1:5" x14ac:dyDescent="0.25">
      <c r="A88" s="50"/>
      <c r="B88" s="53"/>
      <c r="C88" s="20"/>
      <c r="D88" s="20"/>
      <c r="E88" s="20"/>
    </row>
    <row r="89" spans="1:5" x14ac:dyDescent="0.25">
      <c r="A89" s="50"/>
      <c r="B89" s="53"/>
      <c r="C89" s="20"/>
      <c r="D89" s="20"/>
      <c r="E89" s="20"/>
    </row>
    <row r="90" spans="1:5" x14ac:dyDescent="0.25">
      <c r="A90" s="50"/>
      <c r="B90" s="53"/>
      <c r="C90" s="20"/>
      <c r="D90" s="20"/>
      <c r="E90" s="20"/>
    </row>
    <row r="91" spans="1:5" x14ac:dyDescent="0.25">
      <c r="A91" s="50"/>
      <c r="B91" s="53"/>
      <c r="C91" s="20"/>
      <c r="D91" s="20"/>
      <c r="E91" s="20"/>
    </row>
    <row r="92" spans="1:5" x14ac:dyDescent="0.25">
      <c r="A92" s="50"/>
      <c r="B92" s="53"/>
      <c r="C92" s="20"/>
      <c r="D92" s="20"/>
      <c r="E92" s="20"/>
    </row>
    <row r="93" spans="1:5" x14ac:dyDescent="0.25">
      <c r="A93" s="50"/>
      <c r="B93" s="53"/>
      <c r="C93" s="20"/>
      <c r="D93" s="20"/>
      <c r="E93" s="20"/>
    </row>
    <row r="94" spans="1:5" x14ac:dyDescent="0.25">
      <c r="A94" s="50"/>
      <c r="B94" s="53"/>
      <c r="C94" s="20"/>
      <c r="D94" s="20"/>
      <c r="E94" s="20"/>
    </row>
    <row r="95" spans="1:5" x14ac:dyDescent="0.25">
      <c r="A95" s="50"/>
      <c r="B95" s="53"/>
      <c r="C95" s="20"/>
      <c r="D95" s="20"/>
      <c r="E95" s="20"/>
    </row>
    <row r="96" spans="1:5" x14ac:dyDescent="0.25">
      <c r="A96" s="50"/>
      <c r="B96" s="53"/>
      <c r="C96" s="20"/>
      <c r="D96" s="20"/>
      <c r="E96" s="20"/>
    </row>
    <row r="97" spans="1:5" x14ac:dyDescent="0.25">
      <c r="A97" s="50"/>
      <c r="B97" s="53"/>
      <c r="C97" s="20"/>
      <c r="D97" s="20"/>
      <c r="E97" s="20"/>
    </row>
    <row r="98" spans="1:5" x14ac:dyDescent="0.25">
      <c r="A98" s="50"/>
      <c r="B98" s="53"/>
      <c r="C98" s="20"/>
      <c r="D98" s="20"/>
      <c r="E98" s="20"/>
    </row>
    <row r="99" spans="1:5" x14ac:dyDescent="0.25">
      <c r="A99" s="50"/>
      <c r="B99" s="53"/>
      <c r="C99" s="20"/>
      <c r="D99" s="20"/>
      <c r="E99" s="20"/>
    </row>
    <row r="100" spans="1:5" x14ac:dyDescent="0.25">
      <c r="A100" s="50"/>
      <c r="B100" s="53"/>
      <c r="C100" s="20"/>
      <c r="D100" s="20"/>
      <c r="E100" s="20"/>
    </row>
    <row r="101" spans="1:5" x14ac:dyDescent="0.25">
      <c r="A101" s="50"/>
      <c r="B101" s="53"/>
      <c r="C101" s="20"/>
      <c r="D101" s="20"/>
      <c r="E101" s="20"/>
    </row>
    <row r="102" spans="1:5" x14ac:dyDescent="0.25">
      <c r="A102" s="50"/>
      <c r="B102" s="53"/>
      <c r="C102" s="20"/>
      <c r="D102" s="20"/>
      <c r="E102" s="20"/>
    </row>
    <row r="103" spans="1:5" x14ac:dyDescent="0.25">
      <c r="A103" s="50"/>
      <c r="B103" s="53"/>
      <c r="C103" s="20"/>
      <c r="D103" s="20"/>
      <c r="E103" s="20"/>
    </row>
    <row r="104" spans="1:5" x14ac:dyDescent="0.25">
      <c r="A104" s="50"/>
      <c r="B104" s="53"/>
      <c r="C104" s="20"/>
      <c r="D104" s="20"/>
      <c r="E104" s="20"/>
    </row>
    <row r="105" spans="1:5" x14ac:dyDescent="0.25">
      <c r="A105" s="50"/>
      <c r="B105" s="53"/>
      <c r="C105" s="20"/>
      <c r="D105" s="20"/>
      <c r="E105" s="20"/>
    </row>
    <row r="106" spans="1:5" x14ac:dyDescent="0.25">
      <c r="A106" s="50"/>
      <c r="B106" s="53"/>
      <c r="C106" s="20"/>
      <c r="D106" s="20"/>
      <c r="E106" s="20"/>
    </row>
    <row r="107" spans="1:5" x14ac:dyDescent="0.25">
      <c r="A107" s="50"/>
      <c r="B107" s="53"/>
      <c r="C107" s="20"/>
      <c r="D107" s="20"/>
      <c r="E107" s="20"/>
    </row>
    <row r="108" spans="1:5" x14ac:dyDescent="0.25">
      <c r="A108" s="50"/>
      <c r="B108" s="53"/>
      <c r="C108" s="20"/>
      <c r="D108" s="20"/>
      <c r="E108" s="20"/>
    </row>
    <row r="109" spans="1:5" x14ac:dyDescent="0.25">
      <c r="A109" s="50"/>
      <c r="B109" s="53"/>
      <c r="C109" s="20"/>
      <c r="D109" s="20"/>
      <c r="E109" s="20"/>
    </row>
    <row r="110" spans="1:5" x14ac:dyDescent="0.25">
      <c r="A110" s="50"/>
      <c r="B110" s="53"/>
      <c r="C110" s="20"/>
      <c r="D110" s="20"/>
      <c r="E110" s="20"/>
    </row>
    <row r="111" spans="1:5" x14ac:dyDescent="0.25">
      <c r="A111" s="50"/>
      <c r="B111" s="53"/>
      <c r="C111" s="20"/>
      <c r="D111" s="20"/>
      <c r="E111" s="20"/>
    </row>
    <row r="112" spans="1:5" x14ac:dyDescent="0.25">
      <c r="A112" s="50"/>
      <c r="B112" s="53"/>
      <c r="C112" s="20"/>
      <c r="D112" s="20"/>
      <c r="E112" s="20"/>
    </row>
    <row r="113" spans="1:5" x14ac:dyDescent="0.25">
      <c r="A113" s="50"/>
      <c r="B113" s="53"/>
      <c r="C113" s="20"/>
      <c r="D113" s="20"/>
      <c r="E113" s="20"/>
    </row>
    <row r="114" spans="1:5" x14ac:dyDescent="0.25">
      <c r="A114" s="50"/>
      <c r="B114" s="53"/>
      <c r="C114" s="20"/>
      <c r="D114" s="20"/>
      <c r="E114" s="20"/>
    </row>
    <row r="115" spans="1:5" x14ac:dyDescent="0.25">
      <c r="A115" s="50"/>
      <c r="B115" s="53"/>
      <c r="C115" s="20"/>
      <c r="D115" s="20"/>
      <c r="E115" s="20"/>
    </row>
    <row r="116" spans="1:5" x14ac:dyDescent="0.25">
      <c r="A116" s="50"/>
      <c r="B116" s="53"/>
      <c r="C116" s="20"/>
      <c r="D116" s="20"/>
      <c r="E116" s="20"/>
    </row>
    <row r="117" spans="1:5" x14ac:dyDescent="0.25">
      <c r="A117" s="50"/>
      <c r="B117" s="53"/>
      <c r="C117" s="20"/>
      <c r="D117" s="20"/>
      <c r="E117" s="20"/>
    </row>
    <row r="118" spans="1:5" x14ac:dyDescent="0.25">
      <c r="A118" s="50"/>
      <c r="B118" s="53"/>
      <c r="C118" s="20"/>
      <c r="D118" s="20"/>
      <c r="E118" s="20"/>
    </row>
    <row r="119" spans="1:5" x14ac:dyDescent="0.25">
      <c r="A119" s="50"/>
      <c r="B119" s="53"/>
      <c r="C119" s="20"/>
      <c r="D119" s="20"/>
      <c r="E119" s="20"/>
    </row>
    <row r="120" spans="1:5" x14ac:dyDescent="0.25">
      <c r="A120" s="50"/>
      <c r="B120" s="53"/>
      <c r="C120" s="20"/>
      <c r="D120" s="20"/>
      <c r="E120" s="20"/>
    </row>
    <row r="121" spans="1:5" x14ac:dyDescent="0.25">
      <c r="A121" s="50"/>
      <c r="B121" s="53"/>
      <c r="C121" s="20"/>
      <c r="D121" s="20"/>
      <c r="E121" s="20"/>
    </row>
    <row r="122" spans="1:5" x14ac:dyDescent="0.25">
      <c r="A122" s="50"/>
      <c r="B122" s="53"/>
      <c r="C122" s="20"/>
      <c r="D122" s="20"/>
      <c r="E122" s="20"/>
    </row>
    <row r="123" spans="1:5" x14ac:dyDescent="0.25">
      <c r="A123" s="50"/>
      <c r="B123" s="53"/>
      <c r="C123" s="20"/>
      <c r="D123" s="20"/>
      <c r="E123" s="20"/>
    </row>
    <row r="124" spans="1:5" x14ac:dyDescent="0.25">
      <c r="A124" s="50"/>
      <c r="B124" s="53"/>
      <c r="C124" s="20"/>
      <c r="D124" s="20"/>
      <c r="E124" s="20"/>
    </row>
    <row r="125" spans="1:5" x14ac:dyDescent="0.25">
      <c r="A125" s="50"/>
      <c r="B125" s="53"/>
      <c r="C125" s="20"/>
      <c r="D125" s="20"/>
      <c r="E125" s="20"/>
    </row>
    <row r="126" spans="1:5" x14ac:dyDescent="0.25">
      <c r="A126" s="50"/>
      <c r="B126" s="53"/>
      <c r="C126" s="20"/>
      <c r="D126" s="20"/>
      <c r="E126" s="20"/>
    </row>
    <row r="127" spans="1:5" x14ac:dyDescent="0.25">
      <c r="A127" s="50"/>
      <c r="B127" s="53"/>
      <c r="C127" s="20"/>
      <c r="D127" s="20"/>
      <c r="E127" s="20"/>
    </row>
    <row r="128" spans="1:5" x14ac:dyDescent="0.25">
      <c r="A128" s="50"/>
      <c r="B128" s="53"/>
      <c r="C128" s="20"/>
      <c r="D128" s="20"/>
      <c r="E128" s="20"/>
    </row>
    <row r="129" spans="1:5" x14ac:dyDescent="0.25">
      <c r="A129" s="50"/>
      <c r="B129" s="53"/>
      <c r="C129" s="20"/>
      <c r="D129" s="20"/>
      <c r="E129" s="20"/>
    </row>
    <row r="130" spans="1:5" x14ac:dyDescent="0.25">
      <c r="A130" s="50"/>
      <c r="B130" s="53"/>
      <c r="C130" s="20"/>
      <c r="D130" s="20"/>
      <c r="E130" s="20"/>
    </row>
    <row r="131" spans="1:5" x14ac:dyDescent="0.25">
      <c r="A131" s="50"/>
      <c r="B131" s="53"/>
      <c r="C131" s="20"/>
      <c r="D131" s="20"/>
      <c r="E131" s="20"/>
    </row>
    <row r="132" spans="1:5" x14ac:dyDescent="0.25">
      <c r="A132" s="50"/>
      <c r="B132" s="53"/>
      <c r="C132" s="20"/>
      <c r="D132" s="20"/>
      <c r="E132" s="20"/>
    </row>
    <row r="133" spans="1:5" x14ac:dyDescent="0.25">
      <c r="A133" s="50"/>
      <c r="B133" s="53"/>
      <c r="C133" s="20"/>
      <c r="D133" s="20"/>
      <c r="E133" s="20"/>
    </row>
    <row r="134" spans="1:5" x14ac:dyDescent="0.25">
      <c r="A134" s="50"/>
      <c r="B134" s="53"/>
      <c r="C134" s="20"/>
      <c r="D134" s="20"/>
      <c r="E134" s="20"/>
    </row>
    <row r="135" spans="1:5" x14ac:dyDescent="0.25">
      <c r="A135" s="50"/>
      <c r="B135" s="53"/>
      <c r="C135" s="20"/>
      <c r="D135" s="20"/>
      <c r="E135" s="20"/>
    </row>
    <row r="136" spans="1:5" x14ac:dyDescent="0.25">
      <c r="A136" s="50"/>
      <c r="B136" s="53"/>
      <c r="C136" s="20"/>
      <c r="D136" s="20"/>
      <c r="E136" s="20"/>
    </row>
    <row r="137" spans="1:5" x14ac:dyDescent="0.25">
      <c r="A137" s="50"/>
      <c r="B137" s="53"/>
      <c r="C137" s="20"/>
      <c r="D137" s="20"/>
      <c r="E137" s="20"/>
    </row>
    <row r="138" spans="1:5" x14ac:dyDescent="0.25">
      <c r="A138" s="50"/>
      <c r="B138" s="53"/>
      <c r="C138" s="20"/>
      <c r="D138" s="20"/>
      <c r="E138" s="20"/>
    </row>
    <row r="139" spans="1:5" x14ac:dyDescent="0.25">
      <c r="A139" s="50"/>
      <c r="B139" s="53"/>
      <c r="C139" s="20"/>
      <c r="D139" s="20"/>
      <c r="E139" s="20"/>
    </row>
    <row r="140" spans="1:5" x14ac:dyDescent="0.25">
      <c r="A140" s="50"/>
      <c r="B140" s="53"/>
      <c r="C140" s="20"/>
      <c r="D140" s="20"/>
      <c r="E140" s="20"/>
    </row>
    <row r="141" spans="1:5" x14ac:dyDescent="0.25">
      <c r="A141" s="50"/>
      <c r="B141" s="53"/>
      <c r="C141" s="20"/>
      <c r="D141" s="20"/>
      <c r="E141" s="20"/>
    </row>
    <row r="142" spans="1:5" x14ac:dyDescent="0.25">
      <c r="A142" s="50"/>
      <c r="B142" s="53"/>
      <c r="C142" s="20"/>
      <c r="D142" s="20"/>
      <c r="E142" s="20"/>
    </row>
    <row r="143" spans="1:5" x14ac:dyDescent="0.25">
      <c r="A143" s="50"/>
      <c r="B143" s="53"/>
      <c r="C143" s="20"/>
      <c r="D143" s="20"/>
      <c r="E143" s="20"/>
    </row>
    <row r="144" spans="1:5" x14ac:dyDescent="0.25">
      <c r="A144" s="50"/>
      <c r="B144" s="53"/>
      <c r="C144" s="20"/>
      <c r="D144" s="20"/>
      <c r="E144" s="20"/>
    </row>
    <row r="145" spans="1:5" x14ac:dyDescent="0.25">
      <c r="A145" s="50"/>
      <c r="B145" s="53"/>
      <c r="C145" s="20"/>
      <c r="D145" s="20"/>
      <c r="E145" s="20"/>
    </row>
    <row r="146" spans="1:5" x14ac:dyDescent="0.25">
      <c r="A146" s="50"/>
      <c r="B146" s="53"/>
      <c r="C146" s="20"/>
      <c r="D146" s="20"/>
      <c r="E146" s="20"/>
    </row>
    <row r="147" spans="1:5" x14ac:dyDescent="0.25">
      <c r="A147" s="50"/>
      <c r="B147" s="53"/>
      <c r="C147" s="20"/>
      <c r="D147" s="20"/>
      <c r="E147" s="20"/>
    </row>
    <row r="148" spans="1:5" x14ac:dyDescent="0.25">
      <c r="A148" s="50"/>
      <c r="B148" s="53"/>
      <c r="C148" s="20"/>
      <c r="D148" s="20"/>
      <c r="E148" s="20"/>
    </row>
    <row r="149" spans="1:5" x14ac:dyDescent="0.25">
      <c r="A149" s="50"/>
      <c r="B149" s="53"/>
      <c r="C149" s="20"/>
      <c r="D149" s="20"/>
      <c r="E149" s="20"/>
    </row>
    <row r="150" spans="1:5" x14ac:dyDescent="0.25">
      <c r="A150" s="50"/>
      <c r="B150" s="53"/>
      <c r="C150" s="20"/>
      <c r="D150" s="20"/>
      <c r="E150" s="20"/>
    </row>
    <row r="151" spans="1:5" x14ac:dyDescent="0.25">
      <c r="A151" s="50"/>
      <c r="B151" s="53"/>
      <c r="C151" s="20"/>
      <c r="D151" s="20"/>
      <c r="E151" s="20"/>
    </row>
    <row r="152" spans="1:5" x14ac:dyDescent="0.25">
      <c r="A152" s="50"/>
      <c r="B152" s="53"/>
      <c r="C152" s="20"/>
      <c r="D152" s="20"/>
      <c r="E152" s="20"/>
    </row>
    <row r="153" spans="1:5" x14ac:dyDescent="0.25">
      <c r="A153" s="50"/>
      <c r="B153" s="53"/>
      <c r="C153" s="20"/>
      <c r="D153" s="20"/>
      <c r="E153" s="20"/>
    </row>
    <row r="154" spans="1:5" x14ac:dyDescent="0.25">
      <c r="A154" s="50"/>
      <c r="B154" s="53"/>
      <c r="C154" s="20"/>
      <c r="D154" s="20"/>
      <c r="E154" s="20"/>
    </row>
    <row r="155" spans="1:5" x14ac:dyDescent="0.25">
      <c r="A155" s="50"/>
      <c r="B155" s="53"/>
      <c r="C155" s="20"/>
      <c r="D155" s="20"/>
      <c r="E155" s="20"/>
    </row>
    <row r="156" spans="1:5" x14ac:dyDescent="0.25">
      <c r="A156" s="50"/>
      <c r="B156" s="53"/>
      <c r="C156" s="20"/>
      <c r="D156" s="20"/>
      <c r="E156" s="20"/>
    </row>
    <row r="157" spans="1:5" x14ac:dyDescent="0.25">
      <c r="A157" s="50"/>
      <c r="B157" s="53"/>
      <c r="C157" s="20"/>
      <c r="D157" s="20"/>
      <c r="E157" s="20"/>
    </row>
    <row r="158" spans="1:5" x14ac:dyDescent="0.25">
      <c r="A158" s="50"/>
      <c r="B158" s="53"/>
      <c r="C158" s="20"/>
      <c r="D158" s="20"/>
      <c r="E158" s="20"/>
    </row>
    <row r="159" spans="1:5" x14ac:dyDescent="0.25">
      <c r="A159" s="50"/>
      <c r="B159" s="53"/>
      <c r="C159" s="20"/>
      <c r="D159" s="20"/>
      <c r="E159" s="20"/>
    </row>
    <row r="160" spans="1:5" x14ac:dyDescent="0.25">
      <c r="A160" s="50"/>
      <c r="B160" s="53"/>
      <c r="C160" s="20"/>
      <c r="D160" s="20"/>
      <c r="E160" s="20"/>
    </row>
    <row r="161" spans="1:5" x14ac:dyDescent="0.25">
      <c r="A161" s="50"/>
      <c r="B161" s="53"/>
      <c r="C161" s="20"/>
      <c r="D161" s="20"/>
      <c r="E161" s="20"/>
    </row>
    <row r="162" spans="1:5" x14ac:dyDescent="0.25">
      <c r="A162" s="50"/>
      <c r="B162" s="53"/>
      <c r="C162" s="20"/>
      <c r="D162" s="20"/>
      <c r="E162" s="20"/>
    </row>
    <row r="163" spans="1:5" x14ac:dyDescent="0.25">
      <c r="A163" s="50"/>
      <c r="B163" s="53"/>
      <c r="C163" s="20"/>
      <c r="D163" s="20"/>
      <c r="E163" s="20"/>
    </row>
    <row r="164" spans="1:5" x14ac:dyDescent="0.25">
      <c r="A164" s="50"/>
      <c r="B164" s="53"/>
      <c r="C164" s="20"/>
      <c r="D164" s="20"/>
      <c r="E164" s="20"/>
    </row>
    <row r="165" spans="1:5" x14ac:dyDescent="0.25">
      <c r="A165" s="50"/>
      <c r="B165" s="53"/>
      <c r="C165" s="20"/>
      <c r="D165" s="20"/>
      <c r="E165" s="20"/>
    </row>
    <row r="166" spans="1:5" x14ac:dyDescent="0.25">
      <c r="A166" s="50"/>
      <c r="B166" s="53"/>
      <c r="C166" s="20"/>
      <c r="D166" s="20"/>
      <c r="E166" s="20"/>
    </row>
    <row r="167" spans="1:5" x14ac:dyDescent="0.25">
      <c r="A167" s="50"/>
      <c r="B167" s="53"/>
      <c r="C167" s="20"/>
      <c r="D167" s="20"/>
      <c r="E167" s="20"/>
    </row>
    <row r="168" spans="1:5" x14ac:dyDescent="0.25">
      <c r="A168" s="50"/>
      <c r="B168" s="53"/>
      <c r="C168" s="20"/>
      <c r="D168" s="20"/>
      <c r="E168" s="20"/>
    </row>
    <row r="169" spans="1:5" x14ac:dyDescent="0.25">
      <c r="A169" s="50"/>
      <c r="B169" s="53"/>
      <c r="C169" s="20"/>
      <c r="D169" s="20"/>
      <c r="E169" s="20"/>
    </row>
    <row r="170" spans="1:5" x14ac:dyDescent="0.25">
      <c r="A170" s="50"/>
      <c r="B170" s="53"/>
      <c r="C170" s="20"/>
      <c r="D170" s="20"/>
      <c r="E170" s="20"/>
    </row>
    <row r="171" spans="1:5" x14ac:dyDescent="0.25">
      <c r="A171" s="50"/>
      <c r="B171" s="53"/>
      <c r="C171" s="20"/>
      <c r="D171" s="20"/>
      <c r="E171" s="20"/>
    </row>
    <row r="172" spans="1:5" x14ac:dyDescent="0.25">
      <c r="A172" s="50"/>
      <c r="B172" s="53"/>
      <c r="C172" s="20"/>
      <c r="D172" s="20"/>
      <c r="E172" s="20"/>
    </row>
    <row r="173" spans="1:5" x14ac:dyDescent="0.25">
      <c r="A173" s="50"/>
      <c r="B173" s="53"/>
      <c r="C173" s="20"/>
      <c r="D173" s="20"/>
      <c r="E173" s="20"/>
    </row>
    <row r="174" spans="1:5" x14ac:dyDescent="0.25">
      <c r="A174" s="50"/>
      <c r="B174" s="53"/>
      <c r="C174" s="20"/>
      <c r="D174" s="20"/>
      <c r="E174" s="20"/>
    </row>
    <row r="175" spans="1:5" x14ac:dyDescent="0.25">
      <c r="A175" s="50"/>
      <c r="B175" s="53"/>
      <c r="C175" s="20"/>
      <c r="D175" s="20"/>
      <c r="E175" s="20"/>
    </row>
    <row r="176" spans="1:5" x14ac:dyDescent="0.25">
      <c r="A176" s="50"/>
      <c r="B176" s="53"/>
      <c r="C176" s="20"/>
      <c r="D176" s="20"/>
      <c r="E176" s="20"/>
    </row>
    <row r="177" spans="1:5" x14ac:dyDescent="0.25">
      <c r="A177" s="50"/>
      <c r="B177" s="53"/>
      <c r="C177" s="20"/>
      <c r="D177" s="20"/>
      <c r="E177" s="20"/>
    </row>
    <row r="178" spans="1:5" x14ac:dyDescent="0.25">
      <c r="A178" s="50"/>
      <c r="B178" s="53"/>
      <c r="C178" s="20"/>
      <c r="D178" s="20"/>
      <c r="E178" s="20"/>
    </row>
    <row r="179" spans="1:5" x14ac:dyDescent="0.25">
      <c r="A179" s="50"/>
      <c r="B179" s="53"/>
      <c r="C179" s="20"/>
      <c r="D179" s="20"/>
      <c r="E179" s="20"/>
    </row>
    <row r="180" spans="1:5" x14ac:dyDescent="0.25">
      <c r="A180" s="50"/>
      <c r="B180" s="53"/>
      <c r="C180" s="20"/>
      <c r="D180" s="20"/>
      <c r="E180" s="20"/>
    </row>
    <row r="181" spans="1:5" x14ac:dyDescent="0.25">
      <c r="A181" s="50"/>
      <c r="B181" s="53"/>
      <c r="C181" s="20"/>
      <c r="D181" s="20"/>
      <c r="E181" s="20"/>
    </row>
    <row r="182" spans="1:5" x14ac:dyDescent="0.25">
      <c r="A182" s="50"/>
      <c r="B182" s="53"/>
      <c r="C182" s="20"/>
      <c r="D182" s="20"/>
      <c r="E182" s="20"/>
    </row>
    <row r="183" spans="1:5" x14ac:dyDescent="0.25">
      <c r="A183" s="50"/>
      <c r="B183" s="53"/>
      <c r="C183" s="20"/>
      <c r="D183" s="20"/>
      <c r="E183" s="20"/>
    </row>
    <row r="184" spans="1:5" x14ac:dyDescent="0.25">
      <c r="A184" s="50"/>
      <c r="B184" s="53"/>
      <c r="C184" s="20"/>
      <c r="D184" s="20"/>
      <c r="E184" s="20"/>
    </row>
    <row r="185" spans="1:5" x14ac:dyDescent="0.25">
      <c r="A185" s="50"/>
      <c r="B185" s="53"/>
      <c r="C185" s="20"/>
      <c r="D185" s="20"/>
      <c r="E185" s="20"/>
    </row>
    <row r="186" spans="1:5" x14ac:dyDescent="0.25">
      <c r="A186" s="50"/>
      <c r="B186" s="53"/>
      <c r="C186" s="20"/>
      <c r="D186" s="20"/>
      <c r="E186" s="20"/>
    </row>
    <row r="187" spans="1:5" x14ac:dyDescent="0.25">
      <c r="A187" s="50"/>
      <c r="B187" s="53"/>
      <c r="C187" s="20"/>
      <c r="D187" s="20"/>
      <c r="E187" s="20"/>
    </row>
    <row r="188" spans="1:5" x14ac:dyDescent="0.25">
      <c r="A188" s="50"/>
      <c r="B188" s="53"/>
      <c r="C188" s="20"/>
      <c r="D188" s="20"/>
      <c r="E188" s="20"/>
    </row>
    <row r="189" spans="1:5" x14ac:dyDescent="0.25">
      <c r="A189" s="50"/>
      <c r="B189" s="53"/>
      <c r="C189" s="20"/>
      <c r="D189" s="20"/>
      <c r="E189" s="20"/>
    </row>
    <row r="190" spans="1:5" x14ac:dyDescent="0.25">
      <c r="A190" s="50"/>
      <c r="B190" s="53"/>
      <c r="C190" s="20"/>
      <c r="D190" s="20"/>
      <c r="E190" s="20"/>
    </row>
    <row r="191" spans="1:5" x14ac:dyDescent="0.25">
      <c r="A191" s="50"/>
      <c r="B191" s="53"/>
      <c r="C191" s="20"/>
      <c r="D191" s="20"/>
      <c r="E191" s="20"/>
    </row>
    <row r="192" spans="1:5" x14ac:dyDescent="0.25">
      <c r="A192" s="50"/>
      <c r="B192" s="53"/>
      <c r="C192" s="20"/>
      <c r="D192" s="20"/>
      <c r="E192" s="20"/>
    </row>
    <row r="193" spans="1:5" x14ac:dyDescent="0.25">
      <c r="A193" s="50"/>
      <c r="B193" s="53"/>
      <c r="C193" s="20"/>
      <c r="D193" s="20"/>
      <c r="E193" s="20"/>
    </row>
    <row r="194" spans="1:5" x14ac:dyDescent="0.25">
      <c r="A194" s="50"/>
      <c r="B194" s="53"/>
      <c r="C194" s="20"/>
      <c r="D194" s="20"/>
      <c r="E194" s="20"/>
    </row>
    <row r="195" spans="1:5" x14ac:dyDescent="0.25">
      <c r="A195" s="50"/>
      <c r="B195" s="53"/>
      <c r="C195" s="20"/>
      <c r="D195" s="20"/>
      <c r="E195" s="20"/>
    </row>
    <row r="196" spans="1:5" x14ac:dyDescent="0.25">
      <c r="A196" s="50"/>
      <c r="B196" s="53"/>
      <c r="C196" s="20"/>
      <c r="D196" s="20"/>
      <c r="E196" s="20"/>
    </row>
    <row r="197" spans="1:5" x14ac:dyDescent="0.25">
      <c r="A197" s="50"/>
      <c r="B197" s="53"/>
      <c r="C197" s="20"/>
      <c r="D197" s="20"/>
      <c r="E197" s="20"/>
    </row>
    <row r="198" spans="1:5" x14ac:dyDescent="0.25">
      <c r="A198" s="50"/>
      <c r="B198" s="53"/>
      <c r="C198" s="20"/>
      <c r="D198" s="20"/>
      <c r="E198" s="20"/>
    </row>
    <row r="199" spans="1:5" x14ac:dyDescent="0.25">
      <c r="A199" s="50"/>
      <c r="B199" s="53"/>
      <c r="C199" s="20"/>
      <c r="D199" s="20"/>
      <c r="E199" s="20"/>
    </row>
    <row r="200" spans="1:5" x14ac:dyDescent="0.25">
      <c r="A200" s="50"/>
      <c r="B200" s="53"/>
      <c r="C200" s="20"/>
      <c r="D200" s="20"/>
      <c r="E200" s="20"/>
    </row>
    <row r="201" spans="1:5" x14ac:dyDescent="0.25">
      <c r="A201" s="50"/>
      <c r="B201" s="53"/>
      <c r="C201" s="20"/>
      <c r="D201" s="20"/>
      <c r="E201" s="20"/>
    </row>
    <row r="202" spans="1:5" x14ac:dyDescent="0.25">
      <c r="A202" s="50"/>
      <c r="B202" s="53"/>
      <c r="C202" s="20"/>
      <c r="D202" s="20"/>
      <c r="E202" s="20"/>
    </row>
    <row r="203" spans="1:5" x14ac:dyDescent="0.25">
      <c r="A203" s="50"/>
      <c r="B203" s="53"/>
      <c r="C203" s="20"/>
      <c r="D203" s="20"/>
      <c r="E203" s="20"/>
    </row>
    <row r="204" spans="1:5" x14ac:dyDescent="0.25">
      <c r="A204" s="50"/>
      <c r="B204" s="53"/>
      <c r="C204" s="20"/>
      <c r="D204" s="20"/>
      <c r="E204" s="20"/>
    </row>
    <row r="205" spans="1:5" x14ac:dyDescent="0.25">
      <c r="A205" s="50"/>
      <c r="B205" s="53"/>
      <c r="C205" s="20"/>
      <c r="D205" s="20"/>
      <c r="E205" s="20"/>
    </row>
    <row r="206" spans="1:5" x14ac:dyDescent="0.25">
      <c r="A206" s="50"/>
      <c r="B206" s="53"/>
      <c r="C206" s="20"/>
      <c r="D206" s="20"/>
      <c r="E206" s="20"/>
    </row>
    <row r="207" spans="1:5" x14ac:dyDescent="0.25">
      <c r="A207" s="50"/>
      <c r="B207" s="53"/>
      <c r="C207" s="20"/>
      <c r="D207" s="20"/>
      <c r="E207" s="20"/>
    </row>
    <row r="208" spans="1:5" x14ac:dyDescent="0.25">
      <c r="A208" s="50"/>
      <c r="B208" s="53"/>
      <c r="C208" s="20"/>
      <c r="D208" s="20"/>
      <c r="E208" s="20"/>
    </row>
    <row r="209" spans="1:5" x14ac:dyDescent="0.25">
      <c r="A209" s="50"/>
      <c r="B209" s="53"/>
      <c r="C209" s="20"/>
      <c r="D209" s="20"/>
      <c r="E209" s="20"/>
    </row>
    <row r="210" spans="1:5" x14ac:dyDescent="0.25">
      <c r="A210" s="50"/>
      <c r="B210" s="53"/>
      <c r="C210" s="20"/>
      <c r="D210" s="20"/>
      <c r="E210" s="20"/>
    </row>
    <row r="211" spans="1:5" x14ac:dyDescent="0.25">
      <c r="A211" s="50"/>
      <c r="B211" s="53"/>
      <c r="C211" s="20"/>
      <c r="D211" s="20"/>
      <c r="E211" s="20"/>
    </row>
    <row r="212" spans="1:5" x14ac:dyDescent="0.25">
      <c r="A212" s="50"/>
      <c r="B212" s="53"/>
      <c r="C212" s="20"/>
      <c r="D212" s="20"/>
      <c r="E212" s="20"/>
    </row>
    <row r="213" spans="1:5" x14ac:dyDescent="0.25">
      <c r="A213" s="50"/>
      <c r="B213" s="53"/>
      <c r="C213" s="20"/>
      <c r="D213" s="20"/>
      <c r="E213" s="20"/>
    </row>
    <row r="214" spans="1:5" x14ac:dyDescent="0.25">
      <c r="A214" s="50"/>
      <c r="B214" s="53"/>
      <c r="C214" s="20"/>
      <c r="D214" s="20"/>
      <c r="E214" s="20"/>
    </row>
    <row r="215" spans="1:5" x14ac:dyDescent="0.25">
      <c r="A215" s="50"/>
      <c r="B215" s="53"/>
      <c r="C215" s="20"/>
      <c r="D215" s="20"/>
      <c r="E215" s="20"/>
    </row>
    <row r="216" spans="1:5" x14ac:dyDescent="0.25">
      <c r="A216" s="50"/>
      <c r="B216" s="53"/>
      <c r="C216" s="20"/>
      <c r="D216" s="20"/>
      <c r="E216" s="20"/>
    </row>
    <row r="217" spans="1:5" x14ac:dyDescent="0.25">
      <c r="A217" s="50"/>
      <c r="B217" s="53"/>
      <c r="C217" s="20"/>
      <c r="D217" s="20"/>
      <c r="E217" s="20"/>
    </row>
    <row r="218" spans="1:5" x14ac:dyDescent="0.25">
      <c r="A218" s="50"/>
      <c r="B218" s="53"/>
      <c r="C218" s="20"/>
      <c r="D218" s="20"/>
      <c r="E218" s="20"/>
    </row>
    <row r="219" spans="1:5" x14ac:dyDescent="0.25">
      <c r="A219" s="50"/>
      <c r="B219" s="53"/>
      <c r="C219" s="20"/>
      <c r="D219" s="20"/>
      <c r="E219" s="20"/>
    </row>
    <row r="220" spans="1:5" x14ac:dyDescent="0.25">
      <c r="A220" s="50"/>
      <c r="B220" s="53"/>
      <c r="C220" s="20"/>
      <c r="D220" s="20"/>
      <c r="E220" s="20"/>
    </row>
    <row r="221" spans="1:5" x14ac:dyDescent="0.25">
      <c r="A221" s="50"/>
      <c r="B221" s="53"/>
      <c r="C221" s="20"/>
      <c r="D221" s="20"/>
      <c r="E221" s="20"/>
    </row>
    <row r="222" spans="1:5" x14ac:dyDescent="0.25">
      <c r="A222" s="50"/>
      <c r="B222" s="53"/>
      <c r="C222" s="20"/>
      <c r="D222" s="20"/>
      <c r="E222" s="20"/>
    </row>
    <row r="223" spans="1:5" x14ac:dyDescent="0.25">
      <c r="A223" s="50"/>
      <c r="B223" s="53"/>
      <c r="C223" s="20"/>
      <c r="D223" s="20"/>
      <c r="E223" s="20"/>
    </row>
    <row r="224" spans="1:5" x14ac:dyDescent="0.25">
      <c r="A224" s="50"/>
      <c r="B224" s="53"/>
      <c r="C224" s="20"/>
      <c r="D224" s="20"/>
      <c r="E224" s="20"/>
    </row>
    <row r="225" spans="1:5" x14ac:dyDescent="0.25">
      <c r="A225" s="50"/>
      <c r="B225" s="53"/>
      <c r="C225" s="20"/>
      <c r="D225" s="20"/>
      <c r="E225" s="20"/>
    </row>
    <row r="226" spans="1:5" x14ac:dyDescent="0.25">
      <c r="A226" s="50"/>
      <c r="B226" s="53"/>
      <c r="C226" s="20"/>
      <c r="D226" s="20"/>
      <c r="E226" s="20"/>
    </row>
    <row r="227" spans="1:5" x14ac:dyDescent="0.25">
      <c r="A227" s="50"/>
      <c r="B227" s="53"/>
      <c r="C227" s="20"/>
      <c r="D227" s="20"/>
      <c r="E227" s="20"/>
    </row>
    <row r="228" spans="1:5" x14ac:dyDescent="0.25">
      <c r="A228" s="50"/>
      <c r="B228" s="53"/>
      <c r="C228" s="20"/>
      <c r="D228" s="20"/>
      <c r="E228" s="20"/>
    </row>
    <row r="229" spans="1:5" x14ac:dyDescent="0.25">
      <c r="A229" s="50"/>
      <c r="B229" s="53"/>
      <c r="C229" s="20"/>
      <c r="D229" s="20"/>
      <c r="E229" s="20"/>
    </row>
    <row r="230" spans="1:5" x14ac:dyDescent="0.25">
      <c r="A230" s="50"/>
      <c r="B230" s="53"/>
      <c r="C230" s="20"/>
      <c r="D230" s="20"/>
      <c r="E230" s="20"/>
    </row>
    <row r="231" spans="1:5" x14ac:dyDescent="0.25">
      <c r="A231" s="50"/>
      <c r="B231" s="53"/>
      <c r="C231" s="20"/>
      <c r="D231" s="20"/>
      <c r="E231" s="20"/>
    </row>
    <row r="232" spans="1:5" x14ac:dyDescent="0.25">
      <c r="A232" s="50"/>
      <c r="B232" s="53"/>
      <c r="C232" s="20"/>
      <c r="D232" s="20"/>
      <c r="E232" s="20"/>
    </row>
    <row r="233" spans="1:5" x14ac:dyDescent="0.25">
      <c r="A233" s="50"/>
      <c r="B233" s="53"/>
      <c r="C233" s="20"/>
      <c r="D233" s="20"/>
      <c r="E233" s="20"/>
    </row>
    <row r="234" spans="1:5" x14ac:dyDescent="0.25">
      <c r="A234" s="50"/>
      <c r="B234" s="53"/>
      <c r="C234" s="20"/>
      <c r="D234" s="20"/>
      <c r="E234" s="20"/>
    </row>
    <row r="235" spans="1:5" x14ac:dyDescent="0.25">
      <c r="A235" s="50"/>
      <c r="B235" s="53"/>
      <c r="C235" s="20"/>
      <c r="D235" s="20"/>
      <c r="E235" s="20"/>
    </row>
    <row r="236" spans="1:5" x14ac:dyDescent="0.25">
      <c r="A236" s="50"/>
      <c r="B236" s="53"/>
      <c r="C236" s="20"/>
      <c r="D236" s="20"/>
      <c r="E236" s="20"/>
    </row>
    <row r="237" spans="1:5" x14ac:dyDescent="0.25">
      <c r="A237" s="50"/>
      <c r="B237" s="53"/>
      <c r="C237" s="20"/>
      <c r="D237" s="20"/>
      <c r="E237" s="20"/>
    </row>
    <row r="238" spans="1:5" x14ac:dyDescent="0.25">
      <c r="A238" s="50"/>
      <c r="B238" s="53"/>
      <c r="C238" s="20"/>
      <c r="D238" s="20"/>
      <c r="E238" s="20"/>
    </row>
    <row r="239" spans="1:5" x14ac:dyDescent="0.25">
      <c r="A239" s="50"/>
      <c r="B239" s="53"/>
      <c r="C239" s="20"/>
      <c r="D239" s="20"/>
      <c r="E239" s="20"/>
    </row>
    <row r="240" spans="1:5" x14ac:dyDescent="0.25">
      <c r="A240" s="50"/>
      <c r="B240" s="53"/>
      <c r="C240" s="20"/>
      <c r="D240" s="20"/>
      <c r="E240" s="20"/>
    </row>
    <row r="241" spans="1:5" x14ac:dyDescent="0.25">
      <c r="A241" s="50"/>
      <c r="B241" s="53"/>
      <c r="C241" s="20"/>
      <c r="D241" s="20"/>
      <c r="E241" s="20"/>
    </row>
    <row r="242" spans="1:5" x14ac:dyDescent="0.25">
      <c r="A242" s="50"/>
      <c r="B242" s="53"/>
      <c r="C242" s="20"/>
      <c r="D242" s="20"/>
      <c r="E242" s="20"/>
    </row>
    <row r="243" spans="1:5" x14ac:dyDescent="0.25">
      <c r="A243" s="50"/>
      <c r="B243" s="53"/>
      <c r="C243" s="20"/>
      <c r="D243" s="20"/>
      <c r="E243" s="20"/>
    </row>
    <row r="244" spans="1:5" x14ac:dyDescent="0.25">
      <c r="A244" s="50"/>
      <c r="B244" s="53"/>
      <c r="C244" s="20"/>
      <c r="D244" s="20"/>
      <c r="E244" s="20"/>
    </row>
    <row r="245" spans="1:5" x14ac:dyDescent="0.25">
      <c r="A245" s="50"/>
      <c r="B245" s="53"/>
      <c r="C245" s="20"/>
      <c r="D245" s="20"/>
      <c r="E245" s="20"/>
    </row>
    <row r="246" spans="1:5" x14ac:dyDescent="0.25">
      <c r="A246" s="50"/>
      <c r="B246" s="53"/>
      <c r="C246" s="20"/>
      <c r="D246" s="20"/>
      <c r="E246" s="20"/>
    </row>
    <row r="247" spans="1:5" x14ac:dyDescent="0.25">
      <c r="A247" s="50"/>
      <c r="B247" s="53"/>
      <c r="C247" s="20"/>
      <c r="D247" s="20"/>
      <c r="E247" s="20"/>
    </row>
    <row r="248" spans="1:5" x14ac:dyDescent="0.25">
      <c r="A248" s="50"/>
      <c r="B248" s="53"/>
      <c r="C248" s="20"/>
      <c r="D248" s="20"/>
      <c r="E248" s="20"/>
    </row>
    <row r="249" spans="1:5" x14ac:dyDescent="0.25">
      <c r="A249" s="50"/>
      <c r="B249" s="53"/>
      <c r="C249" s="20"/>
      <c r="D249" s="20"/>
      <c r="E249" s="20"/>
    </row>
    <row r="250" spans="1:5" x14ac:dyDescent="0.25">
      <c r="A250" s="50"/>
      <c r="B250" s="53"/>
      <c r="C250" s="20"/>
      <c r="D250" s="20"/>
      <c r="E250" s="20"/>
    </row>
    <row r="251" spans="1:5" x14ac:dyDescent="0.25">
      <c r="A251" s="50"/>
      <c r="B251" s="53"/>
      <c r="C251" s="20"/>
      <c r="D251" s="20"/>
      <c r="E251" s="20"/>
    </row>
    <row r="252" spans="1:5" x14ac:dyDescent="0.25">
      <c r="A252" s="50"/>
      <c r="B252" s="53"/>
      <c r="C252" s="20"/>
      <c r="D252" s="20"/>
      <c r="E252" s="20"/>
    </row>
    <row r="253" spans="1:5" x14ac:dyDescent="0.25">
      <c r="A253" s="50"/>
      <c r="B253" s="53"/>
      <c r="C253" s="20"/>
      <c r="D253" s="20"/>
      <c r="E253" s="20"/>
    </row>
    <row r="254" spans="1:5" x14ac:dyDescent="0.25">
      <c r="A254" s="50"/>
      <c r="B254" s="53"/>
      <c r="C254" s="20"/>
      <c r="D254" s="20"/>
      <c r="E254" s="20"/>
    </row>
    <row r="255" spans="1:5" x14ac:dyDescent="0.25">
      <c r="A255" s="50"/>
      <c r="B255" s="53"/>
      <c r="C255" s="20"/>
      <c r="D255" s="20"/>
      <c r="E255" s="20"/>
    </row>
    <row r="256" spans="1:5" x14ac:dyDescent="0.25">
      <c r="A256" s="50"/>
      <c r="B256" s="53"/>
      <c r="C256" s="20"/>
      <c r="D256" s="20"/>
      <c r="E256" s="20"/>
    </row>
    <row r="257" spans="1:5" x14ac:dyDescent="0.25">
      <c r="A257" s="50"/>
      <c r="B257" s="53"/>
      <c r="C257" s="20"/>
      <c r="D257" s="20"/>
      <c r="E257" s="20"/>
    </row>
    <row r="258" spans="1:5" x14ac:dyDescent="0.25">
      <c r="A258" s="50"/>
      <c r="B258" s="53"/>
      <c r="C258" s="20"/>
      <c r="D258" s="20"/>
      <c r="E258" s="20"/>
    </row>
    <row r="259" spans="1:5" x14ac:dyDescent="0.25">
      <c r="A259" s="50"/>
      <c r="B259" s="53"/>
      <c r="C259" s="20"/>
      <c r="D259" s="20"/>
      <c r="E259" s="20"/>
    </row>
    <row r="260" spans="1:5" x14ac:dyDescent="0.25">
      <c r="A260" s="50"/>
      <c r="B260" s="53"/>
      <c r="C260" s="20"/>
      <c r="D260" s="20"/>
      <c r="E260" s="20"/>
    </row>
    <row r="261" spans="1:5" x14ac:dyDescent="0.25">
      <c r="A261" s="50"/>
      <c r="B261" s="53"/>
      <c r="C261" s="20"/>
      <c r="D261" s="20"/>
      <c r="E261" s="20"/>
    </row>
    <row r="262" spans="1:5" x14ac:dyDescent="0.25">
      <c r="A262" s="50"/>
      <c r="B262" s="53"/>
      <c r="C262" s="20"/>
      <c r="D262" s="20"/>
      <c r="E262" s="20"/>
    </row>
    <row r="263" spans="1:5" x14ac:dyDescent="0.25">
      <c r="A263" s="50"/>
      <c r="B263" s="53"/>
      <c r="C263" s="20"/>
      <c r="D263" s="20"/>
      <c r="E263" s="20"/>
    </row>
    <row r="264" spans="1:5" x14ac:dyDescent="0.25">
      <c r="A264" s="50"/>
      <c r="B264" s="53"/>
      <c r="C264" s="20"/>
      <c r="D264" s="20"/>
      <c r="E264" s="20"/>
    </row>
    <row r="265" spans="1:5" x14ac:dyDescent="0.25">
      <c r="A265" s="50"/>
      <c r="B265" s="53"/>
      <c r="C265" s="20"/>
      <c r="D265" s="20"/>
      <c r="E265" s="20"/>
    </row>
    <row r="266" spans="1:5" x14ac:dyDescent="0.25">
      <c r="A266" s="50"/>
      <c r="B266" s="53"/>
      <c r="C266" s="20"/>
      <c r="D266" s="20"/>
      <c r="E266" s="20"/>
    </row>
    <row r="267" spans="1:5" x14ac:dyDescent="0.25">
      <c r="A267" s="50"/>
      <c r="B267" s="53"/>
      <c r="C267" s="20"/>
      <c r="D267" s="20"/>
      <c r="E267" s="20"/>
    </row>
    <row r="268" spans="1:5" x14ac:dyDescent="0.25">
      <c r="A268" s="50"/>
      <c r="B268" s="53"/>
      <c r="C268" s="20"/>
      <c r="D268" s="20"/>
      <c r="E268" s="20"/>
    </row>
    <row r="269" spans="1:5" x14ac:dyDescent="0.25">
      <c r="A269" s="50"/>
      <c r="B269" s="53"/>
      <c r="C269" s="20"/>
      <c r="D269" s="20"/>
      <c r="E269" s="20"/>
    </row>
    <row r="270" spans="1:5" x14ac:dyDescent="0.25">
      <c r="A270" s="50"/>
      <c r="B270" s="53"/>
      <c r="C270" s="20"/>
      <c r="D270" s="20"/>
      <c r="E270" s="20"/>
    </row>
    <row r="271" spans="1:5" x14ac:dyDescent="0.25">
      <c r="A271" s="50"/>
      <c r="B271" s="53"/>
      <c r="C271" s="20"/>
      <c r="D271" s="20"/>
      <c r="E271" s="20"/>
    </row>
    <row r="272" spans="1:5" x14ac:dyDescent="0.25">
      <c r="A272" s="50"/>
      <c r="B272" s="53"/>
      <c r="C272" s="20"/>
      <c r="D272" s="20"/>
      <c r="E272" s="20"/>
    </row>
    <row r="273" spans="1:5" x14ac:dyDescent="0.25">
      <c r="A273" s="50"/>
      <c r="B273" s="53"/>
      <c r="C273" s="20"/>
      <c r="D273" s="20"/>
      <c r="E273" s="20"/>
    </row>
    <row r="274" spans="1:5" x14ac:dyDescent="0.25">
      <c r="A274" s="50"/>
      <c r="B274" s="53"/>
      <c r="C274" s="20"/>
      <c r="D274" s="20"/>
      <c r="E274" s="20"/>
    </row>
    <row r="275" spans="1:5" x14ac:dyDescent="0.25">
      <c r="A275" s="50"/>
      <c r="B275" s="53"/>
      <c r="C275" s="20"/>
      <c r="D275" s="20"/>
      <c r="E275" s="20"/>
    </row>
    <row r="276" spans="1:5" x14ac:dyDescent="0.25">
      <c r="A276" s="50"/>
      <c r="B276" s="53"/>
      <c r="C276" s="20"/>
      <c r="D276" s="20"/>
      <c r="E276" s="20"/>
    </row>
    <row r="277" spans="1:5" x14ac:dyDescent="0.25">
      <c r="A277" s="50"/>
      <c r="B277" s="53"/>
      <c r="C277" s="20"/>
      <c r="D277" s="20"/>
      <c r="E277" s="20"/>
    </row>
    <row r="278" spans="1:5" x14ac:dyDescent="0.25">
      <c r="A278" s="50"/>
      <c r="B278" s="53"/>
      <c r="C278" s="20"/>
      <c r="D278" s="20"/>
      <c r="E278" s="20"/>
    </row>
    <row r="279" spans="1:5" x14ac:dyDescent="0.25">
      <c r="A279" s="50"/>
      <c r="B279" s="53"/>
      <c r="C279" s="20"/>
      <c r="D279" s="20"/>
      <c r="E279" s="20"/>
    </row>
    <row r="280" spans="1:5" x14ac:dyDescent="0.25">
      <c r="A280" s="50"/>
      <c r="B280" s="53"/>
      <c r="C280" s="20"/>
      <c r="D280" s="20"/>
      <c r="E280" s="20"/>
    </row>
    <row r="281" spans="1:5" x14ac:dyDescent="0.25">
      <c r="A281" s="50"/>
      <c r="B281" s="53"/>
      <c r="C281" s="20"/>
      <c r="D281" s="20"/>
      <c r="E281" s="20"/>
    </row>
    <row r="282" spans="1:5" x14ac:dyDescent="0.25">
      <c r="A282" s="50"/>
      <c r="B282" s="53"/>
      <c r="C282" s="20"/>
      <c r="D282" s="20"/>
      <c r="E282" s="20"/>
    </row>
    <row r="283" spans="1:5" x14ac:dyDescent="0.25">
      <c r="A283" s="50"/>
      <c r="B283" s="53"/>
      <c r="C283" s="20"/>
      <c r="D283" s="20"/>
      <c r="E283" s="20"/>
    </row>
    <row r="284" spans="1:5" x14ac:dyDescent="0.25">
      <c r="A284" s="50"/>
      <c r="B284" s="53"/>
      <c r="C284" s="20"/>
      <c r="D284" s="20"/>
      <c r="E284" s="20"/>
    </row>
    <row r="285" spans="1:5" x14ac:dyDescent="0.25">
      <c r="A285" s="50"/>
      <c r="B285" s="53"/>
      <c r="C285" s="20"/>
      <c r="D285" s="20"/>
      <c r="E285" s="20"/>
    </row>
    <row r="286" spans="1:5" x14ac:dyDescent="0.25">
      <c r="A286" s="50"/>
      <c r="B286" s="53"/>
      <c r="C286" s="20"/>
      <c r="D286" s="20"/>
      <c r="E286" s="20"/>
    </row>
    <row r="287" spans="1:5" x14ac:dyDescent="0.25">
      <c r="A287" s="50"/>
      <c r="B287" s="53"/>
      <c r="C287" s="20"/>
      <c r="D287" s="20"/>
      <c r="E287" s="20"/>
    </row>
    <row r="288" spans="1:5" x14ac:dyDescent="0.25">
      <c r="A288" s="50"/>
      <c r="B288" s="53"/>
      <c r="C288" s="20"/>
      <c r="D288" s="20"/>
      <c r="E288" s="20"/>
    </row>
    <row r="289" spans="1:5" x14ac:dyDescent="0.25">
      <c r="A289" s="50"/>
      <c r="B289" s="53"/>
      <c r="C289" s="20"/>
      <c r="D289" s="20"/>
      <c r="E289" s="20"/>
    </row>
    <row r="290" spans="1:5" x14ac:dyDescent="0.25">
      <c r="A290" s="50"/>
      <c r="B290" s="53"/>
      <c r="C290" s="20"/>
      <c r="D290" s="20"/>
      <c r="E290" s="20"/>
    </row>
    <row r="291" spans="1:5" x14ac:dyDescent="0.25">
      <c r="A291" s="50"/>
      <c r="B291" s="53"/>
      <c r="C291" s="20"/>
      <c r="D291" s="20"/>
      <c r="E291" s="20"/>
    </row>
    <row r="292" spans="1:5" x14ac:dyDescent="0.25">
      <c r="A292" s="50"/>
      <c r="B292" s="53"/>
      <c r="C292" s="20"/>
      <c r="D292" s="20"/>
      <c r="E292" s="20"/>
    </row>
    <row r="293" spans="1:5" x14ac:dyDescent="0.25">
      <c r="A293" s="50"/>
      <c r="B293" s="53"/>
      <c r="C293" s="20"/>
      <c r="D293" s="20"/>
      <c r="E293" s="20"/>
    </row>
    <row r="294" spans="1:5" x14ac:dyDescent="0.25">
      <c r="A294" s="50"/>
      <c r="B294" s="53"/>
      <c r="C294" s="20"/>
      <c r="D294" s="20"/>
      <c r="E294" s="20"/>
    </row>
    <row r="295" spans="1:5" x14ac:dyDescent="0.25">
      <c r="A295" s="50"/>
      <c r="B295" s="53"/>
      <c r="C295" s="20"/>
      <c r="D295" s="20"/>
      <c r="E295" s="20"/>
    </row>
    <row r="296" spans="1:5" x14ac:dyDescent="0.25">
      <c r="A296" s="50"/>
      <c r="B296" s="53"/>
      <c r="C296" s="20"/>
      <c r="D296" s="20"/>
      <c r="E296" s="20"/>
    </row>
  </sheetData>
  <mergeCells count="19">
    <mergeCell ref="B40:B41"/>
    <mergeCell ref="A36:A44"/>
    <mergeCell ref="B42:B44"/>
    <mergeCell ref="B45:B50"/>
    <mergeCell ref="A45:A56"/>
    <mergeCell ref="B51:B56"/>
    <mergeCell ref="B25:B27"/>
    <mergeCell ref="B28:B29"/>
    <mergeCell ref="A25:A35"/>
    <mergeCell ref="B36:B39"/>
    <mergeCell ref="B30:B31"/>
    <mergeCell ref="B32:B35"/>
    <mergeCell ref="B4:B8"/>
    <mergeCell ref="B9:B10"/>
    <mergeCell ref="A3:A12"/>
    <mergeCell ref="B11:B12"/>
    <mergeCell ref="B13:B18"/>
    <mergeCell ref="A13:A24"/>
    <mergeCell ref="B19:B24"/>
  </mergeCells>
  <phoneticPr fontId="29" type="noConversion"/>
  <pageMargins left="0.75" right="0.75" top="0.5" bottom="0.5" header="0.5" footer="0.5"/>
  <pageSetup scale="81" fitToHeight="7" orientation="landscape" horizontalDpi="4294967292" verticalDpi="4294967292" r:id="rId1"/>
  <headerFooter>
    <oddFooter>&amp;A&amp;RPage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2:IV53"/>
  <sheetViews>
    <sheetView workbookViewId="0">
      <selection activeCell="D25" sqref="D25"/>
    </sheetView>
  </sheetViews>
  <sheetFormatPr defaultColWidth="8.90625" defaultRowHeight="14.5" x14ac:dyDescent="0.35"/>
  <cols>
    <col min="1" max="256" width="8.90625" style="15" customWidth="1"/>
  </cols>
  <sheetData>
    <row r="2" s="16" customFormat="1" ht="13" x14ac:dyDescent="0.3"/>
    <row r="3" s="16" customFormat="1" ht="13" x14ac:dyDescent="0.3"/>
    <row r="4" s="16" customFormat="1" ht="13" x14ac:dyDescent="0.3"/>
    <row r="5" s="16" customFormat="1" ht="13" x14ac:dyDescent="0.3"/>
    <row r="6" s="16" customFormat="1" ht="13" x14ac:dyDescent="0.3"/>
    <row r="7" s="16" customFormat="1" ht="13" x14ac:dyDescent="0.3"/>
    <row r="8" s="16" customFormat="1" ht="13" x14ac:dyDescent="0.3"/>
    <row r="9" s="16" customFormat="1" ht="13" x14ac:dyDescent="0.3"/>
    <row r="10" s="16" customFormat="1" ht="13" x14ac:dyDescent="0.3"/>
    <row r="11" s="16" customFormat="1" ht="13" x14ac:dyDescent="0.3"/>
    <row r="12" s="16" customFormat="1" ht="13" x14ac:dyDescent="0.3"/>
    <row r="13" s="16" customFormat="1" ht="13" x14ac:dyDescent="0.3"/>
    <row r="14" s="16" customFormat="1" ht="13" x14ac:dyDescent="0.3"/>
    <row r="15" s="16" customFormat="1" ht="13" x14ac:dyDescent="0.3"/>
    <row r="1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row r="30" s="16" customFormat="1" ht="13" x14ac:dyDescent="0.3"/>
    <row r="31" s="16" customFormat="1" ht="13" x14ac:dyDescent="0.3"/>
    <row r="32" s="16" customFormat="1" ht="13" x14ac:dyDescent="0.3"/>
    <row r="33" s="16" customFormat="1" ht="13" x14ac:dyDescent="0.3"/>
    <row r="34" s="16" customFormat="1" ht="13" x14ac:dyDescent="0.3"/>
    <row r="35" s="16" customFormat="1" ht="13" x14ac:dyDescent="0.3"/>
    <row r="36" s="16" customFormat="1" ht="13" x14ac:dyDescent="0.3"/>
    <row r="37" s="16" customFormat="1" ht="13" x14ac:dyDescent="0.3"/>
    <row r="38" s="16" customFormat="1" ht="13" x14ac:dyDescent="0.3"/>
    <row r="39" s="16" customFormat="1" ht="13" x14ac:dyDescent="0.3"/>
    <row r="40" s="16" customFormat="1" ht="13" x14ac:dyDescent="0.3"/>
    <row r="41" s="16" customFormat="1" ht="13" x14ac:dyDescent="0.3"/>
    <row r="42" s="16" customFormat="1" ht="13" x14ac:dyDescent="0.3"/>
    <row r="43" s="16" customFormat="1" ht="13" x14ac:dyDescent="0.3"/>
    <row r="44" s="16" customFormat="1" ht="13" x14ac:dyDescent="0.3"/>
    <row r="45" s="16" customFormat="1" ht="13" x14ac:dyDescent="0.3"/>
    <row r="46" s="16" customFormat="1" ht="13" x14ac:dyDescent="0.3"/>
    <row r="47" s="16" customFormat="1" ht="13" x14ac:dyDescent="0.3"/>
    <row r="48" s="16" customFormat="1" ht="13" x14ac:dyDescent="0.3"/>
    <row r="49" s="16" customFormat="1" ht="13" x14ac:dyDescent="0.3"/>
    <row r="50" s="16" customFormat="1" ht="13" x14ac:dyDescent="0.3"/>
    <row r="51" s="16" customFormat="1" ht="13" x14ac:dyDescent="0.3"/>
    <row r="52" s="16" customFormat="1" ht="13" x14ac:dyDescent="0.3"/>
    <row r="53" s="16" customFormat="1" ht="13"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499984740745262"/>
  </sheetPr>
  <dimension ref="A2:IV53"/>
  <sheetViews>
    <sheetView topLeftCell="A4" workbookViewId="0">
      <selection activeCell="B25" sqref="B25"/>
    </sheetView>
  </sheetViews>
  <sheetFormatPr defaultColWidth="8.90625" defaultRowHeight="14.5" x14ac:dyDescent="0.35"/>
  <cols>
    <col min="1" max="256" width="8.90625" style="15" customWidth="1"/>
  </cols>
  <sheetData>
    <row r="2" s="16" customFormat="1" ht="13" x14ac:dyDescent="0.3"/>
    <row r="3" s="16" customFormat="1" ht="13" x14ac:dyDescent="0.3"/>
    <row r="4" s="16" customFormat="1" ht="13" x14ac:dyDescent="0.3"/>
    <row r="5" s="16" customFormat="1" ht="13" x14ac:dyDescent="0.3"/>
    <row r="6" s="16" customFormat="1" ht="13" x14ac:dyDescent="0.3"/>
    <row r="7" s="16" customFormat="1" ht="13" x14ac:dyDescent="0.3"/>
    <row r="8" s="16" customFormat="1" ht="13" x14ac:dyDescent="0.3"/>
    <row r="9" s="16" customFormat="1" ht="13" x14ac:dyDescent="0.3"/>
    <row r="10" s="16" customFormat="1" ht="13" x14ac:dyDescent="0.3"/>
    <row r="11" s="16" customFormat="1" ht="13" x14ac:dyDescent="0.3"/>
    <row r="12" s="16" customFormat="1" ht="13" x14ac:dyDescent="0.3"/>
    <row r="13" s="16" customFormat="1" ht="13" x14ac:dyDescent="0.3"/>
    <row r="14" s="16" customFormat="1" ht="13" x14ac:dyDescent="0.3"/>
    <row r="15" s="16" customFormat="1" ht="13" x14ac:dyDescent="0.3"/>
    <row r="1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row r="30" s="16" customFormat="1" ht="13" x14ac:dyDescent="0.3"/>
    <row r="31" s="16" customFormat="1" ht="13" x14ac:dyDescent="0.3"/>
    <row r="32" s="16" customFormat="1" ht="13" x14ac:dyDescent="0.3"/>
    <row r="33" s="16" customFormat="1" ht="13" x14ac:dyDescent="0.3"/>
    <row r="34" s="16" customFormat="1" ht="13" x14ac:dyDescent="0.3"/>
    <row r="35" s="16" customFormat="1" ht="13" x14ac:dyDescent="0.3"/>
    <row r="36" s="16" customFormat="1" ht="13" x14ac:dyDescent="0.3"/>
    <row r="37" s="16" customFormat="1" ht="13" x14ac:dyDescent="0.3"/>
    <row r="38" s="16" customFormat="1" ht="13" x14ac:dyDescent="0.3"/>
    <row r="39" s="16" customFormat="1" ht="13" x14ac:dyDescent="0.3"/>
    <row r="40" s="16" customFormat="1" ht="13" x14ac:dyDescent="0.3"/>
    <row r="41" s="16" customFormat="1" ht="13" x14ac:dyDescent="0.3"/>
    <row r="42" s="16" customFormat="1" ht="13" x14ac:dyDescent="0.3"/>
    <row r="43" s="16" customFormat="1" ht="13" x14ac:dyDescent="0.3"/>
    <row r="44" s="16" customFormat="1" ht="13" x14ac:dyDescent="0.3"/>
    <row r="45" s="16" customFormat="1" ht="13" x14ac:dyDescent="0.3"/>
    <row r="46" s="16" customFormat="1" ht="13" x14ac:dyDescent="0.3"/>
    <row r="47" s="16" customFormat="1" ht="13" x14ac:dyDescent="0.3"/>
    <row r="48" s="16" customFormat="1" ht="13" x14ac:dyDescent="0.3"/>
    <row r="49" s="16" customFormat="1" ht="13" x14ac:dyDescent="0.3"/>
    <row r="50" s="16" customFormat="1" ht="13" x14ac:dyDescent="0.3"/>
    <row r="51" s="16" customFormat="1" ht="13" x14ac:dyDescent="0.3"/>
    <row r="52" s="16" customFormat="1" ht="13" x14ac:dyDescent="0.3"/>
    <row r="53" s="16" customFormat="1" ht="13" x14ac:dyDescent="0.3"/>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499984740745262"/>
  </sheetPr>
  <dimension ref="A2:IV53"/>
  <sheetViews>
    <sheetView workbookViewId="0">
      <selection activeCell="H47" sqref="H47"/>
    </sheetView>
  </sheetViews>
  <sheetFormatPr defaultColWidth="8.90625" defaultRowHeight="14.5" x14ac:dyDescent="0.35"/>
  <cols>
    <col min="1" max="256" width="8.90625" style="15" customWidth="1"/>
  </cols>
  <sheetData>
    <row r="2" s="16" customFormat="1" ht="13" x14ac:dyDescent="0.3"/>
    <row r="3" s="16" customFormat="1" ht="13" x14ac:dyDescent="0.3"/>
    <row r="4" s="16" customFormat="1" ht="13" x14ac:dyDescent="0.3"/>
    <row r="5" s="16" customFormat="1" ht="13" x14ac:dyDescent="0.3"/>
    <row r="6" s="16" customFormat="1" ht="13" x14ac:dyDescent="0.3"/>
    <row r="7" s="16" customFormat="1" ht="13" x14ac:dyDescent="0.3"/>
    <row r="8" s="16" customFormat="1" ht="13" x14ac:dyDescent="0.3"/>
    <row r="9" s="16" customFormat="1" ht="13" x14ac:dyDescent="0.3"/>
    <row r="10" s="16" customFormat="1" ht="13" x14ac:dyDescent="0.3"/>
    <row r="11" s="16" customFormat="1" ht="13" x14ac:dyDescent="0.3"/>
    <row r="12" s="16" customFormat="1" ht="13" x14ac:dyDescent="0.3"/>
    <row r="13" s="16" customFormat="1" ht="13" x14ac:dyDescent="0.3"/>
    <row r="14" s="16" customFormat="1" ht="13" x14ac:dyDescent="0.3"/>
    <row r="15" s="16" customFormat="1" ht="13" x14ac:dyDescent="0.3"/>
    <row r="1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row r="30" s="16" customFormat="1" ht="13" x14ac:dyDescent="0.3"/>
    <row r="31" s="16" customFormat="1" ht="13" x14ac:dyDescent="0.3"/>
    <row r="32" s="16" customFormat="1" ht="13" x14ac:dyDescent="0.3"/>
    <row r="33" s="16" customFormat="1" ht="13" x14ac:dyDescent="0.3"/>
    <row r="34" s="16" customFormat="1" ht="13" x14ac:dyDescent="0.3"/>
    <row r="35" s="16" customFormat="1" ht="13" x14ac:dyDescent="0.3"/>
    <row r="36" s="16" customFormat="1" ht="13" x14ac:dyDescent="0.3"/>
    <row r="37" s="16" customFormat="1" ht="13" x14ac:dyDescent="0.3"/>
    <row r="38" s="16" customFormat="1" ht="13" x14ac:dyDescent="0.3"/>
    <row r="39" s="16" customFormat="1" ht="13" x14ac:dyDescent="0.3"/>
    <row r="40" s="16" customFormat="1" ht="13" x14ac:dyDescent="0.3"/>
    <row r="41" s="16" customFormat="1" ht="13" x14ac:dyDescent="0.3"/>
    <row r="42" s="16" customFormat="1" ht="13" x14ac:dyDescent="0.3"/>
    <row r="43" s="16" customFormat="1" ht="13" x14ac:dyDescent="0.3"/>
    <row r="44" s="16" customFormat="1" ht="13" x14ac:dyDescent="0.3"/>
    <row r="45" s="16" customFormat="1" ht="13" x14ac:dyDescent="0.3"/>
    <row r="46" s="16" customFormat="1" ht="13" x14ac:dyDescent="0.3"/>
    <row r="47" s="16" customFormat="1" ht="13" x14ac:dyDescent="0.3"/>
    <row r="48" s="16" customFormat="1" ht="13" x14ac:dyDescent="0.3"/>
    <row r="49" s="16" customFormat="1" ht="13" x14ac:dyDescent="0.3"/>
    <row r="50" s="16" customFormat="1" ht="13" x14ac:dyDescent="0.3"/>
    <row r="51" s="16" customFormat="1" ht="13" x14ac:dyDescent="0.3"/>
    <row r="52" s="16" customFormat="1" ht="13" x14ac:dyDescent="0.3"/>
    <row r="53" s="16" customFormat="1" ht="13" x14ac:dyDescent="0.3"/>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1. Instructions</vt:lpstr>
      <vt:lpstr>2. Introduction</vt:lpstr>
      <vt:lpstr>3. Cover Page</vt:lpstr>
      <vt:lpstr>4. Summary</vt:lpstr>
      <vt:lpstr>5. Output-table</vt:lpstr>
      <vt:lpstr>6. Input-table</vt:lpstr>
      <vt:lpstr>7. Output-graph by TBL</vt:lpstr>
      <vt:lpstr>8. Output-graph by Sector</vt:lpstr>
      <vt:lpstr>9. Input-graph</vt:lpstr>
      <vt:lpstr>10. Volatility</vt:lpstr>
      <vt:lpstr>11. Historical Data</vt:lpstr>
      <vt:lpstr>12. Fishery Data</vt:lpstr>
      <vt:lpstr>13. openMSE Questions</vt:lpstr>
      <vt:lpstr>'1. Instructions'!OLE_LINK1</vt:lpstr>
      <vt:lpstr>'5. Output-table'!Print_Area</vt:lpstr>
      <vt:lpstr>'6. Input-table'!Print_Area</vt:lpstr>
      <vt:lpstr>'5. Output-table'!Print_Titles</vt:lpstr>
      <vt:lpstr>'6. Input-table'!Print_Titles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wb332497</dc:creator>
  <cp:lastModifiedBy>Windows User</cp:lastModifiedBy>
  <cp:lastPrinted>2013-09-25T16:00:52Z</cp:lastPrinted>
  <dcterms:created xsi:type="dcterms:W3CDTF">2010-09-17T14:17:39Z</dcterms:created>
  <dcterms:modified xsi:type="dcterms:W3CDTF">2022-02-03T21:57:03Z</dcterms:modified>
</cp:coreProperties>
</file>