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Projects_2019\DLMtool Team Folder\CDFW3\Reports\Operating Model Reports\Redtail Surfperch\"/>
    </mc:Choice>
  </mc:AlternateContent>
  <xr:revisionPtr revIDLastSave="0" documentId="13_ncr:1_{3C0C9FD6-DA88-4F5F-B4EA-FEA883FF7E1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tock" sheetId="1" r:id="rId1"/>
    <sheet name="Fleet" sheetId="2" r:id="rId2"/>
    <sheet name="Obs" sheetId="4" r:id="rId3"/>
    <sheet name="Imp" sheetId="5" r:id="rId4"/>
    <sheet name="OM" sheetId="6" r:id="rId5"/>
  </sheets>
  <calcPr calcId="181029"/>
</workbook>
</file>

<file path=xl/calcChain.xml><?xml version="1.0" encoding="utf-8"?>
<calcChain xmlns="http://schemas.openxmlformats.org/spreadsheetml/2006/main">
  <c r="C15" i="2" l="1"/>
  <c r="C16" i="2" l="1"/>
  <c r="B16" i="2"/>
  <c r="B15" i="2"/>
  <c r="C11" i="2"/>
  <c r="B11" i="2"/>
  <c r="C12" i="2"/>
  <c r="B12" i="2"/>
  <c r="C26" i="1" l="1"/>
  <c r="B26" i="1"/>
</calcChain>
</file>

<file path=xl/sharedStrings.xml><?xml version="1.0" encoding="utf-8"?>
<sst xmlns="http://schemas.openxmlformats.org/spreadsheetml/2006/main" count="142" uniqueCount="134">
  <si>
    <t>Slot</t>
  </si>
  <si>
    <t>Name</t>
  </si>
  <si>
    <t>K. Meyer</t>
  </si>
  <si>
    <t>Common_Name</t>
  </si>
  <si>
    <t>Redtail Surfperch</t>
  </si>
  <si>
    <t>Species</t>
  </si>
  <si>
    <t>Amphistichus rhodoterus</t>
  </si>
  <si>
    <t>maxage</t>
  </si>
  <si>
    <t>R0</t>
  </si>
  <si>
    <t>M</t>
  </si>
  <si>
    <t>M2</t>
  </si>
  <si>
    <t>K.Meyer</t>
  </si>
  <si>
    <t>nyears</t>
  </si>
  <si>
    <t>Spat_targ</t>
  </si>
  <si>
    <t>EffYears</t>
  </si>
  <si>
    <t>EffLower</t>
  </si>
  <si>
    <t>Mexp</t>
  </si>
  <si>
    <t>Msd</t>
  </si>
  <si>
    <t>EffUpper</t>
  </si>
  <si>
    <t>Mgrad</t>
  </si>
  <si>
    <t>Esd</t>
  </si>
  <si>
    <t>h</t>
  </si>
  <si>
    <t>interannual variablility in effort (uniform dist.)</t>
  </si>
  <si>
    <t>qinc</t>
  </si>
  <si>
    <t>SRrel</t>
  </si>
  <si>
    <t>decreasing over time due to limitations on vehicle access?</t>
  </si>
  <si>
    <t>Perr</t>
  </si>
  <si>
    <t>AC</t>
  </si>
  <si>
    <t>qcv</t>
  </si>
  <si>
    <t>relatively low variability in hook-and-line gear</t>
  </si>
  <si>
    <t>Period</t>
  </si>
  <si>
    <t>L5</t>
  </si>
  <si>
    <t>Amplitude</t>
  </si>
  <si>
    <t>se=49.27</t>
  </si>
  <si>
    <t>Linf</t>
  </si>
  <si>
    <t>L5=153</t>
  </si>
  <si>
    <t>###write code to bootstrap lower and upper bounds</t>
  </si>
  <si>
    <t>LFS</t>
  </si>
  <si>
    <t>K</t>
  </si>
  <si>
    <t>se=47.5; fit from fishery independent dataset using the same gear as rec fleet </t>
  </si>
  <si>
    <t>Vmaxlen</t>
  </si>
  <si>
    <t>t0</t>
  </si>
  <si>
    <t>defines the degree of dome-shapedness</t>
  </si>
  <si>
    <t>isRel</t>
  </si>
  <si>
    <t>LenCV</t>
  </si>
  <si>
    <t>Ksd</t>
  </si>
  <si>
    <t>LR5</t>
  </si>
  <si>
    <t>use CRFS retained lengths</t>
  </si>
  <si>
    <t>Kgrad</t>
  </si>
  <si>
    <t>LFR</t>
  </si>
  <si>
    <t>if knife-edge selectivity, same as LR5</t>
  </si>
  <si>
    <t>Rmaxlen</t>
  </si>
  <si>
    <t>Linfsd</t>
  </si>
  <si>
    <t>DR</t>
  </si>
  <si>
    <t xml:space="preserve">different for rec vs commercial; calc from CRFS interviews by year (lo/high) </t>
  </si>
  <si>
    <t>This is release above the retained size - estimating up to 10% catch and release, assume it is probably minimal.</t>
  </si>
  <si>
    <t>Linfgrad</t>
  </si>
  <si>
    <t>SelYears</t>
  </si>
  <si>
    <t>L50</t>
  </si>
  <si>
    <t>grey=optional; parameterizes historical selectivity; include introduction of MLS in rec fishery. Leave blank for commercial(?)</t>
  </si>
  <si>
    <t>AbsSelYears</t>
  </si>
  <si>
    <t>L50_95</t>
  </si>
  <si>
    <t>L5Lower</t>
  </si>
  <si>
    <t>D</t>
  </si>
  <si>
    <t>Lower represent selectivity</t>
  </si>
  <si>
    <t>L5Upper</t>
  </si>
  <si>
    <t>a</t>
  </si>
  <si>
    <t>upper represents retained.</t>
  </si>
  <si>
    <t>LFSLower</t>
  </si>
  <si>
    <t>LFSUpper</t>
  </si>
  <si>
    <t>###use bootstrap estimates for lower and upper (as above); 1990 - use FIS data as selex curve above; 2001; use retention estimates from CRFS data for LFS to reflect MLS implementation</t>
  </si>
  <si>
    <t>VmaxLower</t>
  </si>
  <si>
    <t>VmaxUpper</t>
  </si>
  <si>
    <t>CurrentYr</t>
  </si>
  <si>
    <t>MPA</t>
  </si>
  <si>
    <t>b</t>
  </si>
  <si>
    <t>Size_area_1</t>
  </si>
  <si>
    <t>Frac_area_1</t>
  </si>
  <si>
    <t>Prob_staying</t>
  </si>
  <si>
    <t>Fdisc</t>
  </si>
  <si>
    <t>Source</t>
  </si>
  <si>
    <t>Kat Meyer, CDFW</t>
  </si>
  <si>
    <t>Defaults</t>
  </si>
  <si>
    <t>OMName</t>
  </si>
  <si>
    <t>Agency</t>
  </si>
  <si>
    <t>Region</t>
  </si>
  <si>
    <t>TACFrac</t>
  </si>
  <si>
    <t>Sponsor</t>
  </si>
  <si>
    <t>Latitude</t>
  </si>
  <si>
    <t>TACSD</t>
  </si>
  <si>
    <t>Longitude</t>
  </si>
  <si>
    <t>nsim</t>
  </si>
  <si>
    <t>TAEFrac</t>
  </si>
  <si>
    <t>TAESD</t>
  </si>
  <si>
    <t>SizeLimFrac</t>
  </si>
  <si>
    <t>SizeLimSD</t>
  </si>
  <si>
    <t>proyears</t>
  </si>
  <si>
    <t>interval</t>
  </si>
  <si>
    <t>pstar</t>
  </si>
  <si>
    <t>maxF</t>
  </si>
  <si>
    <t>reps</t>
  </si>
  <si>
    <t>Cobs</t>
  </si>
  <si>
    <t>Cbiascv</t>
  </si>
  <si>
    <t>CAA_nsamp</t>
  </si>
  <si>
    <t>CAA_ESS</t>
  </si>
  <si>
    <t>CAL_nsamp</t>
  </si>
  <si>
    <t>CAL_ESS</t>
  </si>
  <si>
    <t>Iobs</t>
  </si>
  <si>
    <t>Ibiascv</t>
  </si>
  <si>
    <t>Btobs</t>
  </si>
  <si>
    <t>Btbiascv</t>
  </si>
  <si>
    <t>beta</t>
  </si>
  <si>
    <t>LenMbiascv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</si>
  <si>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</si>
  <si>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</si>
  <si>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</si>
  <si>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</si>
  <si>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</si>
  <si>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</si>
  <si>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</si>
  <si>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</si>
  <si>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</si>
  <si>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</si>
  <si>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Brefbiascv</t>
  </si>
  <si>
    <t>Crefbiascv</t>
  </si>
  <si>
    <t>Dbiascv</t>
  </si>
  <si>
    <t>Dobs</t>
  </si>
  <si>
    <t>hbiascv</t>
  </si>
  <si>
    <t>Recbiascv</t>
  </si>
  <si>
    <t>High variabilty but no directonal bias is known</t>
  </si>
  <si>
    <t>No survey data</t>
  </si>
  <si>
    <t>No biomass data</t>
  </si>
  <si>
    <t>Calculated from number samples</t>
  </si>
  <si>
    <t>FL to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</si>
</sst>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name val="Calibri"/>
      <family val="2"/>
    </font>
    <font>
      <b/>
      <sz val="14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2" borderId="1" xfId="0" applyFont="1" applyFill="1" applyBorder="1"/>
    <xf numFmtId="0" fontId="3" fillId="0" borderId="0" xfId="0" applyFont="1" applyAlignment="1"/>
    <xf numFmtId="0" fontId="4" fillId="0" borderId="0" xfId="0" applyFont="1" applyAlignment="1"/>
    <xf numFmtId="11" fontId="1" fillId="0" borderId="0" xfId="0" applyNumberFormat="1" applyFont="1" applyAlignment="1"/>
    <xf numFmtId="0" fontId="5" fillId="0" borderId="1" xfId="0" applyFont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opLeftCell="A6" workbookViewId="0">
      <selection activeCell="F33" sqref="F33"/>
    </sheetView>
  </sheetViews>
  <sheetFormatPr defaultColWidth="14.42578125" defaultRowHeight="15" customHeight="1" x14ac:dyDescent="0.25"/>
  <cols>
    <col min="1" max="1" width="14.7109375" customWidth="1"/>
    <col min="2" max="2" width="23.7109375" customWidth="1"/>
    <col min="3" max="26" width="8.7109375" customWidth="1"/>
  </cols>
  <sheetData>
    <row r="1" spans="1:5" x14ac:dyDescent="0.25">
      <c r="A1" s="1" t="s">
        <v>0</v>
      </c>
      <c r="D1" s="1"/>
    </row>
    <row r="2" spans="1:5" x14ac:dyDescent="0.25">
      <c r="A2" t="s">
        <v>1</v>
      </c>
      <c r="B2" s="1" t="s">
        <v>2</v>
      </c>
    </row>
    <row r="3" spans="1:5" x14ac:dyDescent="0.25">
      <c r="A3" t="s">
        <v>3</v>
      </c>
      <c r="B3" s="1" t="s">
        <v>4</v>
      </c>
    </row>
    <row r="4" spans="1:5" x14ac:dyDescent="0.25">
      <c r="A4" t="s">
        <v>5</v>
      </c>
      <c r="B4" s="1" t="s">
        <v>6</v>
      </c>
    </row>
    <row r="5" spans="1:5" x14ac:dyDescent="0.25">
      <c r="A5" t="s">
        <v>7</v>
      </c>
      <c r="B5" s="1">
        <v>16</v>
      </c>
    </row>
    <row r="6" spans="1:5" x14ac:dyDescent="0.25">
      <c r="A6" t="s">
        <v>8</v>
      </c>
      <c r="B6" s="1">
        <v>100000</v>
      </c>
      <c r="D6" s="1"/>
    </row>
    <row r="7" spans="1:5" x14ac:dyDescent="0.25">
      <c r="A7" t="s">
        <v>9</v>
      </c>
      <c r="B7" s="1">
        <v>0.28999999999999998</v>
      </c>
      <c r="C7" s="1">
        <v>0.44</v>
      </c>
      <c r="D7" s="1"/>
      <c r="E7" s="1"/>
    </row>
    <row r="8" spans="1:5" x14ac:dyDescent="0.25">
      <c r="A8" s="3" t="s">
        <v>10</v>
      </c>
    </row>
    <row r="9" spans="1:5" x14ac:dyDescent="0.25">
      <c r="A9" s="3" t="s">
        <v>16</v>
      </c>
    </row>
    <row r="10" spans="1:5" x14ac:dyDescent="0.25">
      <c r="A10" t="s">
        <v>17</v>
      </c>
      <c r="B10" s="1">
        <v>0</v>
      </c>
      <c r="C10" s="1">
        <v>0.1</v>
      </c>
    </row>
    <row r="11" spans="1:5" x14ac:dyDescent="0.25">
      <c r="A11" t="s">
        <v>19</v>
      </c>
      <c r="B11" s="1">
        <v>0</v>
      </c>
      <c r="C11" s="1">
        <v>0</v>
      </c>
    </row>
    <row r="12" spans="1:5" x14ac:dyDescent="0.25">
      <c r="A12" t="s">
        <v>21</v>
      </c>
      <c r="B12" s="1">
        <v>0.2</v>
      </c>
      <c r="C12" s="1">
        <v>0.5</v>
      </c>
      <c r="D12" s="1"/>
    </row>
    <row r="13" spans="1:5" x14ac:dyDescent="0.25">
      <c r="A13" t="s">
        <v>24</v>
      </c>
      <c r="B13" s="1">
        <v>1</v>
      </c>
      <c r="D13" s="1"/>
    </row>
    <row r="14" spans="1:5" x14ac:dyDescent="0.25">
      <c r="A14" t="s">
        <v>26</v>
      </c>
      <c r="B14" s="1">
        <v>0.1</v>
      </c>
      <c r="C14" s="1">
        <v>0.3</v>
      </c>
      <c r="D14" s="1"/>
    </row>
    <row r="15" spans="1:5" x14ac:dyDescent="0.25">
      <c r="A15" t="s">
        <v>27</v>
      </c>
      <c r="B15" s="1">
        <v>0.2</v>
      </c>
      <c r="C15" s="1">
        <v>0.5</v>
      </c>
      <c r="D15" s="1"/>
    </row>
    <row r="16" spans="1:5" x14ac:dyDescent="0.25">
      <c r="A16" s="3" t="s">
        <v>30</v>
      </c>
    </row>
    <row r="17" spans="1:5" x14ac:dyDescent="0.25">
      <c r="A17" s="3" t="s">
        <v>32</v>
      </c>
    </row>
    <row r="18" spans="1:5" x14ac:dyDescent="0.25">
      <c r="A18" t="s">
        <v>34</v>
      </c>
      <c r="B18" s="1">
        <v>396.9</v>
      </c>
      <c r="C18" s="1">
        <v>485.1</v>
      </c>
      <c r="D18" s="1"/>
      <c r="E18" s="1"/>
    </row>
    <row r="19" spans="1:5" x14ac:dyDescent="0.25">
      <c r="A19" t="s">
        <v>38</v>
      </c>
      <c r="B19" s="1">
        <v>0.16300000000000001</v>
      </c>
      <c r="C19" s="1">
        <v>0.19900000000000001</v>
      </c>
      <c r="D19" s="1"/>
    </row>
    <row r="20" spans="1:5" x14ac:dyDescent="0.25">
      <c r="A20" t="s">
        <v>41</v>
      </c>
      <c r="B20" s="1">
        <v>-0.48399999999999999</v>
      </c>
      <c r="C20" s="1">
        <v>-0.39600000000000002</v>
      </c>
      <c r="D20" s="1"/>
    </row>
    <row r="21" spans="1:5" ht="15.75" customHeight="1" x14ac:dyDescent="0.25">
      <c r="A21" t="s">
        <v>44</v>
      </c>
      <c r="B21" s="1">
        <v>0.08</v>
      </c>
      <c r="C21" s="1">
        <v>0.15</v>
      </c>
      <c r="D21" s="1"/>
    </row>
    <row r="22" spans="1:5" x14ac:dyDescent="0.25">
      <c r="A22" t="s">
        <v>45</v>
      </c>
      <c r="B22" s="1">
        <v>0</v>
      </c>
      <c r="C22" s="1">
        <v>0</v>
      </c>
      <c r="D22" s="1"/>
    </row>
    <row r="23" spans="1:5" ht="12" customHeight="1" x14ac:dyDescent="0.25">
      <c r="A23" t="s">
        <v>48</v>
      </c>
      <c r="B23" s="1">
        <v>0</v>
      </c>
      <c r="C23" s="1">
        <v>0</v>
      </c>
    </row>
    <row r="24" spans="1:5" ht="15.75" customHeight="1" x14ac:dyDescent="0.25">
      <c r="A24" t="s">
        <v>52</v>
      </c>
      <c r="B24" s="1">
        <v>0</v>
      </c>
      <c r="C24" s="1">
        <v>0</v>
      </c>
      <c r="D24" s="1"/>
    </row>
    <row r="25" spans="1:5" ht="15.75" customHeight="1" x14ac:dyDescent="0.25">
      <c r="A25" t="s">
        <v>56</v>
      </c>
      <c r="B25" s="1">
        <v>0</v>
      </c>
      <c r="C25" s="1">
        <v>0</v>
      </c>
    </row>
    <row r="26" spans="1:5" ht="15.75" customHeight="1" x14ac:dyDescent="0.25">
      <c r="A26" t="s">
        <v>58</v>
      </c>
      <c r="B26" s="1">
        <f>229*0.95</f>
        <v>217.54999999999998</v>
      </c>
      <c r="C26" s="1">
        <f>229*1.05</f>
        <v>240.45000000000002</v>
      </c>
      <c r="D26" s="1"/>
    </row>
    <row r="27" spans="1:5" ht="15.75" customHeight="1" x14ac:dyDescent="0.25">
      <c r="A27" t="s">
        <v>61</v>
      </c>
      <c r="B27" s="1">
        <v>5</v>
      </c>
      <c r="C27" s="1">
        <v>30</v>
      </c>
      <c r="D27" s="1"/>
    </row>
    <row r="28" spans="1:5" ht="15.75" customHeight="1" x14ac:dyDescent="0.25">
      <c r="A28" t="s">
        <v>63</v>
      </c>
      <c r="B28" s="1">
        <v>0.3</v>
      </c>
      <c r="C28" s="1">
        <v>0.4</v>
      </c>
      <c r="D28" s="1"/>
    </row>
    <row r="29" spans="1:5" ht="15.75" customHeight="1" x14ac:dyDescent="0.25">
      <c r="A29" t="s">
        <v>66</v>
      </c>
      <c r="B29" s="6">
        <v>2.0500000000000002E-8</v>
      </c>
      <c r="D29" s="1" t="s">
        <v>133</v>
      </c>
    </row>
    <row r="30" spans="1:5" ht="15.75" customHeight="1" x14ac:dyDescent="0.25">
      <c r="A30" t="s">
        <v>75</v>
      </c>
      <c r="B30" s="1">
        <v>3.02</v>
      </c>
    </row>
    <row r="31" spans="1:5" ht="15.75" customHeight="1" x14ac:dyDescent="0.25">
      <c r="A31" t="s">
        <v>76</v>
      </c>
      <c r="B31" s="1">
        <v>0.25</v>
      </c>
      <c r="C31" s="1">
        <v>0.35</v>
      </c>
      <c r="D31" s="1"/>
    </row>
    <row r="32" spans="1:5" ht="15.75" customHeight="1" x14ac:dyDescent="0.25">
      <c r="A32" t="s">
        <v>77</v>
      </c>
      <c r="B32" s="1">
        <v>0.25</v>
      </c>
      <c r="C32" s="1">
        <v>0.35</v>
      </c>
      <c r="D32" s="1"/>
    </row>
    <row r="33" spans="1:4" ht="15.75" customHeight="1" x14ac:dyDescent="0.25">
      <c r="A33" t="s">
        <v>78</v>
      </c>
      <c r="B33" s="1">
        <v>0.9</v>
      </c>
      <c r="C33" s="1">
        <v>0.99</v>
      </c>
      <c r="D33" s="1"/>
    </row>
    <row r="34" spans="1:4" ht="15.75" customHeight="1" x14ac:dyDescent="0.25">
      <c r="A34" t="s">
        <v>79</v>
      </c>
      <c r="B34" s="1">
        <v>0.05</v>
      </c>
      <c r="C34" s="1">
        <v>0.1</v>
      </c>
      <c r="D34" s="1"/>
    </row>
    <row r="35" spans="1:4" ht="15.75" customHeight="1" x14ac:dyDescent="0.25">
      <c r="A35" t="s">
        <v>80</v>
      </c>
      <c r="B35" s="1" t="s">
        <v>81</v>
      </c>
    </row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G1000"/>
  <sheetViews>
    <sheetView tabSelected="1" workbookViewId="0">
      <selection activeCell="E28" sqref="E28"/>
    </sheetView>
  </sheetViews>
  <sheetFormatPr defaultColWidth="14.42578125" defaultRowHeight="15" customHeight="1" x14ac:dyDescent="0.25"/>
  <cols>
    <col min="1" max="1" width="11.7109375" customWidth="1"/>
    <col min="2" max="26" width="8.7109375" customWidth="1"/>
  </cols>
  <sheetData>
    <row r="1" spans="1:85" ht="18" x14ac:dyDescent="0.25">
      <c r="A1" t="s">
        <v>0</v>
      </c>
      <c r="D1" s="1"/>
      <c r="E1" s="2"/>
    </row>
    <row r="2" spans="1:85" x14ac:dyDescent="0.25">
      <c r="A2" t="s">
        <v>1</v>
      </c>
      <c r="B2" s="1" t="s">
        <v>11</v>
      </c>
    </row>
    <row r="3" spans="1:85" x14ac:dyDescent="0.25">
      <c r="A3" t="s">
        <v>12</v>
      </c>
      <c r="B3" s="1">
        <v>117</v>
      </c>
      <c r="D3" s="1"/>
      <c r="J3" s="1"/>
    </row>
    <row r="4" spans="1:85" x14ac:dyDescent="0.25">
      <c r="A4" t="s">
        <v>13</v>
      </c>
      <c r="B4" s="1">
        <v>1</v>
      </c>
      <c r="C4" s="1">
        <v>1</v>
      </c>
      <c r="D4" s="1"/>
      <c r="J4" s="1"/>
    </row>
    <row r="5" spans="1:85" ht="14.25" customHeight="1" x14ac:dyDescent="0.25">
      <c r="A5" t="s">
        <v>14</v>
      </c>
      <c r="B5" s="1">
        <v>1</v>
      </c>
      <c r="C5" s="7">
        <v>36</v>
      </c>
      <c r="D5" s="7">
        <v>37</v>
      </c>
      <c r="E5" s="7">
        <v>38</v>
      </c>
      <c r="F5" s="7">
        <v>39</v>
      </c>
      <c r="G5" s="7">
        <v>40</v>
      </c>
      <c r="H5" s="7">
        <v>41</v>
      </c>
      <c r="I5" s="7">
        <v>42</v>
      </c>
      <c r="J5" s="7">
        <v>43</v>
      </c>
      <c r="K5" s="7">
        <v>44</v>
      </c>
      <c r="L5" s="7">
        <v>45</v>
      </c>
      <c r="M5" s="7">
        <v>46</v>
      </c>
      <c r="N5" s="7">
        <v>47</v>
      </c>
      <c r="O5" s="7">
        <v>48</v>
      </c>
      <c r="P5" s="7">
        <v>49</v>
      </c>
      <c r="Q5" s="7">
        <v>50</v>
      </c>
      <c r="R5" s="7">
        <v>51</v>
      </c>
      <c r="S5" s="7">
        <v>52</v>
      </c>
      <c r="T5" s="7">
        <v>53</v>
      </c>
      <c r="U5" s="7">
        <v>54</v>
      </c>
      <c r="V5" s="7">
        <v>55</v>
      </c>
      <c r="W5" s="7">
        <v>56</v>
      </c>
      <c r="X5" s="7">
        <v>57</v>
      </c>
      <c r="Y5" s="7">
        <v>58</v>
      </c>
      <c r="Z5" s="7">
        <v>59</v>
      </c>
      <c r="AA5" s="7">
        <v>60</v>
      </c>
      <c r="AB5" s="7">
        <v>61</v>
      </c>
      <c r="AC5" s="7">
        <v>62</v>
      </c>
      <c r="AD5" s="7">
        <v>63</v>
      </c>
      <c r="AE5" s="7">
        <v>64</v>
      </c>
      <c r="AF5" s="7">
        <v>65</v>
      </c>
      <c r="AG5" s="7">
        <v>66</v>
      </c>
      <c r="AH5" s="7">
        <v>67</v>
      </c>
      <c r="AI5" s="7">
        <v>68</v>
      </c>
      <c r="AJ5" s="7">
        <v>69</v>
      </c>
      <c r="AK5" s="7">
        <v>70</v>
      </c>
      <c r="AL5" s="7">
        <v>71</v>
      </c>
      <c r="AM5" s="7">
        <v>72</v>
      </c>
      <c r="AN5" s="7">
        <v>73</v>
      </c>
      <c r="AO5" s="7">
        <v>74</v>
      </c>
      <c r="AP5" s="7">
        <v>75</v>
      </c>
      <c r="AQ5" s="7">
        <v>76</v>
      </c>
      <c r="AR5" s="7">
        <v>77</v>
      </c>
      <c r="AS5" s="7">
        <v>78</v>
      </c>
      <c r="AT5" s="7">
        <v>79</v>
      </c>
      <c r="AU5" s="7">
        <v>80</v>
      </c>
      <c r="AV5" s="7">
        <v>81</v>
      </c>
      <c r="AW5" s="7">
        <v>82</v>
      </c>
      <c r="AX5" s="7">
        <v>83</v>
      </c>
      <c r="AY5" s="7">
        <v>84</v>
      </c>
      <c r="AZ5" s="7">
        <v>85</v>
      </c>
      <c r="BA5" s="7">
        <v>86</v>
      </c>
      <c r="BB5" s="7">
        <v>87</v>
      </c>
      <c r="BC5" s="7">
        <v>88</v>
      </c>
      <c r="BD5" s="7">
        <v>89</v>
      </c>
      <c r="BE5" s="7">
        <v>90</v>
      </c>
      <c r="BF5" s="7">
        <v>91</v>
      </c>
      <c r="BG5" s="7">
        <v>92</v>
      </c>
      <c r="BH5" s="7">
        <v>93</v>
      </c>
      <c r="BI5" s="7">
        <v>94</v>
      </c>
      <c r="BJ5" s="7">
        <v>95</v>
      </c>
      <c r="BK5" s="7">
        <v>96</v>
      </c>
      <c r="BL5" s="7">
        <v>97</v>
      </c>
      <c r="BM5" s="7">
        <v>98</v>
      </c>
      <c r="BN5" s="7">
        <v>99</v>
      </c>
      <c r="BO5" s="7">
        <v>100</v>
      </c>
      <c r="BP5" s="7">
        <v>101</v>
      </c>
      <c r="BQ5" s="7">
        <v>102</v>
      </c>
      <c r="BR5" s="7">
        <v>103</v>
      </c>
      <c r="BS5" s="7">
        <v>104</v>
      </c>
      <c r="BT5" s="7">
        <v>105</v>
      </c>
      <c r="BU5" s="7">
        <v>106</v>
      </c>
      <c r="BV5" s="7">
        <v>107</v>
      </c>
      <c r="BW5" s="7">
        <v>108</v>
      </c>
      <c r="BX5" s="7">
        <v>109</v>
      </c>
      <c r="BY5" s="7">
        <v>110</v>
      </c>
      <c r="BZ5" s="7">
        <v>111</v>
      </c>
      <c r="CA5" s="7">
        <v>112</v>
      </c>
      <c r="CB5" s="7">
        <v>113</v>
      </c>
      <c r="CC5" s="7">
        <v>114</v>
      </c>
      <c r="CD5" s="7">
        <v>117</v>
      </c>
      <c r="CE5" s="7"/>
      <c r="CF5" s="7"/>
      <c r="CG5" s="7"/>
    </row>
    <row r="6" spans="1:85" x14ac:dyDescent="0.25">
      <c r="A6" t="s">
        <v>15</v>
      </c>
      <c r="B6" s="1">
        <v>0</v>
      </c>
      <c r="C6" s="8">
        <v>5.0762212507127924E-2</v>
      </c>
      <c r="D6" s="8">
        <v>0</v>
      </c>
      <c r="E6" s="8">
        <v>3.3868085915225242E-2</v>
      </c>
      <c r="F6" s="8">
        <v>1.8532598365329788E-2</v>
      </c>
      <c r="G6" s="8">
        <v>8.0897167838813924E-3</v>
      </c>
      <c r="H6" s="8">
        <v>5.8924158905151111E-3</v>
      </c>
      <c r="I6" s="8">
        <v>8.97814103782551E-2</v>
      </c>
      <c r="J6" s="8">
        <v>9.3506937844516247E-2</v>
      </c>
      <c r="K6" s="8">
        <v>0.12815814483938415</v>
      </c>
      <c r="L6" s="8">
        <v>0.16842045238547806</v>
      </c>
      <c r="M6" s="8">
        <v>0.30691503516441743</v>
      </c>
      <c r="N6" s="8">
        <v>0.32638661851359063</v>
      </c>
      <c r="O6" s="8">
        <v>0.38819616042577459</v>
      </c>
      <c r="P6" s="8">
        <v>0.44730659570423881</v>
      </c>
      <c r="Q6" s="8">
        <v>0.26951530127352213</v>
      </c>
      <c r="R6" s="8">
        <v>0.32672115567382631</v>
      </c>
      <c r="S6" s="8">
        <v>0.29950579737692457</v>
      </c>
      <c r="T6" s="8">
        <v>0.39915225242349361</v>
      </c>
      <c r="U6" s="8">
        <v>0.34982702908192365</v>
      </c>
      <c r="V6" s="8">
        <v>0.29462079452575557</v>
      </c>
      <c r="W6" s="8">
        <v>0.50264588481277328</v>
      </c>
      <c r="X6" s="8">
        <v>0.8</v>
      </c>
      <c r="Y6" s="8">
        <v>0.64077171640372566</v>
      </c>
      <c r="Z6" s="8">
        <v>0.64340999809922073</v>
      </c>
      <c r="AA6" s="8">
        <v>0.62812012925299376</v>
      </c>
      <c r="AB6" s="8">
        <v>0.38377114616992969</v>
      </c>
      <c r="AC6" s="8">
        <v>0.48329214978141039</v>
      </c>
      <c r="AD6" s="8">
        <v>0.47492111765823997</v>
      </c>
      <c r="AE6" s="8">
        <v>0.32150541722106069</v>
      </c>
      <c r="AF6" s="8">
        <v>0.33922068047899639</v>
      </c>
      <c r="AG6" s="8">
        <v>0.32746245960843945</v>
      </c>
      <c r="AH6" s="8">
        <v>0.39972248621934997</v>
      </c>
      <c r="AI6" s="8">
        <v>0.38504846987264779</v>
      </c>
      <c r="AJ6" s="8">
        <v>0.30304124691123363</v>
      </c>
      <c r="AK6" s="8">
        <v>0.40292720015206235</v>
      </c>
      <c r="AL6" s="8">
        <v>0.42953430906671736</v>
      </c>
      <c r="AM6" s="8">
        <v>0.40708230374453525</v>
      </c>
      <c r="AN6" s="8">
        <v>0.26353544953430907</v>
      </c>
      <c r="AO6" s="8">
        <v>0.28533738832921496</v>
      </c>
      <c r="AP6" s="8">
        <v>0.24895647215358299</v>
      </c>
      <c r="AQ6" s="8">
        <v>0.35362478616232657</v>
      </c>
      <c r="AR6" s="8">
        <v>0.25312298042197301</v>
      </c>
      <c r="AS6" s="8">
        <v>0.33665462839764304</v>
      </c>
      <c r="AT6" s="8">
        <v>0.43648450864854588</v>
      </c>
      <c r="AU6" s="8">
        <v>0.30827979471583355</v>
      </c>
      <c r="AV6" s="8">
        <v>0.3722714312868276</v>
      </c>
      <c r="AW6" s="8">
        <v>0.40099030602547048</v>
      </c>
      <c r="AX6" s="8">
        <v>0.74647192548945074</v>
      </c>
      <c r="AY6" s="8">
        <v>0.36445542672495729</v>
      </c>
      <c r="AZ6" s="8">
        <v>0.44590971298232279</v>
      </c>
      <c r="BA6" s="8">
        <v>0.38261281125261359</v>
      </c>
      <c r="BB6" s="8">
        <v>0.25300855350693785</v>
      </c>
      <c r="BC6" s="8">
        <v>0.23296285877209658</v>
      </c>
      <c r="BD6" s="8">
        <v>0.45696825698536403</v>
      </c>
      <c r="BE6" s="8">
        <v>0.18895187226762974</v>
      </c>
      <c r="BF6" s="8">
        <v>0.25323132484318572</v>
      </c>
      <c r="BG6" s="8">
        <v>0.2889412659190268</v>
      </c>
      <c r="BH6" s="8">
        <v>0.33899828929861248</v>
      </c>
      <c r="BI6" s="8">
        <v>0.28665215738452771</v>
      </c>
      <c r="BJ6" s="8">
        <v>0.3409389849838434</v>
      </c>
      <c r="BK6" s="8">
        <v>0.24900589241589055</v>
      </c>
      <c r="BL6" s="8">
        <v>0.27682569853639993</v>
      </c>
      <c r="BM6" s="8">
        <v>0.25324751948298801</v>
      </c>
      <c r="BN6" s="8">
        <v>0.15017624025850601</v>
      </c>
      <c r="BO6" s="8">
        <v>0.2584441741113857</v>
      </c>
      <c r="BP6" s="8">
        <v>0.21394385097890134</v>
      </c>
      <c r="BQ6" s="8">
        <v>0.12133495533168599</v>
      </c>
      <c r="BR6" s="8">
        <v>0.11895609199771906</v>
      </c>
      <c r="BS6" s="8">
        <v>0.17483783311157575</v>
      </c>
      <c r="BT6" s="8">
        <v>0.15686631883292149</v>
      </c>
      <c r="BU6" s="8">
        <v>0.13530827955141606</v>
      </c>
      <c r="BV6" s="8">
        <v>0.13459454605968446</v>
      </c>
      <c r="BW6" s="8">
        <v>0.12384904167648735</v>
      </c>
      <c r="BX6" s="8">
        <v>0.10525076027751379</v>
      </c>
      <c r="BY6" s="8">
        <v>3.2945713390229996E-2</v>
      </c>
      <c r="BZ6" s="8">
        <v>0.13990840128644746</v>
      </c>
      <c r="CA6" s="8">
        <v>0.13974880196768674</v>
      </c>
      <c r="CB6" s="8">
        <v>0.10784997024444021</v>
      </c>
      <c r="CC6" s="8">
        <v>0.11634478068199963</v>
      </c>
      <c r="CD6" s="8">
        <v>0.18080748890933285</v>
      </c>
      <c r="CE6" s="8"/>
      <c r="CF6" s="8"/>
    </row>
    <row r="7" spans="1:85" ht="14.25" customHeight="1" x14ac:dyDescent="0.25">
      <c r="A7" t="s">
        <v>18</v>
      </c>
      <c r="B7" s="1">
        <v>0</v>
      </c>
      <c r="C7" s="8">
        <v>7.6143318760691886E-2</v>
      </c>
      <c r="D7" s="8">
        <v>0</v>
      </c>
      <c r="E7" s="8">
        <v>5.0802128872837866E-2</v>
      </c>
      <c r="F7" s="8">
        <v>2.7798897547994677E-2</v>
      </c>
      <c r="G7" s="8">
        <v>1.2134575175822086E-2</v>
      </c>
      <c r="H7" s="8">
        <v>8.8386238357726667E-3</v>
      </c>
      <c r="I7" s="8">
        <v>0.13467211556738262</v>
      </c>
      <c r="J7" s="8">
        <v>0.14026040676677437</v>
      </c>
      <c r="K7" s="8">
        <v>0.19223721725907622</v>
      </c>
      <c r="L7" s="8">
        <v>0.25263067857821708</v>
      </c>
      <c r="M7" s="8">
        <v>0.46037255274662614</v>
      </c>
      <c r="N7" s="8">
        <v>0.48957992777038584</v>
      </c>
      <c r="O7" s="8">
        <v>0.58229424063866186</v>
      </c>
      <c r="P7" s="8">
        <v>0.6709598935563581</v>
      </c>
      <c r="Q7" s="8">
        <v>0.40427295191028317</v>
      </c>
      <c r="R7" s="8">
        <v>0.49008173351073936</v>
      </c>
      <c r="S7" s="8">
        <v>0.44925869606538676</v>
      </c>
      <c r="T7" s="8">
        <v>0.59872837863524042</v>
      </c>
      <c r="U7" s="8">
        <v>0.52474054362288536</v>
      </c>
      <c r="V7" s="8">
        <v>0.44193119178863333</v>
      </c>
      <c r="W7" s="8">
        <v>0.75396882721915981</v>
      </c>
      <c r="X7" s="8">
        <v>1.2</v>
      </c>
      <c r="Y7" s="8">
        <v>0.96115757460558826</v>
      </c>
      <c r="Z7" s="8">
        <v>0.96511499714883087</v>
      </c>
      <c r="AA7" s="8">
        <v>0.94218019387949059</v>
      </c>
      <c r="AB7" s="8">
        <v>0.57565671925489448</v>
      </c>
      <c r="AC7" s="8">
        <v>0.72493822467211555</v>
      </c>
      <c r="AD7" s="8">
        <v>0.71238167648735984</v>
      </c>
      <c r="AE7" s="8">
        <v>0.48225812583159094</v>
      </c>
      <c r="AF7" s="8">
        <v>0.50883102071849451</v>
      </c>
      <c r="AG7" s="8">
        <v>0.49119368941265917</v>
      </c>
      <c r="AH7" s="8">
        <v>0.59958372932902493</v>
      </c>
      <c r="AI7" s="8">
        <v>0.5775727048089716</v>
      </c>
      <c r="AJ7" s="8">
        <v>0.45456187036685042</v>
      </c>
      <c r="AK7" s="8">
        <v>0.60439080022809344</v>
      </c>
      <c r="AL7" s="8">
        <v>0.64430146360007601</v>
      </c>
      <c r="AM7" s="8">
        <v>0.61062345561680287</v>
      </c>
      <c r="AN7" s="8">
        <v>0.39530317430146356</v>
      </c>
      <c r="AO7" s="8">
        <v>0.42800608249382244</v>
      </c>
      <c r="AP7" s="8">
        <v>0.37343470823037445</v>
      </c>
      <c r="AQ7" s="8">
        <v>0.53043717924348976</v>
      </c>
      <c r="AR7" s="8">
        <v>0.37968447063295951</v>
      </c>
      <c r="AS7" s="8">
        <v>0.50498194259646456</v>
      </c>
      <c r="AT7" s="8">
        <v>0.65472676297281873</v>
      </c>
      <c r="AU7" s="8">
        <v>0.46241969207375022</v>
      </c>
      <c r="AV7" s="8">
        <v>0.5584071469302414</v>
      </c>
      <c r="AW7" s="8">
        <v>0.60148545903820572</v>
      </c>
      <c r="AX7" s="8">
        <v>1.119707888234176</v>
      </c>
      <c r="AY7" s="8">
        <v>0.5466831400874359</v>
      </c>
      <c r="AZ7" s="8">
        <v>0.66886456947348416</v>
      </c>
      <c r="BA7" s="8">
        <v>0.57391921687892034</v>
      </c>
      <c r="BB7" s="8">
        <v>0.37951283026040672</v>
      </c>
      <c r="BC7" s="8">
        <v>0.34944428815814482</v>
      </c>
      <c r="BD7" s="8">
        <v>0.68545238547804599</v>
      </c>
      <c r="BE7" s="8">
        <v>0.2834278084014446</v>
      </c>
      <c r="BF7" s="8">
        <v>0.37984698726477856</v>
      </c>
      <c r="BG7" s="8">
        <v>0.43341189887854015</v>
      </c>
      <c r="BH7" s="8">
        <v>0.50849743394791869</v>
      </c>
      <c r="BI7" s="8">
        <v>0.42997823607679148</v>
      </c>
      <c r="BJ7" s="8">
        <v>0.51140847747576501</v>
      </c>
      <c r="BK7" s="8">
        <v>0.37350883862383577</v>
      </c>
      <c r="BL7" s="8">
        <v>0.4152385478045999</v>
      </c>
      <c r="BM7" s="8">
        <v>0.37987127922448199</v>
      </c>
      <c r="BN7" s="8">
        <v>0.22526436038775899</v>
      </c>
      <c r="BO7" s="8">
        <v>0.38766626116707853</v>
      </c>
      <c r="BP7" s="8">
        <v>0.32091577646835201</v>
      </c>
      <c r="BQ7" s="8">
        <v>0.18200243299752897</v>
      </c>
      <c r="BR7" s="8">
        <v>0.17843413799657859</v>
      </c>
      <c r="BS7" s="8">
        <v>0.26225674966736362</v>
      </c>
      <c r="BT7" s="8">
        <v>0.23529947824938219</v>
      </c>
      <c r="BU7" s="8">
        <v>0.20296241932712411</v>
      </c>
      <c r="BV7" s="8">
        <v>0.20189181908952669</v>
      </c>
      <c r="BW7" s="8">
        <v>0.18577356251473104</v>
      </c>
      <c r="BX7" s="8">
        <v>0.15787614041627065</v>
      </c>
      <c r="BY7" s="8">
        <v>4.941857008534499E-2</v>
      </c>
      <c r="BZ7" s="8">
        <v>0.20986260192967118</v>
      </c>
      <c r="CA7" s="8">
        <v>0.20962320295153011</v>
      </c>
      <c r="CB7" s="8">
        <v>0.16177495536666031</v>
      </c>
      <c r="CC7" s="8">
        <v>0.17451717102299946</v>
      </c>
      <c r="CD7" s="8">
        <v>0.27121123336399927</v>
      </c>
      <c r="CE7" s="8"/>
      <c r="CF7" s="8"/>
    </row>
    <row r="8" spans="1:85" x14ac:dyDescent="0.25">
      <c r="A8" t="s">
        <v>20</v>
      </c>
      <c r="B8" s="1">
        <v>0</v>
      </c>
      <c r="C8" s="1">
        <v>0.1</v>
      </c>
      <c r="D8" s="1" t="s">
        <v>22</v>
      </c>
    </row>
    <row r="9" spans="1:85" x14ac:dyDescent="0.25">
      <c r="A9" t="s">
        <v>23</v>
      </c>
      <c r="B9" s="1">
        <v>-0.1</v>
      </c>
      <c r="C9" s="1">
        <v>0.1</v>
      </c>
      <c r="D9" s="4" t="s">
        <v>25</v>
      </c>
    </row>
    <row r="10" spans="1:85" x14ac:dyDescent="0.25">
      <c r="A10" t="s">
        <v>28</v>
      </c>
      <c r="B10" s="1">
        <v>0</v>
      </c>
      <c r="C10" s="1">
        <v>0.3</v>
      </c>
      <c r="D10" s="1" t="s">
        <v>29</v>
      </c>
    </row>
    <row r="11" spans="1:85" x14ac:dyDescent="0.25">
      <c r="A11" t="s">
        <v>31</v>
      </c>
      <c r="B11" s="1">
        <f>153*0.95</f>
        <v>145.35</v>
      </c>
      <c r="C11" s="1">
        <f>153*1.05</f>
        <v>160.65</v>
      </c>
      <c r="D11" s="1" t="s">
        <v>33</v>
      </c>
      <c r="E11" s="1" t="s">
        <v>35</v>
      </c>
      <c r="F11" s="1" t="s">
        <v>36</v>
      </c>
    </row>
    <row r="12" spans="1:85" x14ac:dyDescent="0.25">
      <c r="A12" t="s">
        <v>37</v>
      </c>
      <c r="B12" s="1">
        <f>289*0.95</f>
        <v>274.55</v>
      </c>
      <c r="C12" s="1">
        <f>289*1.05</f>
        <v>303.45</v>
      </c>
      <c r="D12" s="1" t="s">
        <v>39</v>
      </c>
    </row>
    <row r="13" spans="1:85" x14ac:dyDescent="0.25">
      <c r="A13" t="s">
        <v>40</v>
      </c>
      <c r="B13" s="1">
        <v>1</v>
      </c>
      <c r="C13" s="1">
        <v>1</v>
      </c>
      <c r="D13" s="1" t="s">
        <v>42</v>
      </c>
    </row>
    <row r="14" spans="1:85" x14ac:dyDescent="0.25">
      <c r="A14" t="s">
        <v>43</v>
      </c>
      <c r="B14" s="1" t="b">
        <v>0</v>
      </c>
    </row>
    <row r="15" spans="1:85" x14ac:dyDescent="0.25">
      <c r="A15" t="s">
        <v>46</v>
      </c>
      <c r="B15" s="1">
        <f>192.7*0.95</f>
        <v>183.06499999999997</v>
      </c>
      <c r="C15" s="1">
        <f>192.7*1.05</f>
        <v>202.33500000000001</v>
      </c>
      <c r="D15" s="1" t="s">
        <v>47</v>
      </c>
    </row>
    <row r="16" spans="1:85" x14ac:dyDescent="0.25">
      <c r="A16" t="s">
        <v>49</v>
      </c>
      <c r="B16" s="1">
        <f>303.1*0.95</f>
        <v>287.94499999999999</v>
      </c>
      <c r="C16" s="1">
        <f>303.1*1.05</f>
        <v>318.25500000000005</v>
      </c>
      <c r="D16" s="1" t="s">
        <v>50</v>
      </c>
    </row>
    <row r="17" spans="1:5" x14ac:dyDescent="0.25">
      <c r="A17" t="s">
        <v>51</v>
      </c>
      <c r="B17" s="1">
        <v>1</v>
      </c>
      <c r="C17" s="1">
        <v>1</v>
      </c>
    </row>
    <row r="18" spans="1:5" x14ac:dyDescent="0.25">
      <c r="A18" t="s">
        <v>53</v>
      </c>
      <c r="B18" s="1">
        <v>0</v>
      </c>
      <c r="C18" s="1">
        <v>0.1</v>
      </c>
      <c r="D18" s="1" t="s">
        <v>54</v>
      </c>
      <c r="E18" s="1" t="s">
        <v>55</v>
      </c>
    </row>
    <row r="19" spans="1:5" x14ac:dyDescent="0.25">
      <c r="A19" s="3" t="s">
        <v>57</v>
      </c>
      <c r="B19" s="1"/>
      <c r="C19" s="1"/>
      <c r="D19" s="1" t="s">
        <v>59</v>
      </c>
    </row>
    <row r="20" spans="1:5" x14ac:dyDescent="0.25">
      <c r="A20" s="3" t="s">
        <v>60</v>
      </c>
      <c r="B20" s="1"/>
      <c r="C20" s="1"/>
    </row>
    <row r="21" spans="1:5" ht="15.75" customHeight="1" x14ac:dyDescent="0.25">
      <c r="A21" s="3" t="s">
        <v>62</v>
      </c>
      <c r="B21" s="1"/>
      <c r="C21" s="1"/>
      <c r="D21" s="1" t="s">
        <v>64</v>
      </c>
    </row>
    <row r="22" spans="1:5" ht="15.75" customHeight="1" x14ac:dyDescent="0.25">
      <c r="A22" s="3" t="s">
        <v>65</v>
      </c>
      <c r="B22" s="1"/>
      <c r="C22" s="1"/>
      <c r="D22" s="1" t="s">
        <v>67</v>
      </c>
    </row>
    <row r="23" spans="1:5" ht="15.75" customHeight="1" x14ac:dyDescent="0.25">
      <c r="A23" s="3" t="s">
        <v>68</v>
      </c>
      <c r="B23" s="1"/>
      <c r="C23" s="1"/>
    </row>
    <row r="24" spans="1:5" ht="15.75" customHeight="1" x14ac:dyDescent="0.25">
      <c r="A24" s="3" t="s">
        <v>69</v>
      </c>
      <c r="B24" s="1"/>
      <c r="C24" s="1"/>
      <c r="D24" s="1" t="s">
        <v>70</v>
      </c>
    </row>
    <row r="25" spans="1:5" ht="15.75" customHeight="1" x14ac:dyDescent="0.25">
      <c r="A25" s="3" t="s">
        <v>71</v>
      </c>
      <c r="B25" s="1"/>
      <c r="C25" s="1"/>
    </row>
    <row r="26" spans="1:5" ht="15.75" customHeight="1" x14ac:dyDescent="0.25">
      <c r="A26" s="3" t="s">
        <v>72</v>
      </c>
      <c r="B26" s="1"/>
      <c r="C26" s="1"/>
    </row>
    <row r="27" spans="1:5" ht="15.75" customHeight="1" x14ac:dyDescent="0.25">
      <c r="A27" t="s">
        <v>73</v>
      </c>
      <c r="B27" s="1">
        <v>2017</v>
      </c>
    </row>
    <row r="28" spans="1:5" ht="15.75" customHeight="1" x14ac:dyDescent="0.25">
      <c r="A28" s="3" t="s">
        <v>74</v>
      </c>
      <c r="B28">
        <v>1</v>
      </c>
      <c r="C28">
        <v>1</v>
      </c>
      <c r="D28">
        <v>1</v>
      </c>
    </row>
    <row r="29" spans="1:5" ht="15.75" customHeight="1" x14ac:dyDescent="0.25">
      <c r="B29">
        <v>112</v>
      </c>
      <c r="C29">
        <v>0</v>
      </c>
      <c r="D29" s="1">
        <v>1</v>
      </c>
    </row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selection activeCell="G23" sqref="G23"/>
    </sheetView>
  </sheetViews>
  <sheetFormatPr defaultColWidth="14.42578125" defaultRowHeight="15" customHeight="1" x14ac:dyDescent="0.25"/>
  <cols>
    <col min="1" max="1" width="13.7109375" customWidth="1"/>
    <col min="2" max="26" width="8.71093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101</v>
      </c>
      <c r="B3">
        <v>0.1</v>
      </c>
      <c r="C3">
        <v>0.3</v>
      </c>
      <c r="D3" t="s">
        <v>129</v>
      </c>
    </row>
    <row r="4" spans="1:4" x14ac:dyDescent="0.25">
      <c r="A4" t="s">
        <v>102</v>
      </c>
      <c r="B4">
        <v>0.1</v>
      </c>
    </row>
    <row r="5" spans="1:4" x14ac:dyDescent="0.25">
      <c r="A5" t="s">
        <v>103</v>
      </c>
      <c r="B5">
        <v>0</v>
      </c>
      <c r="C5">
        <v>0</v>
      </c>
    </row>
    <row r="6" spans="1:4" x14ac:dyDescent="0.25">
      <c r="A6" t="s">
        <v>104</v>
      </c>
      <c r="B6">
        <v>0</v>
      </c>
      <c r="C6">
        <v>0</v>
      </c>
    </row>
    <row r="7" spans="1:4" x14ac:dyDescent="0.25">
      <c r="A7" t="s">
        <v>105</v>
      </c>
      <c r="B7">
        <v>50</v>
      </c>
      <c r="C7">
        <v>300</v>
      </c>
      <c r="D7" s="5" t="s">
        <v>132</v>
      </c>
    </row>
    <row r="8" spans="1:4" x14ac:dyDescent="0.25">
      <c r="A8" t="s">
        <v>106</v>
      </c>
      <c r="B8">
        <v>50</v>
      </c>
      <c r="C8">
        <v>300</v>
      </c>
    </row>
    <row r="9" spans="1:4" x14ac:dyDescent="0.25">
      <c r="A9" t="s">
        <v>107</v>
      </c>
      <c r="B9">
        <v>0.1</v>
      </c>
      <c r="C9">
        <v>0.4</v>
      </c>
      <c r="D9" t="s">
        <v>130</v>
      </c>
    </row>
    <row r="10" spans="1:4" x14ac:dyDescent="0.25">
      <c r="A10" t="s">
        <v>108</v>
      </c>
      <c r="B10">
        <v>0.2</v>
      </c>
    </row>
    <row r="11" spans="1:4" x14ac:dyDescent="0.25">
      <c r="A11" t="s">
        <v>109</v>
      </c>
      <c r="B11">
        <v>0.2</v>
      </c>
      <c r="C11">
        <v>0.5</v>
      </c>
      <c r="D11" t="s">
        <v>131</v>
      </c>
    </row>
    <row r="12" spans="1:4" x14ac:dyDescent="0.25">
      <c r="A12" t="s">
        <v>110</v>
      </c>
      <c r="B12">
        <v>0.3</v>
      </c>
      <c r="C12">
        <v>3</v>
      </c>
    </row>
    <row r="13" spans="1:4" x14ac:dyDescent="0.25">
      <c r="A13" t="s">
        <v>111</v>
      </c>
      <c r="B13">
        <v>0.5</v>
      </c>
      <c r="C13">
        <v>2</v>
      </c>
    </row>
    <row r="14" spans="1:4" x14ac:dyDescent="0.25">
      <c r="A14" t="s">
        <v>112</v>
      </c>
      <c r="B14">
        <v>0.1</v>
      </c>
    </row>
    <row r="15" spans="1:4" x14ac:dyDescent="0.25">
      <c r="A15" t="s">
        <v>113</v>
      </c>
      <c r="B15">
        <v>0.2</v>
      </c>
    </row>
    <row r="16" spans="1:4" x14ac:dyDescent="0.25">
      <c r="A16" t="s">
        <v>114</v>
      </c>
      <c r="B16">
        <v>0.1</v>
      </c>
    </row>
    <row r="17" spans="1:3" x14ac:dyDescent="0.25">
      <c r="A17" t="s">
        <v>115</v>
      </c>
      <c r="B17">
        <v>0.1</v>
      </c>
    </row>
    <row r="18" spans="1:3" x14ac:dyDescent="0.25">
      <c r="A18" t="s">
        <v>116</v>
      </c>
      <c r="B18">
        <v>0.05</v>
      </c>
    </row>
    <row r="19" spans="1:3" x14ac:dyDescent="0.25">
      <c r="A19" t="s">
        <v>117</v>
      </c>
      <c r="B19">
        <v>0.05</v>
      </c>
    </row>
    <row r="20" spans="1:3" x14ac:dyDescent="0.25">
      <c r="A20" t="s">
        <v>118</v>
      </c>
      <c r="B20">
        <v>0.05</v>
      </c>
    </row>
    <row r="21" spans="1:3" ht="15.75" customHeight="1" x14ac:dyDescent="0.25">
      <c r="A21" t="s">
        <v>119</v>
      </c>
      <c r="B21">
        <v>0.2</v>
      </c>
    </row>
    <row r="22" spans="1:3" ht="15.75" customHeight="1" x14ac:dyDescent="0.25">
      <c r="A22" t="s">
        <v>120</v>
      </c>
      <c r="B22">
        <v>0.2</v>
      </c>
    </row>
    <row r="23" spans="1:3" ht="15.75" customHeight="1" x14ac:dyDescent="0.25">
      <c r="A23" t="s">
        <v>121</v>
      </c>
      <c r="B23">
        <v>0.2</v>
      </c>
    </row>
    <row r="24" spans="1:3" ht="15.75" customHeight="1" x14ac:dyDescent="0.25">
      <c r="A24" t="s">
        <v>122</v>
      </c>
      <c r="B24">
        <v>0.2</v>
      </c>
    </row>
    <row r="25" spans="1:3" ht="15.75" customHeight="1" x14ac:dyDescent="0.25">
      <c r="A25" t="s">
        <v>123</v>
      </c>
      <c r="B25">
        <v>0.5</v>
      </c>
    </row>
    <row r="26" spans="1:3" ht="15.75" customHeight="1" x14ac:dyDescent="0.25">
      <c r="A26" t="s">
        <v>124</v>
      </c>
      <c r="B26">
        <v>0.2</v>
      </c>
    </row>
    <row r="27" spans="1:3" ht="15.75" customHeight="1" x14ac:dyDescent="0.25">
      <c r="A27" t="s">
        <v>125</v>
      </c>
      <c r="B27">
        <v>0.5</v>
      </c>
    </row>
    <row r="28" spans="1:3" ht="15.75" customHeight="1" x14ac:dyDescent="0.25">
      <c r="A28" t="s">
        <v>126</v>
      </c>
      <c r="B28">
        <v>0.05</v>
      </c>
      <c r="C28">
        <v>0.1</v>
      </c>
    </row>
    <row r="29" spans="1:3" ht="15.75" customHeight="1" x14ac:dyDescent="0.25">
      <c r="A29" t="s">
        <v>127</v>
      </c>
      <c r="B29">
        <v>0.2</v>
      </c>
    </row>
    <row r="30" spans="1:3" ht="15.75" customHeight="1" x14ac:dyDescent="0.25">
      <c r="A30" t="s">
        <v>128</v>
      </c>
      <c r="B30">
        <v>0.1</v>
      </c>
      <c r="C30">
        <v>0.3</v>
      </c>
    </row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selection activeCell="B7" sqref="B7"/>
    </sheetView>
  </sheetViews>
  <sheetFormatPr defaultColWidth="14.42578125" defaultRowHeight="15" customHeight="1" x14ac:dyDescent="0.25"/>
  <cols>
    <col min="1" max="1" width="11.7109375" customWidth="1"/>
    <col min="2" max="26" width="8.7109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86</v>
      </c>
      <c r="B3">
        <v>1</v>
      </c>
      <c r="C3">
        <v>1</v>
      </c>
    </row>
    <row r="4" spans="1:3" x14ac:dyDescent="0.25">
      <c r="A4" t="s">
        <v>89</v>
      </c>
      <c r="B4">
        <v>0</v>
      </c>
      <c r="C4">
        <v>0</v>
      </c>
    </row>
    <row r="5" spans="1:3" x14ac:dyDescent="0.25">
      <c r="A5" t="s">
        <v>92</v>
      </c>
      <c r="B5">
        <v>1</v>
      </c>
      <c r="C5">
        <v>1</v>
      </c>
    </row>
    <row r="6" spans="1:3" x14ac:dyDescent="0.25">
      <c r="A6" t="s">
        <v>93</v>
      </c>
      <c r="B6">
        <v>0</v>
      </c>
      <c r="C6">
        <v>0</v>
      </c>
    </row>
    <row r="7" spans="1:3" x14ac:dyDescent="0.25">
      <c r="A7" t="s">
        <v>94</v>
      </c>
      <c r="B7">
        <v>0.85</v>
      </c>
      <c r="C7">
        <v>1</v>
      </c>
    </row>
    <row r="8" spans="1:3" x14ac:dyDescent="0.25">
      <c r="A8" t="s">
        <v>95</v>
      </c>
      <c r="B8">
        <v>0</v>
      </c>
      <c r="C8"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>
      <selection activeCell="C15" sqref="C15"/>
    </sheetView>
  </sheetViews>
  <sheetFormatPr defaultColWidth="14.42578125" defaultRowHeight="15" customHeight="1" x14ac:dyDescent="0.25"/>
  <cols>
    <col min="1" max="1" width="9.7109375" customWidth="1"/>
    <col min="2" max="26" width="8.7109375" customWidth="1"/>
  </cols>
  <sheetData>
    <row r="1" spans="1:2" x14ac:dyDescent="0.25">
      <c r="A1" t="s">
        <v>0</v>
      </c>
      <c r="B1" t="s">
        <v>82</v>
      </c>
    </row>
    <row r="2" spans="1:2" x14ac:dyDescent="0.25">
      <c r="A2" t="s">
        <v>1</v>
      </c>
      <c r="B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87</v>
      </c>
    </row>
    <row r="6" spans="1:2" x14ac:dyDescent="0.25">
      <c r="A6" t="s">
        <v>88</v>
      </c>
    </row>
    <row r="7" spans="1:2" x14ac:dyDescent="0.25">
      <c r="A7" t="s">
        <v>90</v>
      </c>
    </row>
    <row r="8" spans="1:2" x14ac:dyDescent="0.25">
      <c r="A8" t="s">
        <v>91</v>
      </c>
      <c r="B8">
        <v>300</v>
      </c>
    </row>
    <row r="9" spans="1:2" x14ac:dyDescent="0.25">
      <c r="A9" t="s">
        <v>96</v>
      </c>
      <c r="B9">
        <v>50</v>
      </c>
    </row>
    <row r="10" spans="1:2" x14ac:dyDescent="0.25">
      <c r="A10" t="s">
        <v>97</v>
      </c>
      <c r="B10">
        <v>3</v>
      </c>
    </row>
    <row r="11" spans="1:2" x14ac:dyDescent="0.25">
      <c r="A11" t="s">
        <v>98</v>
      </c>
      <c r="B11">
        <v>0.5</v>
      </c>
    </row>
    <row r="12" spans="1:2" x14ac:dyDescent="0.25">
      <c r="A12" t="s">
        <v>99</v>
      </c>
      <c r="B12">
        <v>0.8</v>
      </c>
    </row>
    <row r="13" spans="1:2" x14ac:dyDescent="0.25">
      <c r="A13" t="s">
        <v>100</v>
      </c>
      <c r="B13"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Fleet</vt:lpstr>
      <vt:lpstr>Obs</vt:lpstr>
      <vt:lpstr>Imp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created xsi:type="dcterms:W3CDTF">2018-10-03T15:34:18Z</dcterms:created>
  <dcterms:modified xsi:type="dcterms:W3CDTF">2020-12-18T17:53:45Z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Kathryn.Meyer@wildlife.ca.gov</vt:lpwstr>
  </property>
  <property fmtid="{D5CDD505-2E9C-101B-9397-08002B2CF9AE}" pid="5" name="MSIP_Label_6e685f86-ed8d-482b-be3a-2b7af73f9b7f_SetDate">
    <vt:lpwstr>2018-10-03T15:34:17.5908612Z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