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Hub\DLMDev\Case_Studies\Yelloweye_Rockfish_BC_DFO\"/>
    </mc:Choice>
  </mc:AlternateContent>
  <bookViews>
    <workbookView xWindow="0" yWindow="0" windowWidth="23040" windowHeight="8970" tabRatio="736" activeTab="4"/>
  </bookViews>
  <sheets>
    <sheet name="Stock" sheetId="1" r:id="rId1"/>
    <sheet name="Fleet" sheetId="15" r:id="rId2"/>
    <sheet name="Obs" sheetId="16" r:id="rId3"/>
    <sheet name="Imp" sheetId="17" r:id="rId4"/>
    <sheet name="OM" sheetId="13" r:id="rId5"/>
    <sheet name="Fcalcs" sheetId="18" r:id="rId6"/>
    <sheet name="Selcalcs" sheetId="19" r:id="rId7"/>
  </sheets>
  <definedNames>
    <definedName name="a50mat">#REF!</definedName>
    <definedName name="a50mat_04">#REF!</definedName>
    <definedName name="alw">#REF!</definedName>
    <definedName name="alw_co">#REF!</definedName>
    <definedName name="asdmat">#REF!</definedName>
    <definedName name="asdmat_04">#REF!</definedName>
    <definedName name="blw">#REF!</definedName>
    <definedName name="blw_co">#REF!</definedName>
    <definedName name="k">#REF!</definedName>
    <definedName name="linf">#REF!</definedName>
    <definedName name="lmat50">#REF!</definedName>
    <definedName name="lmatsd">#REF!</definedName>
    <definedName name="t0">#REF!</definedName>
  </definedName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5" l="1"/>
  <c r="B12" i="15"/>
  <c r="C11" i="15"/>
  <c r="B11" i="15"/>
  <c r="D12" i="19"/>
  <c r="D13" i="19"/>
  <c r="C12" i="19"/>
  <c r="C13" i="19"/>
  <c r="B26" i="1"/>
  <c r="B27" i="1"/>
  <c r="C26" i="1"/>
  <c r="B9" i="19"/>
  <c r="C9" i="19"/>
  <c r="D9" i="19"/>
  <c r="B10" i="19"/>
  <c r="C10" i="19"/>
  <c r="D10" i="19"/>
  <c r="C8" i="19"/>
  <c r="D8" i="19"/>
  <c r="B8" i="19"/>
  <c r="U4" i="18"/>
  <c r="U5" i="18"/>
  <c r="U6" i="18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29" i="18"/>
  <c r="U30" i="18"/>
  <c r="U31" i="18"/>
  <c r="U32" i="18"/>
  <c r="U33" i="18"/>
  <c r="U34" i="18"/>
  <c r="U35" i="18"/>
  <c r="U36" i="18"/>
  <c r="U37" i="18"/>
  <c r="U38" i="18"/>
  <c r="U39" i="18"/>
  <c r="U40" i="18"/>
  <c r="U41" i="18"/>
  <c r="U42" i="18"/>
  <c r="U43" i="18"/>
  <c r="U44" i="18"/>
  <c r="U45" i="18"/>
  <c r="U46" i="18"/>
  <c r="U47" i="18"/>
  <c r="U4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62" i="18"/>
  <c r="U63" i="18"/>
  <c r="U64" i="18"/>
  <c r="U65" i="18"/>
  <c r="U66" i="18"/>
  <c r="U67" i="18"/>
  <c r="U68" i="18"/>
  <c r="U69" i="18"/>
  <c r="U70" i="18"/>
  <c r="U71" i="18"/>
  <c r="U72" i="18"/>
  <c r="U73" i="18"/>
  <c r="U74" i="18"/>
  <c r="U75" i="18"/>
  <c r="U76" i="18"/>
  <c r="U77" i="18"/>
  <c r="U78" i="18"/>
  <c r="U79" i="18"/>
  <c r="U80" i="18"/>
  <c r="U81" i="18"/>
  <c r="U82" i="18"/>
  <c r="U83" i="18"/>
  <c r="U84" i="18"/>
  <c r="U85" i="18"/>
  <c r="U86" i="18"/>
  <c r="U87" i="18"/>
  <c r="U88" i="18"/>
  <c r="U89" i="18"/>
  <c r="U90" i="18"/>
  <c r="U91" i="18"/>
  <c r="U92" i="18"/>
  <c r="U3" i="18"/>
  <c r="L4" i="18"/>
  <c r="L5" i="18"/>
  <c r="L6" i="18"/>
  <c r="L7" i="18"/>
  <c r="L8" i="18"/>
  <c r="L9" i="18"/>
  <c r="L10" i="18"/>
  <c r="L11" i="18"/>
  <c r="M11" i="18" s="1"/>
  <c r="L12" i="18"/>
  <c r="M12" i="18" s="1"/>
  <c r="L13" i="18"/>
  <c r="M13" i="18" s="1"/>
  <c r="L14" i="18"/>
  <c r="M14" i="18" s="1"/>
  <c r="L15" i="18"/>
  <c r="M15" i="18" s="1"/>
  <c r="L16" i="18"/>
  <c r="L17" i="18"/>
  <c r="M17" i="18" s="1"/>
  <c r="L18" i="18"/>
  <c r="M18" i="18" s="1"/>
  <c r="L19" i="18"/>
  <c r="M19" i="18" s="1"/>
  <c r="L20" i="18"/>
  <c r="L21" i="18"/>
  <c r="L22" i="18"/>
  <c r="L23" i="18"/>
  <c r="L24" i="18"/>
  <c r="L25" i="18"/>
  <c r="L26" i="18"/>
  <c r="L27" i="18"/>
  <c r="M27" i="18" s="1"/>
  <c r="L28" i="18"/>
  <c r="M28" i="18" s="1"/>
  <c r="L29" i="18"/>
  <c r="M29" i="18" s="1"/>
  <c r="L30" i="18"/>
  <c r="M30" i="18" s="1"/>
  <c r="L31" i="18"/>
  <c r="M31" i="18" s="1"/>
  <c r="L32" i="18"/>
  <c r="M32" i="18" s="1"/>
  <c r="L33" i="18"/>
  <c r="M33" i="18" s="1"/>
  <c r="L34" i="18"/>
  <c r="L35" i="18"/>
  <c r="M35" i="18" s="1"/>
  <c r="L36" i="18"/>
  <c r="L37" i="18"/>
  <c r="L38" i="18"/>
  <c r="L39" i="18"/>
  <c r="L40" i="18"/>
  <c r="L41" i="18"/>
  <c r="L42" i="18"/>
  <c r="L43" i="18"/>
  <c r="L44" i="18"/>
  <c r="M44" i="18" s="1"/>
  <c r="L45" i="18"/>
  <c r="M45" i="18" s="1"/>
  <c r="L46" i="18"/>
  <c r="M46" i="18" s="1"/>
  <c r="L47" i="18"/>
  <c r="M47" i="18" s="1"/>
  <c r="L48" i="18"/>
  <c r="M48" i="18" s="1"/>
  <c r="L49" i="18"/>
  <c r="M49" i="18" s="1"/>
  <c r="L50" i="18"/>
  <c r="M50" i="18" s="1"/>
  <c r="L51" i="18"/>
  <c r="M51" i="18" s="1"/>
  <c r="L52" i="18"/>
  <c r="L53" i="18"/>
  <c r="L54" i="18"/>
  <c r="L55" i="18"/>
  <c r="L56" i="18"/>
  <c r="L57" i="18"/>
  <c r="L58" i="18"/>
  <c r="L59" i="18"/>
  <c r="L60" i="18"/>
  <c r="M60" i="18" s="1"/>
  <c r="L61" i="18"/>
  <c r="M61" i="18" s="1"/>
  <c r="L62" i="18"/>
  <c r="M62" i="18" s="1"/>
  <c r="L63" i="18"/>
  <c r="M63" i="18" s="1"/>
  <c r="L64" i="18"/>
  <c r="M64" i="18" s="1"/>
  <c r="L65" i="18"/>
  <c r="M65" i="18" s="1"/>
  <c r="L66" i="18"/>
  <c r="M66" i="18" s="1"/>
  <c r="L67" i="18"/>
  <c r="M67" i="18" s="1"/>
  <c r="L68" i="18"/>
  <c r="L69" i="18"/>
  <c r="L70" i="18"/>
  <c r="L71" i="18"/>
  <c r="L72" i="18"/>
  <c r="L73" i="18"/>
  <c r="L74" i="18"/>
  <c r="L75" i="18"/>
  <c r="L76" i="18"/>
  <c r="M76" i="18" s="1"/>
  <c r="L77" i="18"/>
  <c r="M77" i="18" s="1"/>
  <c r="L78" i="18"/>
  <c r="M78" i="18" s="1"/>
  <c r="L79" i="18"/>
  <c r="M79" i="18" s="1"/>
  <c r="L80" i="18"/>
  <c r="M80" i="18" s="1"/>
  <c r="L81" i="18"/>
  <c r="M81" i="18" s="1"/>
  <c r="L82" i="18"/>
  <c r="M82" i="18" s="1"/>
  <c r="L83" i="18"/>
  <c r="M83" i="18" s="1"/>
  <c r="L84" i="18"/>
  <c r="L85" i="18"/>
  <c r="L86" i="18"/>
  <c r="L87" i="18"/>
  <c r="L88" i="18"/>
  <c r="L89" i="18"/>
  <c r="L90" i="18"/>
  <c r="L91" i="18"/>
  <c r="L92" i="18"/>
  <c r="J88" i="18"/>
  <c r="J3" i="18"/>
  <c r="L3" i="18" s="1"/>
  <c r="M3" i="18" s="1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M4" i="18"/>
  <c r="M5" i="18"/>
  <c r="M6" i="18"/>
  <c r="M7" i="18"/>
  <c r="M8" i="18"/>
  <c r="M9" i="18"/>
  <c r="M10" i="18"/>
  <c r="M16" i="18"/>
  <c r="M20" i="18"/>
  <c r="M21" i="18"/>
  <c r="M22" i="18"/>
  <c r="M23" i="18"/>
  <c r="M24" i="18"/>
  <c r="M25" i="18"/>
  <c r="M26" i="18"/>
  <c r="M36" i="18"/>
  <c r="M37" i="18"/>
  <c r="M38" i="18"/>
  <c r="M39" i="18"/>
  <c r="M40" i="18"/>
  <c r="M41" i="18"/>
  <c r="M42" i="18"/>
  <c r="M43" i="18"/>
  <c r="M52" i="18"/>
  <c r="M53" i="18"/>
  <c r="M54" i="18"/>
  <c r="M55" i="18"/>
  <c r="M56" i="18"/>
  <c r="M57" i="18"/>
  <c r="M58" i="18"/>
  <c r="M59" i="18"/>
  <c r="M68" i="18"/>
  <c r="M69" i="18"/>
  <c r="M70" i="18"/>
  <c r="M71" i="18"/>
  <c r="M72" i="18"/>
  <c r="M73" i="18"/>
  <c r="M74" i="18"/>
  <c r="M75" i="18"/>
  <c r="M84" i="18"/>
  <c r="M85" i="18"/>
  <c r="M86" i="18"/>
  <c r="M87" i="18"/>
  <c r="M34" i="18"/>
  <c r="C27" i="1"/>
  <c r="M92" i="18" l="1"/>
  <c r="M88" i="18"/>
  <c r="M91" i="18"/>
  <c r="M90" i="18"/>
  <c r="M89" i="18"/>
  <c r="J89" i="18"/>
  <c r="J90" i="18"/>
  <c r="J91" i="18"/>
  <c r="J92" i="18"/>
</calcChain>
</file>

<file path=xl/sharedStrings.xml><?xml version="1.0" encoding="utf-8"?>
<sst xmlns="http://schemas.openxmlformats.org/spreadsheetml/2006/main" count="273" uniqueCount="214">
  <si>
    <t>Name</t>
  </si>
  <si>
    <t>maxage</t>
  </si>
  <si>
    <t>R0</t>
  </si>
  <si>
    <t>M</t>
  </si>
  <si>
    <t>Msd</t>
  </si>
  <si>
    <t>Mgrad</t>
  </si>
  <si>
    <t>h</t>
  </si>
  <si>
    <t>SRrel</t>
  </si>
  <si>
    <t>Linf</t>
  </si>
  <si>
    <t>Linfsd</t>
  </si>
  <si>
    <t>Linfgrad</t>
  </si>
  <si>
    <t>K</t>
  </si>
  <si>
    <t>Ksd</t>
  </si>
  <si>
    <t>Kgrad</t>
  </si>
  <si>
    <t>t0</t>
  </si>
  <si>
    <t>AC</t>
  </si>
  <si>
    <t>a</t>
  </si>
  <si>
    <t>b</t>
  </si>
  <si>
    <t>L50</t>
  </si>
  <si>
    <t>L50_95</t>
  </si>
  <si>
    <t>D</t>
  </si>
  <si>
    <t>Perr</t>
  </si>
  <si>
    <t>Frac_area_1</t>
  </si>
  <si>
    <t>Prob_staying</t>
  </si>
  <si>
    <t>nyears</t>
  </si>
  <si>
    <t>Spat_targ</t>
  </si>
  <si>
    <t>SelYears</t>
  </si>
  <si>
    <t>AbsSelYears</t>
  </si>
  <si>
    <t>LFSLower</t>
  </si>
  <si>
    <t>LFSUpper</t>
  </si>
  <si>
    <t>L5Lower</t>
  </si>
  <si>
    <t>L5Upper</t>
  </si>
  <si>
    <t>VmaxLower</t>
  </si>
  <si>
    <t>VmaxUpper</t>
  </si>
  <si>
    <t>LFS</t>
  </si>
  <si>
    <t>L5</t>
  </si>
  <si>
    <t>Vmaxlen</t>
  </si>
  <si>
    <t>qinc</t>
  </si>
  <si>
    <t>qcv</t>
  </si>
  <si>
    <t>EffYears</t>
  </si>
  <si>
    <t>EffLower</t>
  </si>
  <si>
    <t>EffUpper</t>
  </si>
  <si>
    <t>isRel</t>
  </si>
  <si>
    <t>Cobs</t>
  </si>
  <si>
    <t>Cbiascv</t>
  </si>
  <si>
    <t>CAA_nsamp</t>
  </si>
  <si>
    <t>CAA_ESS</t>
  </si>
  <si>
    <t>CAL_nsamp</t>
  </si>
  <si>
    <t>CAL_ESS</t>
  </si>
  <si>
    <t>Iobs</t>
  </si>
  <si>
    <t>Dbiascv</t>
  </si>
  <si>
    <t>beta</t>
  </si>
  <si>
    <t>TACSD</t>
  </si>
  <si>
    <t>TACFrac</t>
  </si>
  <si>
    <t>SizeLimSD</t>
  </si>
  <si>
    <t>SizeLimFrac</t>
  </si>
  <si>
    <t>Source</t>
  </si>
  <si>
    <t>Period</t>
  </si>
  <si>
    <t>Amplitude</t>
  </si>
  <si>
    <t>Fdisc</t>
  </si>
  <si>
    <t>Hake_Imp</t>
  </si>
  <si>
    <t>Esd</t>
  </si>
  <si>
    <t>LR5</t>
  </si>
  <si>
    <t>LFR</t>
  </si>
  <si>
    <t>Rmaxlen</t>
  </si>
  <si>
    <t>DR</t>
  </si>
  <si>
    <t>CurrentYr</t>
  </si>
  <si>
    <t>Slot</t>
  </si>
  <si>
    <t>nsim</t>
  </si>
  <si>
    <t>proyears</t>
  </si>
  <si>
    <t>interval</t>
  </si>
  <si>
    <t>pstar</t>
  </si>
  <si>
    <t>maxF</t>
  </si>
  <si>
    <t>reps</t>
  </si>
  <si>
    <t>Defaults</t>
  </si>
  <si>
    <t>M2</t>
  </si>
  <si>
    <t>Mexp</t>
  </si>
  <si>
    <t>LenCV</t>
  </si>
  <si>
    <t>Column1</t>
  </si>
  <si>
    <t>Column2</t>
  </si>
  <si>
    <t>Btbiascv</t>
  </si>
  <si>
    <t>Ibiascv</t>
  </si>
  <si>
    <t>Dobs</t>
  </si>
  <si>
    <t>Btobs</t>
  </si>
  <si>
    <t>Mbiascv</t>
  </si>
  <si>
    <t>Kbiascv</t>
  </si>
  <si>
    <t>t0biascv</t>
  </si>
  <si>
    <t>Linfbiascv</t>
  </si>
  <si>
    <t>LFCbiascv</t>
  </si>
  <si>
    <t>LFSbiascv</t>
  </si>
  <si>
    <t>FMSYbiascv</t>
  </si>
  <si>
    <t>FMSY_Mbiascv</t>
  </si>
  <si>
    <t>BMSY_B0biascv</t>
  </si>
  <si>
    <t>Irefbiascv</t>
  </si>
  <si>
    <t>Crefbiascv</t>
  </si>
  <si>
    <t>Brefbiascv</t>
  </si>
  <si>
    <t>hbiascv</t>
  </si>
  <si>
    <t>Recbiascv</t>
  </si>
  <si>
    <t>TAESD</t>
  </si>
  <si>
    <t>TAEFrac</t>
  </si>
  <si>
    <t>LenMbiascv</t>
  </si>
  <si>
    <t>Canary_Rockfish_BC_DFO</t>
  </si>
  <si>
    <t>Column3</t>
  </si>
  <si>
    <t>Column4</t>
  </si>
  <si>
    <t>Column5</t>
  </si>
  <si>
    <t>Species</t>
  </si>
  <si>
    <t>up to +/-  40%, ie moderate interannual variability</t>
  </si>
  <si>
    <t>gradients in M are minor but consider robustness given increasing predators</t>
  </si>
  <si>
    <t>Beverton-Holt stock-recruitment. Page 31, Assessment</t>
  </si>
  <si>
    <t>Not specified, no recruitment regime shifts</t>
  </si>
  <si>
    <t>The duration of recruitment regime shifts</t>
  </si>
  <si>
    <t>The magnitude of recruitment regime  shifts</t>
  </si>
  <si>
    <t>von B. Linf</t>
  </si>
  <si>
    <t>von B. K</t>
  </si>
  <si>
    <t>Theoretical age at length zero</t>
  </si>
  <si>
    <t>Arbitrary based on other species</t>
  </si>
  <si>
    <t>Minor changes in growth rate K among years (consistent with stock assessment assumptions)</t>
  </si>
  <si>
    <t>CV controlling degree of interannual variability in von. B. k</t>
  </si>
  <si>
    <t>Minor possible future trajectory in growth rate K (consistent with stock assessment assumptions)</t>
  </si>
  <si>
    <t>% yr-1 slope in growth rate K</t>
  </si>
  <si>
    <t>Minor changes in maximum length among years (consistent with stock assessment assumptions)</t>
  </si>
  <si>
    <t>Minor possible future trajectory in Linf (consistent with stock assessment assumptions)</t>
  </si>
  <si>
    <t>% yr-1 slope in maximum length</t>
  </si>
  <si>
    <t>Current SSB relative to SSB0</t>
  </si>
  <si>
    <t>Size_area_1</t>
  </si>
  <si>
    <t>Size of area 1</t>
  </si>
  <si>
    <t>A potential 10% of stock biomass is unavailable to fishing</t>
  </si>
  <si>
    <t>Fraction of habitat in area 1</t>
  </si>
  <si>
    <t>Moderate mixing</t>
  </si>
  <si>
    <t>Probability of staying in area 1</t>
  </si>
  <si>
    <t>Same as frac_Area 1</t>
  </si>
  <si>
    <t>Relatively high discard mortality following PFMC paper</t>
  </si>
  <si>
    <r>
      <t>Stock assessment for Canary rockfish (</t>
    </r>
    <r>
      <rPr>
        <i/>
        <sz val="10.5"/>
        <color theme="1"/>
        <rFont val="Calibri"/>
        <family val="2"/>
        <scheme val="minor"/>
      </rPr>
      <t>Sebastes pinniger</t>
    </r>
    <r>
      <rPr>
        <sz val="10.5"/>
        <color theme="1"/>
        <rFont val="Calibri"/>
        <family val="2"/>
        <scheme val="minor"/>
      </rPr>
      <t xml:space="preserve">) in British Columbia waters. Stanley R. Starr P. Olsen N. </t>
    </r>
  </si>
  <si>
    <t>Canary Rockfish BC Fleet</t>
  </si>
  <si>
    <t>Historical years of fishing</t>
  </si>
  <si>
    <t>Not currently used in v3.2.2</t>
  </si>
  <si>
    <t>Spatial targetting of the fleet</t>
  </si>
  <si>
    <t>Not needed - already in the effort distribution above</t>
  </si>
  <si>
    <t>Minor changes in fishing efficiency as per stock assessment</t>
  </si>
  <si>
    <t>% yr-1 changes in catchability</t>
  </si>
  <si>
    <t>A guess at the possible variability in fishing efficiency among years (F E-1)</t>
  </si>
  <si>
    <t>Interannual variability in catchability</t>
  </si>
  <si>
    <t>Length at 5% vulnerability</t>
  </si>
  <si>
    <t>Length at full selection</t>
  </si>
  <si>
    <t>Vulnerability of longest fish (dome shapedness)</t>
  </si>
  <si>
    <t>A general guess at discard rate</t>
  </si>
  <si>
    <t>Canary Rockfish BC Obs</t>
  </si>
  <si>
    <t>Agency</t>
  </si>
  <si>
    <t>Region</t>
  </si>
  <si>
    <t>British Columbia</t>
  </si>
  <si>
    <t>Longitude</t>
  </si>
  <si>
    <t>Latitude</t>
  </si>
  <si>
    <t>Common_Name</t>
  </si>
  <si>
    <t>Yelloweye_Rockfish_BC_DFO</t>
  </si>
  <si>
    <t>Yelloweye Rockfish</t>
  </si>
  <si>
    <t>Sebastes ruberrimus</t>
  </si>
  <si>
    <t>Assessment.pdf</t>
  </si>
  <si>
    <t>Arbitrary</t>
  </si>
  <si>
    <t>COSEWIC.pdf</t>
  </si>
  <si>
    <t>From the Canary Rockfish assessment</t>
  </si>
  <si>
    <t>Stochastic SRA</t>
  </si>
  <si>
    <t>Figure 13 of the COSEWIC report</t>
  </si>
  <si>
    <t>Custom pars, med is the Reference run of the base case OM</t>
  </si>
  <si>
    <t>H&amp;L I</t>
  </si>
  <si>
    <t>T I</t>
  </si>
  <si>
    <t>H I</t>
  </si>
  <si>
    <t>REC I</t>
  </si>
  <si>
    <t>h&amp;L O</t>
  </si>
  <si>
    <t>T O</t>
  </si>
  <si>
    <t>H O</t>
  </si>
  <si>
    <t>Total</t>
  </si>
  <si>
    <t>N/A</t>
  </si>
  <si>
    <t>Catches</t>
  </si>
  <si>
    <t>mean of 2002 - 2004</t>
  </si>
  <si>
    <t>mean of 1951 - 1953</t>
  </si>
  <si>
    <t>mean of 1951 - 1923</t>
  </si>
  <si>
    <t>mean of 1951 - 1924</t>
  </si>
  <si>
    <t>mean of 1951 - 1925</t>
  </si>
  <si>
    <t>mean of 1951 - 1926</t>
  </si>
  <si>
    <t>mean of 1951 - 1927</t>
  </si>
  <si>
    <t>mean of 1951 - 1928</t>
  </si>
  <si>
    <t>mean of 1951 - 1929</t>
  </si>
  <si>
    <t>mean of 1951 - 1930</t>
  </si>
  <si>
    <t>mean of 1951 - 1931</t>
  </si>
  <si>
    <t>mean of 1951 - 1932</t>
  </si>
  <si>
    <t>mean of 1951 - 1933</t>
  </si>
  <si>
    <t>mean of 1951 - 1934</t>
  </si>
  <si>
    <t>mean of 1951 - 1935</t>
  </si>
  <si>
    <t>mean of 1951 - 1936</t>
  </si>
  <si>
    <t>mean of 1951 - 1937</t>
  </si>
  <si>
    <t>mean of 1951 - 1938</t>
  </si>
  <si>
    <t>mean of 1951 - 1939</t>
  </si>
  <si>
    <t>mean of 1951 - 1940</t>
  </si>
  <si>
    <t>mean of 1951 - 1941</t>
  </si>
  <si>
    <t>mean of 1951 - 1942</t>
  </si>
  <si>
    <t>mean of 1951 - 1943</t>
  </si>
  <si>
    <t>mean of 1951 - 1944</t>
  </si>
  <si>
    <t>mean of 1951 - 1945</t>
  </si>
  <si>
    <t>mean of 1951 - 1946</t>
  </si>
  <si>
    <t>mean of 1951 - 1947</t>
  </si>
  <si>
    <t>mean of 1951 - 1948</t>
  </si>
  <si>
    <t>mean of 1951 - 1949</t>
  </si>
  <si>
    <t>mean of 1951 - 1950</t>
  </si>
  <si>
    <t>mean of 1951 - 1951</t>
  </si>
  <si>
    <t>mean of 1951 - 1952</t>
  </si>
  <si>
    <t>1920-2009</t>
  </si>
  <si>
    <t>Inside Landings</t>
  </si>
  <si>
    <t>Assessment biomass</t>
  </si>
  <si>
    <t>Implied F</t>
  </si>
  <si>
    <t>Year</t>
  </si>
  <si>
    <t>Age LFS</t>
  </si>
  <si>
    <t>Age L5</t>
  </si>
  <si>
    <t>Assume flat topped</t>
  </si>
  <si>
    <t>DFO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</si>
</sst>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i/>
      <sz val="10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/>
    <xf numFmtId="11" fontId="0" fillId="0" borderId="0" xfId="0" applyNumberFormat="1"/>
    <xf numFmtId="0" fontId="7" fillId="0" borderId="0" xfId="0" applyFont="1"/>
    <xf numFmtId="1" fontId="0" fillId="0" borderId="0" xfId="0" applyNumberFormat="1"/>
  </cellXfs>
  <cellStyles count="2">
    <cellStyle name="Normal" xfId="0" builtinId="0"/>
    <cellStyle name="Normal 2" xfId="1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Implied</a:t>
            </a:r>
            <a:r>
              <a:rPr lang="en-CA" baseline="0"/>
              <a:t> trend in F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Fcalcs!$U$2</c:f>
              <c:strCache>
                <c:ptCount val="1"/>
                <c:pt idx="0">
                  <c:v>Inside Landings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Fcalcs!$T$3:$T$92</c:f>
              <c:numCache>
                <c:formatCode>General</c:formatCode>
                <c:ptCount val="90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</c:numCache>
            </c:numRef>
          </c:xVal>
          <c:yVal>
            <c:numRef>
              <c:f>Fcalcs!$U$3:$U$92</c:f>
              <c:numCache>
                <c:formatCode>General</c:formatCode>
                <c:ptCount val="90"/>
                <c:pt idx="0">
                  <c:v>238.59999999999997</c:v>
                </c:pt>
                <c:pt idx="1">
                  <c:v>238.59999999999997</c:v>
                </c:pt>
                <c:pt idx="2">
                  <c:v>238.59999999999997</c:v>
                </c:pt>
                <c:pt idx="3">
                  <c:v>238.59999999999997</c:v>
                </c:pt>
                <c:pt idx="4">
                  <c:v>238.59999999999997</c:v>
                </c:pt>
                <c:pt idx="5">
                  <c:v>238.59999999999997</c:v>
                </c:pt>
                <c:pt idx="6">
                  <c:v>238.59999999999997</c:v>
                </c:pt>
                <c:pt idx="7">
                  <c:v>238.59999999999997</c:v>
                </c:pt>
                <c:pt idx="8">
                  <c:v>238.59999999999997</c:v>
                </c:pt>
                <c:pt idx="9">
                  <c:v>238.59999999999997</c:v>
                </c:pt>
                <c:pt idx="10">
                  <c:v>238.59999999999997</c:v>
                </c:pt>
                <c:pt idx="11">
                  <c:v>238.59999999999997</c:v>
                </c:pt>
                <c:pt idx="12">
                  <c:v>238.59999999999997</c:v>
                </c:pt>
                <c:pt idx="13">
                  <c:v>238.59999999999997</c:v>
                </c:pt>
                <c:pt idx="14">
                  <c:v>238.59999999999997</c:v>
                </c:pt>
                <c:pt idx="15">
                  <c:v>238.59999999999997</c:v>
                </c:pt>
                <c:pt idx="16">
                  <c:v>238.59999999999997</c:v>
                </c:pt>
                <c:pt idx="17">
                  <c:v>238.59999999999997</c:v>
                </c:pt>
                <c:pt idx="18">
                  <c:v>238.59999999999997</c:v>
                </c:pt>
                <c:pt idx="19">
                  <c:v>238.59999999999997</c:v>
                </c:pt>
                <c:pt idx="20">
                  <c:v>238.59999999999997</c:v>
                </c:pt>
                <c:pt idx="21">
                  <c:v>238.59999999999997</c:v>
                </c:pt>
                <c:pt idx="22">
                  <c:v>238.59999999999997</c:v>
                </c:pt>
                <c:pt idx="23">
                  <c:v>238.59999999999997</c:v>
                </c:pt>
                <c:pt idx="24">
                  <c:v>238.59999999999997</c:v>
                </c:pt>
                <c:pt idx="25">
                  <c:v>238.59999999999997</c:v>
                </c:pt>
                <c:pt idx="26">
                  <c:v>238.59999999999997</c:v>
                </c:pt>
                <c:pt idx="27">
                  <c:v>238.59999999999997</c:v>
                </c:pt>
                <c:pt idx="28">
                  <c:v>238.59999999999997</c:v>
                </c:pt>
                <c:pt idx="29">
                  <c:v>238.59999999999997</c:v>
                </c:pt>
                <c:pt idx="30">
                  <c:v>238.59999999999997</c:v>
                </c:pt>
                <c:pt idx="31">
                  <c:v>476</c:v>
                </c:pt>
                <c:pt idx="32">
                  <c:v>142</c:v>
                </c:pt>
                <c:pt idx="33">
                  <c:v>294</c:v>
                </c:pt>
                <c:pt idx="34">
                  <c:v>108</c:v>
                </c:pt>
                <c:pt idx="35">
                  <c:v>173</c:v>
                </c:pt>
                <c:pt idx="36">
                  <c:v>118</c:v>
                </c:pt>
                <c:pt idx="37">
                  <c:v>112</c:v>
                </c:pt>
                <c:pt idx="38">
                  <c:v>97</c:v>
                </c:pt>
                <c:pt idx="39">
                  <c:v>227</c:v>
                </c:pt>
                <c:pt idx="40">
                  <c:v>175</c:v>
                </c:pt>
                <c:pt idx="41">
                  <c:v>160</c:v>
                </c:pt>
                <c:pt idx="42">
                  <c:v>110</c:v>
                </c:pt>
                <c:pt idx="43">
                  <c:v>175</c:v>
                </c:pt>
                <c:pt idx="44">
                  <c:v>172</c:v>
                </c:pt>
                <c:pt idx="45">
                  <c:v>196</c:v>
                </c:pt>
                <c:pt idx="46">
                  <c:v>92</c:v>
                </c:pt>
                <c:pt idx="47">
                  <c:v>154</c:v>
                </c:pt>
                <c:pt idx="48">
                  <c:v>137</c:v>
                </c:pt>
                <c:pt idx="49">
                  <c:v>139</c:v>
                </c:pt>
                <c:pt idx="50">
                  <c:v>265</c:v>
                </c:pt>
                <c:pt idx="51">
                  <c:v>257</c:v>
                </c:pt>
                <c:pt idx="52">
                  <c:v>231</c:v>
                </c:pt>
                <c:pt idx="53">
                  <c:v>662</c:v>
                </c:pt>
                <c:pt idx="54">
                  <c:v>129</c:v>
                </c:pt>
                <c:pt idx="55">
                  <c:v>104</c:v>
                </c:pt>
                <c:pt idx="56">
                  <c:v>82</c:v>
                </c:pt>
                <c:pt idx="57">
                  <c:v>464</c:v>
                </c:pt>
                <c:pt idx="58">
                  <c:v>477</c:v>
                </c:pt>
                <c:pt idx="59">
                  <c:v>1165</c:v>
                </c:pt>
                <c:pt idx="60">
                  <c:v>703</c:v>
                </c:pt>
                <c:pt idx="61">
                  <c:v>541</c:v>
                </c:pt>
                <c:pt idx="62">
                  <c:v>352</c:v>
                </c:pt>
                <c:pt idx="63">
                  <c:v>277</c:v>
                </c:pt>
                <c:pt idx="64">
                  <c:v>476</c:v>
                </c:pt>
                <c:pt idx="65">
                  <c:v>860</c:v>
                </c:pt>
                <c:pt idx="66">
                  <c:v>1204</c:v>
                </c:pt>
                <c:pt idx="67">
                  <c:v>1478</c:v>
                </c:pt>
                <c:pt idx="68">
                  <c:v>1716.0000000000002</c:v>
                </c:pt>
                <c:pt idx="69">
                  <c:v>1612</c:v>
                </c:pt>
                <c:pt idx="70">
                  <c:v>1496</c:v>
                </c:pt>
                <c:pt idx="71">
                  <c:v>1239</c:v>
                </c:pt>
                <c:pt idx="72">
                  <c:v>430</c:v>
                </c:pt>
                <c:pt idx="73">
                  <c:v>586</c:v>
                </c:pt>
                <c:pt idx="74">
                  <c:v>1079</c:v>
                </c:pt>
                <c:pt idx="75">
                  <c:v>520</c:v>
                </c:pt>
                <c:pt idx="76">
                  <c:v>731</c:v>
                </c:pt>
                <c:pt idx="77">
                  <c:v>523</c:v>
                </c:pt>
                <c:pt idx="78">
                  <c:v>437</c:v>
                </c:pt>
                <c:pt idx="79">
                  <c:v>539</c:v>
                </c:pt>
                <c:pt idx="80">
                  <c:v>444</c:v>
                </c:pt>
                <c:pt idx="81">
                  <c:v>541</c:v>
                </c:pt>
                <c:pt idx="82">
                  <c:v>114</c:v>
                </c:pt>
                <c:pt idx="83">
                  <c:v>172.99999999999997</c:v>
                </c:pt>
                <c:pt idx="84">
                  <c:v>133</c:v>
                </c:pt>
                <c:pt idx="85">
                  <c:v>140</c:v>
                </c:pt>
                <c:pt idx="86">
                  <c:v>140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Fcalcs!$V$2</c:f>
              <c:strCache>
                <c:ptCount val="1"/>
                <c:pt idx="0">
                  <c:v>Assessment biomass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Fcalcs!$T$3:$T$92</c:f>
              <c:numCache>
                <c:formatCode>General</c:formatCode>
                <c:ptCount val="90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</c:numCache>
            </c:numRef>
          </c:xVal>
          <c:yVal>
            <c:numRef>
              <c:f>Fcalcs!$V$3:$V$92</c:f>
              <c:numCache>
                <c:formatCode>General</c:formatCode>
                <c:ptCount val="90"/>
                <c:pt idx="0">
                  <c:v>6414.4144144144102</c:v>
                </c:pt>
                <c:pt idx="1">
                  <c:v>6294.29429429429</c:v>
                </c:pt>
                <c:pt idx="2">
                  <c:v>6234.2342342342299</c:v>
                </c:pt>
                <c:pt idx="3">
                  <c:v>6234.2342342342299</c:v>
                </c:pt>
                <c:pt idx="4">
                  <c:v>6174.1741741741698</c:v>
                </c:pt>
                <c:pt idx="5">
                  <c:v>6204.2042042042003</c:v>
                </c:pt>
                <c:pt idx="6">
                  <c:v>6234.2342342342299</c:v>
                </c:pt>
                <c:pt idx="7">
                  <c:v>6174.1741741741698</c:v>
                </c:pt>
                <c:pt idx="8">
                  <c:v>6144.1441441441402</c:v>
                </c:pt>
                <c:pt idx="9">
                  <c:v>6114.1141141141097</c:v>
                </c:pt>
                <c:pt idx="10">
                  <c:v>5993.9939939939904</c:v>
                </c:pt>
                <c:pt idx="11">
                  <c:v>5993.9939939939904</c:v>
                </c:pt>
                <c:pt idx="12">
                  <c:v>5993.9939939939904</c:v>
                </c:pt>
                <c:pt idx="13">
                  <c:v>5933.9339339339303</c:v>
                </c:pt>
                <c:pt idx="14">
                  <c:v>5993.9939939939904</c:v>
                </c:pt>
                <c:pt idx="15">
                  <c:v>6024.02402402402</c:v>
                </c:pt>
                <c:pt idx="16">
                  <c:v>5993.9939939939904</c:v>
                </c:pt>
                <c:pt idx="17">
                  <c:v>5993.9939939939904</c:v>
                </c:pt>
                <c:pt idx="18">
                  <c:v>5903.9039039038998</c:v>
                </c:pt>
                <c:pt idx="19">
                  <c:v>5783.7837837837797</c:v>
                </c:pt>
                <c:pt idx="20">
                  <c:v>5813.8138138138102</c:v>
                </c:pt>
                <c:pt idx="21">
                  <c:v>5843.8438438438397</c:v>
                </c:pt>
                <c:pt idx="22">
                  <c:v>5873.8738738738703</c:v>
                </c:pt>
                <c:pt idx="23">
                  <c:v>5813.8138138138102</c:v>
                </c:pt>
                <c:pt idx="24">
                  <c:v>5573.5735735735698</c:v>
                </c:pt>
                <c:pt idx="25">
                  <c:v>5273.2732732732702</c:v>
                </c:pt>
                <c:pt idx="26">
                  <c:v>5273.2732732732702</c:v>
                </c:pt>
                <c:pt idx="27">
                  <c:v>5273.2732732732702</c:v>
                </c:pt>
                <c:pt idx="28">
                  <c:v>5153.15315315315</c:v>
                </c:pt>
                <c:pt idx="29">
                  <c:v>5063.0630630630603</c:v>
                </c:pt>
                <c:pt idx="30">
                  <c:v>5153.15315315315</c:v>
                </c:pt>
                <c:pt idx="31">
                  <c:v>5093.0930930930899</c:v>
                </c:pt>
                <c:pt idx="32">
                  <c:v>5093.0930930930899</c:v>
                </c:pt>
                <c:pt idx="33">
                  <c:v>4972.9729729729697</c:v>
                </c:pt>
                <c:pt idx="34">
                  <c:v>4972.9729729729697</c:v>
                </c:pt>
                <c:pt idx="35">
                  <c:v>4942.9429429429401</c:v>
                </c:pt>
                <c:pt idx="36">
                  <c:v>4882.88288288288</c:v>
                </c:pt>
                <c:pt idx="37">
                  <c:v>5033.0330330330298</c:v>
                </c:pt>
                <c:pt idx="38">
                  <c:v>5003.0030030030002</c:v>
                </c:pt>
                <c:pt idx="39">
                  <c:v>4852.8528528528504</c:v>
                </c:pt>
                <c:pt idx="40">
                  <c:v>4762.7627627627598</c:v>
                </c:pt>
                <c:pt idx="41">
                  <c:v>4762.7627627627598</c:v>
                </c:pt>
                <c:pt idx="42">
                  <c:v>4732.7327327327303</c:v>
                </c:pt>
                <c:pt idx="43">
                  <c:v>4672.6726726726702</c:v>
                </c:pt>
                <c:pt idx="44">
                  <c:v>4582.5825825825796</c:v>
                </c:pt>
                <c:pt idx="45">
                  <c:v>4582.5825825825796</c:v>
                </c:pt>
                <c:pt idx="46">
                  <c:v>4612.6126126126101</c:v>
                </c:pt>
                <c:pt idx="47">
                  <c:v>4582.5825825825796</c:v>
                </c:pt>
                <c:pt idx="48">
                  <c:v>4552.55255255255</c:v>
                </c:pt>
                <c:pt idx="49">
                  <c:v>4522.5225225225204</c:v>
                </c:pt>
                <c:pt idx="50">
                  <c:v>4462.4624624624603</c:v>
                </c:pt>
                <c:pt idx="51">
                  <c:v>4372.3723723723697</c:v>
                </c:pt>
                <c:pt idx="52">
                  <c:v>4402.4024024024002</c:v>
                </c:pt>
                <c:pt idx="53">
                  <c:v>4342.3423423423401</c:v>
                </c:pt>
                <c:pt idx="54">
                  <c:v>4342.3423423423401</c:v>
                </c:pt>
                <c:pt idx="55">
                  <c:v>4342.3423423423401</c:v>
                </c:pt>
                <c:pt idx="56">
                  <c:v>4342.3423423423401</c:v>
                </c:pt>
                <c:pt idx="57">
                  <c:v>4282.28228228228</c:v>
                </c:pt>
                <c:pt idx="58">
                  <c:v>4162.1621621621598</c:v>
                </c:pt>
                <c:pt idx="59">
                  <c:v>4042.0420420420401</c:v>
                </c:pt>
                <c:pt idx="60">
                  <c:v>3951.9519519519499</c:v>
                </c:pt>
                <c:pt idx="61">
                  <c:v>3921.9219219219199</c:v>
                </c:pt>
                <c:pt idx="62">
                  <c:v>3861.8618618618598</c:v>
                </c:pt>
                <c:pt idx="63">
                  <c:v>3801.8018018018001</c:v>
                </c:pt>
                <c:pt idx="64">
                  <c:v>3741.74174174174</c:v>
                </c:pt>
                <c:pt idx="65">
                  <c:v>3591.5915915915898</c:v>
                </c:pt>
                <c:pt idx="66">
                  <c:v>3321.3213213213198</c:v>
                </c:pt>
                <c:pt idx="67">
                  <c:v>3111.1111111111099</c:v>
                </c:pt>
                <c:pt idx="68">
                  <c:v>2780.7807807807799</c:v>
                </c:pt>
                <c:pt idx="69">
                  <c:v>2510.5105105105099</c:v>
                </c:pt>
                <c:pt idx="70">
                  <c:v>2090.0900900900801</c:v>
                </c:pt>
                <c:pt idx="71">
                  <c:v>1819.8198198198099</c:v>
                </c:pt>
                <c:pt idx="72">
                  <c:v>1669.6696696696599</c:v>
                </c:pt>
                <c:pt idx="73">
                  <c:v>1579.57957957957</c:v>
                </c:pt>
                <c:pt idx="74">
                  <c:v>1309.3093093093</c:v>
                </c:pt>
                <c:pt idx="75">
                  <c:v>1309.3093093093</c:v>
                </c:pt>
                <c:pt idx="76">
                  <c:v>1279.27927927927</c:v>
                </c:pt>
                <c:pt idx="77">
                  <c:v>1159.15915915915</c:v>
                </c:pt>
                <c:pt idx="78">
                  <c:v>948.94894894894696</c:v>
                </c:pt>
                <c:pt idx="79">
                  <c:v>858.85885885885705</c:v>
                </c:pt>
                <c:pt idx="80">
                  <c:v>798.79879879879797</c:v>
                </c:pt>
                <c:pt idx="81">
                  <c:v>798.79879879879797</c:v>
                </c:pt>
                <c:pt idx="82">
                  <c:v>828.828828828827</c:v>
                </c:pt>
                <c:pt idx="83">
                  <c:v>858.85885885885705</c:v>
                </c:pt>
                <c:pt idx="84">
                  <c:v>858.85885885885705</c:v>
                </c:pt>
                <c:pt idx="85">
                  <c:v>798.79879879879797</c:v>
                </c:pt>
                <c:pt idx="86">
                  <c:v>798.79879879879797</c:v>
                </c:pt>
                <c:pt idx="87">
                  <c:v>798.79879879879797</c:v>
                </c:pt>
                <c:pt idx="88">
                  <c:v>828.828828828827</c:v>
                </c:pt>
                <c:pt idx="89">
                  <c:v>768.76876876876804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490456"/>
        <c:axId val="762490848"/>
      </c:scatterChart>
      <c:scatterChart>
        <c:scatterStyle val="smoothMarker"/>
        <c:varyColors val="0"/>
        <c:ser>
          <c:idx val="2"/>
          <c:order val="2"/>
          <c:tx>
            <c:strRef>
              <c:f>Fcalcs!$W$2</c:f>
              <c:strCache>
                <c:ptCount val="1"/>
                <c:pt idx="0">
                  <c:v>Implied 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Fcalcs!$T$3:$T$92</c:f>
              <c:numCache>
                <c:formatCode>General</c:formatCode>
                <c:ptCount val="90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</c:numCache>
            </c:numRef>
          </c:xVal>
          <c:yVal>
            <c:numRef>
              <c:f>Fcalcs!$W$3:$W$92</c:f>
              <c:numCache>
                <c:formatCode>General</c:formatCode>
                <c:ptCount val="90"/>
                <c:pt idx="0">
                  <c:v>3.7266826547166731E-3</c:v>
                </c:pt>
                <c:pt idx="1">
                  <c:v>3.7979377767128025E-3</c:v>
                </c:pt>
                <c:pt idx="2">
                  <c:v>3.8345970139869612E-3</c:v>
                </c:pt>
                <c:pt idx="3">
                  <c:v>3.8345970139869612E-3</c:v>
                </c:pt>
                <c:pt idx="4">
                  <c:v>3.8719708494183778E-3</c:v>
                </c:pt>
                <c:pt idx="5">
                  <c:v>3.8531933073594512E-3</c:v>
                </c:pt>
                <c:pt idx="6">
                  <c:v>3.8345970139869612E-3</c:v>
                </c:pt>
                <c:pt idx="7">
                  <c:v>3.8719708494183778E-3</c:v>
                </c:pt>
                <c:pt idx="8">
                  <c:v>3.8909323029528769E-3</c:v>
                </c:pt>
                <c:pt idx="9">
                  <c:v>3.9100803831686771E-3</c:v>
                </c:pt>
                <c:pt idx="10">
                  <c:v>3.9885951832220792E-3</c:v>
                </c:pt>
                <c:pt idx="11">
                  <c:v>3.9885951832220792E-3</c:v>
                </c:pt>
                <c:pt idx="12">
                  <c:v>3.9885951832220792E-3</c:v>
                </c:pt>
                <c:pt idx="13">
                  <c:v>4.0290470157106507E-3</c:v>
                </c:pt>
                <c:pt idx="14">
                  <c:v>3.9885951832220792E-3</c:v>
                </c:pt>
                <c:pt idx="15">
                  <c:v>3.9686723497029197E-3</c:v>
                </c:pt>
                <c:pt idx="16">
                  <c:v>3.9885951832220792E-3</c:v>
                </c:pt>
                <c:pt idx="17">
                  <c:v>3.9885951832220792E-3</c:v>
                </c:pt>
                <c:pt idx="18">
                  <c:v>4.0495821936839997E-3</c:v>
                </c:pt>
                <c:pt idx="19">
                  <c:v>4.1338597393526339E-3</c:v>
                </c:pt>
                <c:pt idx="20">
                  <c:v>4.1124631917960333E-3</c:v>
                </c:pt>
                <c:pt idx="21">
                  <c:v>4.0912869978612237E-3</c:v>
                </c:pt>
                <c:pt idx="22">
                  <c:v>4.0703277709943217E-3</c:v>
                </c:pt>
                <c:pt idx="23">
                  <c:v>4.1124631917960333E-3</c:v>
                </c:pt>
                <c:pt idx="24">
                  <c:v>4.2901053042382689E-3</c:v>
                </c:pt>
                <c:pt idx="25">
                  <c:v>4.5349713281747448E-3</c:v>
                </c:pt>
                <c:pt idx="26">
                  <c:v>4.5349713281747448E-3</c:v>
                </c:pt>
                <c:pt idx="27">
                  <c:v>4.5349713281747448E-3</c:v>
                </c:pt>
                <c:pt idx="28">
                  <c:v>4.640927287990617E-3</c:v>
                </c:pt>
                <c:pt idx="29">
                  <c:v>4.723701408868089E-3</c:v>
                </c:pt>
                <c:pt idx="30">
                  <c:v>4.640927287990617E-3</c:v>
                </c:pt>
                <c:pt idx="31">
                  <c:v>9.38993837406649E-3</c:v>
                </c:pt>
                <c:pt idx="32">
                  <c:v>2.7919835840064756E-3</c:v>
                </c:pt>
                <c:pt idx="33">
                  <c:v>5.9295013202624938E-3</c:v>
                </c:pt>
                <c:pt idx="34">
                  <c:v>2.1741007757313073E-3</c:v>
                </c:pt>
                <c:pt idx="35">
                  <c:v>3.5060783625645536E-3</c:v>
                </c:pt>
                <c:pt idx="36">
                  <c:v>2.419529869167881E-3</c:v>
                </c:pt>
                <c:pt idx="37">
                  <c:v>2.2277779850149505E-3</c:v>
                </c:pt>
                <c:pt idx="38">
                  <c:v>1.940717508780944E-3</c:v>
                </c:pt>
                <c:pt idx="39">
                  <c:v>4.6886353834714751E-3</c:v>
                </c:pt>
                <c:pt idx="40">
                  <c:v>3.681104917989295E-3</c:v>
                </c:pt>
                <c:pt idx="41">
                  <c:v>3.3650501394907636E-3</c:v>
                </c:pt>
                <c:pt idx="42">
                  <c:v>2.3269438137195485E-3</c:v>
                </c:pt>
                <c:pt idx="43">
                  <c:v>3.7522106947725101E-3</c:v>
                </c:pt>
                <c:pt idx="44">
                  <c:v>3.7604035340525546E-3</c:v>
                </c:pt>
                <c:pt idx="45">
                  <c:v>4.286237023812315E-3</c:v>
                </c:pt>
                <c:pt idx="46">
                  <c:v>1.9965229762678349E-3</c:v>
                </c:pt>
                <c:pt idx="47">
                  <c:v>3.366209790946516E-3</c:v>
                </c:pt>
                <c:pt idx="48">
                  <c:v>3.0138378417024136E-3</c:v>
                </c:pt>
                <c:pt idx="49">
                  <c:v>3.0782388958474714E-3</c:v>
                </c:pt>
                <c:pt idx="50">
                  <c:v>5.9561278687343408E-3</c:v>
                </c:pt>
                <c:pt idx="51">
                  <c:v>5.8951582842961363E-3</c:v>
                </c:pt>
                <c:pt idx="52">
                  <c:v>5.2609496203285932E-3</c:v>
                </c:pt>
                <c:pt idx="53">
                  <c:v>1.5362631461996549E-2</c:v>
                </c:pt>
                <c:pt idx="54">
                  <c:v>2.9751683153019333E-3</c:v>
                </c:pt>
                <c:pt idx="55">
                  <c:v>2.3978933966975705E-3</c:v>
                </c:pt>
                <c:pt idx="56">
                  <c:v>1.890166983373042E-3</c:v>
                </c:pt>
                <c:pt idx="57">
                  <c:v>1.0894473470271431E-2</c:v>
                </c:pt>
                <c:pt idx="58">
                  <c:v>1.1526565965786679E-2</c:v>
                </c:pt>
                <c:pt idx="59">
                  <c:v>2.9245578641445742E-2</c:v>
                </c:pt>
                <c:pt idx="60">
                  <c:v>1.7948798067694515E-2</c:v>
                </c:pt>
                <c:pt idx="61">
                  <c:v>1.3890282124619478E-2</c:v>
                </c:pt>
                <c:pt idx="62">
                  <c:v>9.1565682056102011E-3</c:v>
                </c:pt>
                <c:pt idx="63">
                  <c:v>7.3126916308433676E-3</c:v>
                </c:pt>
                <c:pt idx="64">
                  <c:v>1.2802957524275833E-2</c:v>
                </c:pt>
                <c:pt idx="65">
                  <c:v>2.4236153238643667E-2</c:v>
                </c:pt>
                <c:pt idx="66">
                  <c:v>3.6924010822211535E-2</c:v>
                </c:pt>
                <c:pt idx="67">
                  <c:v>4.867267107201631E-2</c:v>
                </c:pt>
                <c:pt idx="68">
                  <c:v>6.3695449696345455E-2</c:v>
                </c:pt>
                <c:pt idx="69">
                  <c:v>6.6364237781088797E-2</c:v>
                </c:pt>
                <c:pt idx="70">
                  <c:v>7.4266605424969462E-2</c:v>
                </c:pt>
                <c:pt idx="71">
                  <c:v>7.0512235886341867E-2</c:v>
                </c:pt>
                <c:pt idx="72">
                  <c:v>2.6091026966493142E-2</c:v>
                </c:pt>
                <c:pt idx="73">
                  <c:v>3.780413522468664E-2</c:v>
                </c:pt>
                <c:pt idx="74">
                  <c:v>8.6004461247101024E-2</c:v>
                </c:pt>
                <c:pt idx="75">
                  <c:v>4.0525784572124093E-2</c:v>
                </c:pt>
                <c:pt idx="76">
                  <c:v>5.8839112913353905E-2</c:v>
                </c:pt>
                <c:pt idx="77">
                  <c:v>4.6168461350493538E-2</c:v>
                </c:pt>
                <c:pt idx="78">
                  <c:v>4.7145015005170543E-2</c:v>
                </c:pt>
                <c:pt idx="79">
                  <c:v>6.4813430716618964E-2</c:v>
                </c:pt>
                <c:pt idx="80">
                  <c:v>5.7187958725753232E-2</c:v>
                </c:pt>
                <c:pt idx="81">
                  <c:v>7.0129258068229255E-2</c:v>
                </c:pt>
                <c:pt idx="82">
                  <c:v>1.3849815273937032E-2</c:v>
                </c:pt>
                <c:pt idx="83">
                  <c:v>2.0348643468750028E-2</c:v>
                </c:pt>
                <c:pt idx="84">
                  <c:v>1.560681964347155E-2</c:v>
                </c:pt>
                <c:pt idx="85">
                  <c:v>1.7681720115980692E-2</c:v>
                </c:pt>
                <c:pt idx="86">
                  <c:v>1.7681720115980692E-2</c:v>
                </c:pt>
                <c:pt idx="87">
                  <c:v>1.7681720115980692E-2</c:v>
                </c:pt>
                <c:pt idx="88">
                  <c:v>1.7035589513421844E-2</c:v>
                </c:pt>
                <c:pt idx="89">
                  <c:v>1.8378797672835304E-2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492024"/>
        <c:axId val="762493592"/>
      </c:scatterChart>
      <c:valAx>
        <c:axId val="76249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90848"/>
        <c:crosses val="autoZero"/>
        <c:crossBetween val="midCat"/>
      </c:valAx>
      <c:valAx>
        <c:axId val="7624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Biomass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90456"/>
        <c:crosses val="autoZero"/>
        <c:crossBetween val="midCat"/>
      </c:valAx>
      <c:valAx>
        <c:axId val="7624935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Implied 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92024"/>
        <c:crosses val="max"/>
        <c:crossBetween val="midCat"/>
      </c:valAx>
      <c:valAx>
        <c:axId val="762492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249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53</xdr:row>
      <xdr:rowOff>31750</xdr:rowOff>
    </xdr:from>
    <xdr:to>
      <xdr:col>17</xdr:col>
      <xdr:colOff>463550</xdr:colOff>
      <xdr:row>73</xdr:row>
      <xdr:rowOff>15875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3" displayName="Table3" ref="A1:F35" totalsRowShown="0">
  <tableColumns count="6">
    <tableColumn id="1" name="Slot"/>
    <tableColumn id="2" name="Column1"/>
    <tableColumn id="3" name="Column2"/>
    <tableColumn id="4" name="Column3"/>
    <tableColumn id="5" name="Column4" dataDxfId="0"/>
    <tableColumn id="6" name="Column5"/>
  </tableColumns>
  <tableStyleInfo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B2" sqref="B2"/>
    </sheetView>
  </sheetViews>
  <sheetFormatPr defaultRowHeight="14.5" x14ac:dyDescent="0.35"/>
  <cols>
    <col min="1" max="1" width="14.54296875" bestFit="1" customWidth="1"/>
    <col min="2" max="2" width="15.7265625" customWidth="1"/>
    <col min="3" max="3" width="10.26953125" customWidth="1"/>
    <col min="4" max="4" width="2.81640625" customWidth="1"/>
    <col min="5" max="5" width="39.453125" customWidth="1"/>
  </cols>
  <sheetData>
    <row r="1" spans="1:6" x14ac:dyDescent="0.35">
      <c r="A1" t="s">
        <v>67</v>
      </c>
      <c r="B1" t="s">
        <v>78</v>
      </c>
      <c r="C1" t="s">
        <v>79</v>
      </c>
      <c r="D1" t="s">
        <v>102</v>
      </c>
      <c r="E1" s="2" t="s">
        <v>103</v>
      </c>
      <c r="F1" s="2" t="s">
        <v>104</v>
      </c>
    </row>
    <row r="2" spans="1:6" x14ac:dyDescent="0.35">
      <c r="A2" t="s">
        <v>0</v>
      </c>
      <c r="B2" t="s">
        <v>153</v>
      </c>
    </row>
    <row r="3" spans="1:6" x14ac:dyDescent="0.35">
      <c r="A3" t="s">
        <v>152</v>
      </c>
      <c r="B3" t="s">
        <v>154</v>
      </c>
      <c r="E3" s="1"/>
    </row>
    <row r="4" spans="1:6" x14ac:dyDescent="0.35">
      <c r="A4" t="s">
        <v>105</v>
      </c>
      <c r="B4" t="s">
        <v>155</v>
      </c>
      <c r="E4" s="1"/>
    </row>
    <row r="5" spans="1:6" x14ac:dyDescent="0.35">
      <c r="A5" t="s">
        <v>1</v>
      </c>
      <c r="B5">
        <v>110</v>
      </c>
      <c r="E5" t="s">
        <v>156</v>
      </c>
    </row>
    <row r="6" spans="1:6" x14ac:dyDescent="0.35">
      <c r="A6" t="s">
        <v>2</v>
      </c>
      <c r="B6">
        <v>100000</v>
      </c>
      <c r="E6" t="s">
        <v>157</v>
      </c>
    </row>
    <row r="7" spans="1:6" x14ac:dyDescent="0.35">
      <c r="A7" t="s">
        <v>3</v>
      </c>
      <c r="B7">
        <v>0.02</v>
      </c>
      <c r="C7">
        <v>0.03</v>
      </c>
      <c r="E7" t="s">
        <v>158</v>
      </c>
    </row>
    <row r="8" spans="1:6" x14ac:dyDescent="0.35">
      <c r="A8" t="s">
        <v>75</v>
      </c>
    </row>
    <row r="9" spans="1:6" x14ac:dyDescent="0.35">
      <c r="A9" t="s">
        <v>76</v>
      </c>
    </row>
    <row r="10" spans="1:6" x14ac:dyDescent="0.35">
      <c r="A10" t="s">
        <v>4</v>
      </c>
      <c r="B10">
        <v>0.05</v>
      </c>
      <c r="C10">
        <v>0.1</v>
      </c>
      <c r="E10" t="s">
        <v>106</v>
      </c>
    </row>
    <row r="11" spans="1:6" x14ac:dyDescent="0.35">
      <c r="A11" t="s">
        <v>5</v>
      </c>
      <c r="B11">
        <v>-0.1</v>
      </c>
      <c r="C11">
        <v>0.1</v>
      </c>
      <c r="E11" t="s">
        <v>107</v>
      </c>
    </row>
    <row r="12" spans="1:6" x14ac:dyDescent="0.35">
      <c r="A12" t="s">
        <v>6</v>
      </c>
      <c r="B12">
        <v>0.55000000000000004</v>
      </c>
      <c r="C12">
        <v>0.7</v>
      </c>
      <c r="E12" t="s">
        <v>159</v>
      </c>
    </row>
    <row r="13" spans="1:6" x14ac:dyDescent="0.35">
      <c r="A13" t="s">
        <v>7</v>
      </c>
      <c r="B13">
        <v>1</v>
      </c>
      <c r="E13" t="s">
        <v>108</v>
      </c>
    </row>
    <row r="14" spans="1:6" x14ac:dyDescent="0.35">
      <c r="A14" t="s">
        <v>21</v>
      </c>
      <c r="B14">
        <v>0.25</v>
      </c>
      <c r="C14">
        <v>0.32</v>
      </c>
      <c r="E14" t="s">
        <v>160</v>
      </c>
    </row>
    <row r="15" spans="1:6" x14ac:dyDescent="0.35">
      <c r="A15" t="s">
        <v>15</v>
      </c>
      <c r="B15">
        <v>0.75</v>
      </c>
      <c r="C15">
        <v>0.81</v>
      </c>
      <c r="E15" t="s">
        <v>160</v>
      </c>
    </row>
    <row r="16" spans="1:6" x14ac:dyDescent="0.35">
      <c r="A16" t="s">
        <v>57</v>
      </c>
      <c r="E16" t="s">
        <v>109</v>
      </c>
      <c r="F16" t="s">
        <v>110</v>
      </c>
    </row>
    <row r="17" spans="1:6" x14ac:dyDescent="0.35">
      <c r="A17" t="s">
        <v>58</v>
      </c>
      <c r="E17" t="s">
        <v>109</v>
      </c>
      <c r="F17" t="s">
        <v>111</v>
      </c>
    </row>
    <row r="18" spans="1:6" x14ac:dyDescent="0.35">
      <c r="A18" t="s">
        <v>8</v>
      </c>
      <c r="B18">
        <v>74</v>
      </c>
      <c r="C18">
        <v>79</v>
      </c>
      <c r="E18" t="s">
        <v>161</v>
      </c>
      <c r="F18" t="s">
        <v>112</v>
      </c>
    </row>
    <row r="19" spans="1:6" x14ac:dyDescent="0.35">
      <c r="A19" t="s">
        <v>11</v>
      </c>
      <c r="B19">
        <v>1.7999999999999999E-2</v>
      </c>
      <c r="C19">
        <v>2.1999999999999999E-2</v>
      </c>
      <c r="E19" t="s">
        <v>161</v>
      </c>
      <c r="F19" t="s">
        <v>113</v>
      </c>
    </row>
    <row r="20" spans="1:6" x14ac:dyDescent="0.35">
      <c r="A20" t="s">
        <v>14</v>
      </c>
      <c r="B20">
        <v>-20.73</v>
      </c>
      <c r="C20">
        <v>-20.73</v>
      </c>
      <c r="E20" t="s">
        <v>161</v>
      </c>
      <c r="F20" t="s">
        <v>114</v>
      </c>
    </row>
    <row r="21" spans="1:6" x14ac:dyDescent="0.35">
      <c r="A21" t="s">
        <v>77</v>
      </c>
      <c r="B21">
        <v>0.1</v>
      </c>
      <c r="C21">
        <v>0.15</v>
      </c>
      <c r="E21" t="s">
        <v>115</v>
      </c>
      <c r="F21" s="1"/>
    </row>
    <row r="22" spans="1:6" x14ac:dyDescent="0.35">
      <c r="A22" t="s">
        <v>12</v>
      </c>
      <c r="B22">
        <v>0.2</v>
      </c>
      <c r="C22">
        <v>0.3</v>
      </c>
      <c r="E22" t="s">
        <v>116</v>
      </c>
      <c r="F22" t="s">
        <v>117</v>
      </c>
    </row>
    <row r="23" spans="1:6" x14ac:dyDescent="0.35">
      <c r="A23" t="s">
        <v>13</v>
      </c>
      <c r="B23">
        <v>0</v>
      </c>
      <c r="C23">
        <v>0</v>
      </c>
      <c r="E23" t="s">
        <v>118</v>
      </c>
      <c r="F23" t="s">
        <v>119</v>
      </c>
    </row>
    <row r="24" spans="1:6" x14ac:dyDescent="0.35">
      <c r="A24" t="s">
        <v>9</v>
      </c>
      <c r="B24">
        <v>0.05</v>
      </c>
      <c r="C24">
        <v>0.1</v>
      </c>
      <c r="E24" t="s">
        <v>120</v>
      </c>
      <c r="F24" t="s">
        <v>117</v>
      </c>
    </row>
    <row r="25" spans="1:6" x14ac:dyDescent="0.35">
      <c r="A25" t="s">
        <v>10</v>
      </c>
      <c r="B25">
        <v>0</v>
      </c>
      <c r="C25">
        <v>0</v>
      </c>
      <c r="E25" t="s">
        <v>121</v>
      </c>
      <c r="F25" t="s">
        <v>122</v>
      </c>
    </row>
    <row r="26" spans="1:6" x14ac:dyDescent="0.35">
      <c r="A26" t="s">
        <v>18</v>
      </c>
      <c r="B26">
        <f>B18*(1-EXP(-B19*(16-B20)))</f>
        <v>35.796577982733602</v>
      </c>
      <c r="C26">
        <f>C18*(1-EXP(-C19*(20-C20)))</f>
        <v>46.754198379184963</v>
      </c>
    </row>
    <row r="27" spans="1:6" x14ac:dyDescent="0.35">
      <c r="A27" t="s">
        <v>19</v>
      </c>
      <c r="B27">
        <f>B26*0.2</f>
        <v>7.1593155965467208</v>
      </c>
      <c r="C27">
        <f>C26*0.2</f>
        <v>9.3508396758369923</v>
      </c>
    </row>
    <row r="28" spans="1:6" x14ac:dyDescent="0.35">
      <c r="A28" t="s">
        <v>20</v>
      </c>
      <c r="B28">
        <v>0.123</v>
      </c>
      <c r="C28">
        <v>0.123</v>
      </c>
      <c r="E28" t="s">
        <v>162</v>
      </c>
      <c r="F28" t="s">
        <v>123</v>
      </c>
    </row>
    <row r="29" spans="1:6" x14ac:dyDescent="0.35">
      <c r="A29" t="s">
        <v>16</v>
      </c>
      <c r="B29" s="7">
        <v>1.06E-5</v>
      </c>
    </row>
    <row r="30" spans="1:6" x14ac:dyDescent="0.35">
      <c r="A30" t="s">
        <v>17</v>
      </c>
      <c r="B30">
        <v>3.319</v>
      </c>
      <c r="E30" s="1"/>
    </row>
    <row r="31" spans="1:6" x14ac:dyDescent="0.35">
      <c r="A31" t="s">
        <v>124</v>
      </c>
      <c r="B31">
        <v>0.1</v>
      </c>
      <c r="C31">
        <v>0.1</v>
      </c>
      <c r="E31" t="s">
        <v>130</v>
      </c>
      <c r="F31" t="s">
        <v>125</v>
      </c>
    </row>
    <row r="32" spans="1:6" x14ac:dyDescent="0.35">
      <c r="A32" t="s">
        <v>22</v>
      </c>
      <c r="B32">
        <v>0.1</v>
      </c>
      <c r="C32">
        <v>0.1</v>
      </c>
      <c r="E32" t="s">
        <v>126</v>
      </c>
      <c r="F32" t="s">
        <v>127</v>
      </c>
    </row>
    <row r="33" spans="1:6" x14ac:dyDescent="0.35">
      <c r="A33" t="s">
        <v>23</v>
      </c>
      <c r="B33">
        <v>0.85</v>
      </c>
      <c r="C33">
        <v>0.95</v>
      </c>
      <c r="E33" t="s">
        <v>128</v>
      </c>
      <c r="F33" t="s">
        <v>129</v>
      </c>
    </row>
    <row r="34" spans="1:6" x14ac:dyDescent="0.35">
      <c r="A34" t="s">
        <v>59</v>
      </c>
      <c r="B34">
        <v>0.8</v>
      </c>
      <c r="C34">
        <v>1</v>
      </c>
      <c r="E34" s="1" t="s">
        <v>131</v>
      </c>
    </row>
    <row r="35" spans="1:6" x14ac:dyDescent="0.35">
      <c r="A35" t="s">
        <v>56</v>
      </c>
      <c r="B35" s="8" t="s">
        <v>132</v>
      </c>
      <c r="E35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7"/>
  <sheetViews>
    <sheetView workbookViewId="0">
      <selection activeCell="H29" sqref="H29"/>
    </sheetView>
  </sheetViews>
  <sheetFormatPr defaultColWidth="9.1796875" defaultRowHeight="14.5" x14ac:dyDescent="0.35"/>
  <cols>
    <col min="1" max="1" width="11.7265625" style="3" bestFit="1" customWidth="1"/>
    <col min="2" max="16384" width="9.1796875" style="3"/>
  </cols>
  <sheetData>
    <row r="1" spans="1:91" x14ac:dyDescent="0.35">
      <c r="A1" s="3" t="s">
        <v>67</v>
      </c>
    </row>
    <row r="2" spans="1:91" x14ac:dyDescent="0.35">
      <c r="A2" t="s">
        <v>0</v>
      </c>
      <c r="B2" t="s">
        <v>133</v>
      </c>
      <c r="C2"/>
      <c r="D2"/>
      <c r="E2"/>
      <c r="F2"/>
    </row>
    <row r="3" spans="1:91" x14ac:dyDescent="0.35">
      <c r="A3" t="s">
        <v>24</v>
      </c>
      <c r="B3">
        <v>90</v>
      </c>
      <c r="C3"/>
      <c r="D3" t="s">
        <v>205</v>
      </c>
      <c r="E3" t="s">
        <v>134</v>
      </c>
      <c r="F3"/>
    </row>
    <row r="4" spans="1:91" x14ac:dyDescent="0.35">
      <c r="A4" t="s">
        <v>25</v>
      </c>
      <c r="B4">
        <v>1</v>
      </c>
      <c r="C4">
        <v>1</v>
      </c>
      <c r="D4" t="s">
        <v>135</v>
      </c>
      <c r="E4" t="s">
        <v>136</v>
      </c>
      <c r="F4"/>
    </row>
    <row r="5" spans="1:91" customFormat="1" x14ac:dyDescent="0.35">
      <c r="A5" t="s">
        <v>39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  <c r="AB5">
        <v>27</v>
      </c>
      <c r="AC5">
        <v>28</v>
      </c>
      <c r="AD5">
        <v>29</v>
      </c>
      <c r="AE5">
        <v>30</v>
      </c>
      <c r="AF5">
        <v>31</v>
      </c>
      <c r="AG5">
        <v>32</v>
      </c>
      <c r="AH5">
        <v>33</v>
      </c>
      <c r="AI5">
        <v>34</v>
      </c>
      <c r="AJ5">
        <v>35</v>
      </c>
      <c r="AK5">
        <v>36</v>
      </c>
      <c r="AL5">
        <v>37</v>
      </c>
      <c r="AM5">
        <v>38</v>
      </c>
      <c r="AN5">
        <v>39</v>
      </c>
      <c r="AO5">
        <v>40</v>
      </c>
      <c r="AP5">
        <v>41</v>
      </c>
      <c r="AQ5">
        <v>42</v>
      </c>
      <c r="AR5">
        <v>43</v>
      </c>
      <c r="AS5">
        <v>44</v>
      </c>
      <c r="AT5">
        <v>45</v>
      </c>
      <c r="AU5">
        <v>46</v>
      </c>
      <c r="AV5">
        <v>47</v>
      </c>
      <c r="AW5">
        <v>48</v>
      </c>
      <c r="AX5">
        <v>49</v>
      </c>
      <c r="AY5">
        <v>50</v>
      </c>
      <c r="AZ5">
        <v>51</v>
      </c>
      <c r="BA5">
        <v>52</v>
      </c>
      <c r="BB5">
        <v>53</v>
      </c>
      <c r="BC5">
        <v>54</v>
      </c>
      <c r="BD5">
        <v>55</v>
      </c>
      <c r="BE5">
        <v>56</v>
      </c>
      <c r="BF5">
        <v>57</v>
      </c>
      <c r="BG5">
        <v>58</v>
      </c>
      <c r="BH5">
        <v>59</v>
      </c>
      <c r="BI5">
        <v>60</v>
      </c>
      <c r="BJ5">
        <v>61</v>
      </c>
      <c r="BK5">
        <v>62</v>
      </c>
      <c r="BL5">
        <v>63</v>
      </c>
      <c r="BM5">
        <v>64</v>
      </c>
      <c r="BN5">
        <v>65</v>
      </c>
      <c r="BO5">
        <v>66</v>
      </c>
      <c r="BP5">
        <v>67</v>
      </c>
      <c r="BQ5">
        <v>68</v>
      </c>
      <c r="BR5">
        <v>69</v>
      </c>
      <c r="BS5">
        <v>70</v>
      </c>
      <c r="BT5">
        <v>71</v>
      </c>
      <c r="BU5">
        <v>72</v>
      </c>
      <c r="BV5">
        <v>73</v>
      </c>
      <c r="BW5">
        <v>74</v>
      </c>
      <c r="BX5">
        <v>75</v>
      </c>
      <c r="BY5">
        <v>76</v>
      </c>
      <c r="BZ5">
        <v>77</v>
      </c>
      <c r="CA5">
        <v>78</v>
      </c>
      <c r="CB5">
        <v>79</v>
      </c>
      <c r="CC5">
        <v>80</v>
      </c>
      <c r="CD5">
        <v>81</v>
      </c>
      <c r="CE5">
        <v>82</v>
      </c>
      <c r="CF5">
        <v>83</v>
      </c>
      <c r="CG5">
        <v>84</v>
      </c>
      <c r="CH5">
        <v>85</v>
      </c>
      <c r="CI5">
        <v>86</v>
      </c>
      <c r="CJ5">
        <v>87</v>
      </c>
      <c r="CK5">
        <v>88</v>
      </c>
      <c r="CL5">
        <v>89</v>
      </c>
      <c r="CM5">
        <v>90</v>
      </c>
    </row>
    <row r="6" spans="1:91" customFormat="1" x14ac:dyDescent="0.35">
      <c r="A6" t="s">
        <v>40</v>
      </c>
      <c r="B6">
        <v>3.7266826547166731E-3</v>
      </c>
      <c r="C6">
        <v>3.7979377767128025E-3</v>
      </c>
      <c r="D6">
        <v>3.8345970139869612E-3</v>
      </c>
      <c r="E6">
        <v>3.8345970139869612E-3</v>
      </c>
      <c r="F6">
        <v>3.8719708494183778E-3</v>
      </c>
      <c r="G6">
        <v>3.8531933073594512E-3</v>
      </c>
      <c r="H6">
        <v>3.8345970139869612E-3</v>
      </c>
      <c r="I6">
        <v>3.8719708494183778E-3</v>
      </c>
      <c r="J6">
        <v>3.8909323029528769E-3</v>
      </c>
      <c r="K6">
        <v>3.9100803831686771E-3</v>
      </c>
      <c r="L6">
        <v>3.9885951832220792E-3</v>
      </c>
      <c r="M6">
        <v>3.9885951832220792E-3</v>
      </c>
      <c r="N6">
        <v>3.9885951832220792E-3</v>
      </c>
      <c r="O6">
        <v>4.0290470157106507E-3</v>
      </c>
      <c r="P6">
        <v>3.9885951832220792E-3</v>
      </c>
      <c r="Q6">
        <v>3.9686723497029197E-3</v>
      </c>
      <c r="R6">
        <v>3.9885951832220792E-3</v>
      </c>
      <c r="S6">
        <v>3.9885951832220792E-3</v>
      </c>
      <c r="T6">
        <v>4.0495821936839997E-3</v>
      </c>
      <c r="U6">
        <v>4.1338597393526339E-3</v>
      </c>
      <c r="V6">
        <v>4.1124631917960333E-3</v>
      </c>
      <c r="W6">
        <v>4.0912869978612237E-3</v>
      </c>
      <c r="X6">
        <v>4.0703277709943217E-3</v>
      </c>
      <c r="Y6">
        <v>4.1124631917960333E-3</v>
      </c>
      <c r="Z6">
        <v>4.2901053042382689E-3</v>
      </c>
      <c r="AA6">
        <v>4.5349713281747448E-3</v>
      </c>
      <c r="AB6">
        <v>4.5349713281747448E-3</v>
      </c>
      <c r="AC6">
        <v>4.5349713281747448E-3</v>
      </c>
      <c r="AD6">
        <v>4.640927287990617E-3</v>
      </c>
      <c r="AE6">
        <v>4.723701408868089E-3</v>
      </c>
      <c r="AF6">
        <v>4.640927287990617E-3</v>
      </c>
      <c r="AG6">
        <v>9.38993837406649E-3</v>
      </c>
      <c r="AH6">
        <v>2.7919835840064756E-3</v>
      </c>
      <c r="AI6">
        <v>5.9295013202624938E-3</v>
      </c>
      <c r="AJ6">
        <v>2.1741007757313073E-3</v>
      </c>
      <c r="AK6">
        <v>3.5060783625645536E-3</v>
      </c>
      <c r="AL6">
        <v>2.419529869167881E-3</v>
      </c>
      <c r="AM6">
        <v>2.2277779850149505E-3</v>
      </c>
      <c r="AN6">
        <v>1.940717508780944E-3</v>
      </c>
      <c r="AO6">
        <v>4.6886353834714751E-3</v>
      </c>
      <c r="AP6">
        <v>3.681104917989295E-3</v>
      </c>
      <c r="AQ6">
        <v>3.3650501394907636E-3</v>
      </c>
      <c r="AR6">
        <v>2.3269438137195485E-3</v>
      </c>
      <c r="AS6">
        <v>3.7522106947725101E-3</v>
      </c>
      <c r="AT6">
        <v>3.7604035340525546E-3</v>
      </c>
      <c r="AU6">
        <v>4.286237023812315E-3</v>
      </c>
      <c r="AV6">
        <v>1.9965229762678349E-3</v>
      </c>
      <c r="AW6">
        <v>3.366209790946516E-3</v>
      </c>
      <c r="AX6">
        <v>3.0138378417024136E-3</v>
      </c>
      <c r="AY6">
        <v>3.0782388958474714E-3</v>
      </c>
      <c r="AZ6">
        <v>5.9561278687343408E-3</v>
      </c>
      <c r="BA6">
        <v>5.8951582842961363E-3</v>
      </c>
      <c r="BB6">
        <v>5.2609496203285932E-3</v>
      </c>
      <c r="BC6">
        <v>1.5362631461996549E-2</v>
      </c>
      <c r="BD6">
        <v>2.9751683153019333E-3</v>
      </c>
      <c r="BE6">
        <v>2.3978933966975705E-3</v>
      </c>
      <c r="BF6">
        <v>1.890166983373042E-3</v>
      </c>
      <c r="BG6">
        <v>1.0894473470271431E-2</v>
      </c>
      <c r="BH6">
        <v>1.1526565965786679E-2</v>
      </c>
      <c r="BI6">
        <v>2.9245578641445742E-2</v>
      </c>
      <c r="BJ6">
        <v>1.7948798067694515E-2</v>
      </c>
      <c r="BK6">
        <v>1.3890282124619478E-2</v>
      </c>
      <c r="BL6">
        <v>9.1565682056102011E-3</v>
      </c>
      <c r="BM6">
        <v>7.3126916308433676E-3</v>
      </c>
      <c r="BN6">
        <v>1.2802957524275833E-2</v>
      </c>
      <c r="BO6">
        <v>2.4236153238643667E-2</v>
      </c>
      <c r="BP6">
        <v>3.6924010822211535E-2</v>
      </c>
      <c r="BQ6">
        <v>4.867267107201631E-2</v>
      </c>
      <c r="BR6">
        <v>6.3695449696345455E-2</v>
      </c>
      <c r="BS6">
        <v>6.6364237781088797E-2</v>
      </c>
      <c r="BT6">
        <v>7.4266605424969462E-2</v>
      </c>
      <c r="BU6">
        <v>7.0512235886341867E-2</v>
      </c>
      <c r="BV6">
        <v>2.6091026966493142E-2</v>
      </c>
      <c r="BW6">
        <v>3.780413522468664E-2</v>
      </c>
      <c r="BX6">
        <v>8.6004461247101024E-2</v>
      </c>
      <c r="BY6">
        <v>4.0525784572124093E-2</v>
      </c>
      <c r="BZ6">
        <v>5.8839112913353905E-2</v>
      </c>
      <c r="CA6">
        <v>4.6168461350493538E-2</v>
      </c>
      <c r="CB6">
        <v>4.7145015005170543E-2</v>
      </c>
      <c r="CC6">
        <v>6.4813430716618964E-2</v>
      </c>
      <c r="CD6">
        <v>5.7187958725753232E-2</v>
      </c>
      <c r="CE6">
        <v>7.0129258068229255E-2</v>
      </c>
      <c r="CF6">
        <v>1.3849815273937032E-2</v>
      </c>
      <c r="CG6">
        <v>2.0348643468750028E-2</v>
      </c>
      <c r="CH6">
        <v>1.560681964347155E-2</v>
      </c>
      <c r="CI6">
        <v>1.7681720115980692E-2</v>
      </c>
      <c r="CJ6">
        <v>1.7681720115980692E-2</v>
      </c>
      <c r="CK6">
        <v>1.7681720115980692E-2</v>
      </c>
      <c r="CL6">
        <v>1.7035589513421844E-2</v>
      </c>
      <c r="CM6">
        <v>1.8378797672835304E-2</v>
      </c>
    </row>
    <row r="7" spans="1:91" customFormat="1" x14ac:dyDescent="0.35">
      <c r="A7" t="s">
        <v>41</v>
      </c>
      <c r="B7">
        <v>3.7266826547166731E-3</v>
      </c>
      <c r="C7">
        <v>3.7979377767128025E-3</v>
      </c>
      <c r="D7">
        <v>3.8345970139869612E-3</v>
      </c>
      <c r="E7">
        <v>3.8345970139869612E-3</v>
      </c>
      <c r="F7">
        <v>3.8719708494183778E-3</v>
      </c>
      <c r="G7">
        <v>3.8531933073594512E-3</v>
      </c>
      <c r="H7">
        <v>3.8345970139869612E-3</v>
      </c>
      <c r="I7">
        <v>3.8719708494183778E-3</v>
      </c>
      <c r="J7">
        <v>3.8909323029528769E-3</v>
      </c>
      <c r="K7">
        <v>3.9100803831686771E-3</v>
      </c>
      <c r="L7">
        <v>3.9885951832220792E-3</v>
      </c>
      <c r="M7">
        <v>3.9885951832220792E-3</v>
      </c>
      <c r="N7">
        <v>3.9885951832220792E-3</v>
      </c>
      <c r="O7">
        <v>4.0290470157106507E-3</v>
      </c>
      <c r="P7">
        <v>3.9885951832220792E-3</v>
      </c>
      <c r="Q7">
        <v>3.9686723497029197E-3</v>
      </c>
      <c r="R7">
        <v>3.9885951832220792E-3</v>
      </c>
      <c r="S7">
        <v>3.9885951832220792E-3</v>
      </c>
      <c r="T7">
        <v>4.0495821936839997E-3</v>
      </c>
      <c r="U7">
        <v>4.1338597393526339E-3</v>
      </c>
      <c r="V7">
        <v>4.1124631917960333E-3</v>
      </c>
      <c r="W7">
        <v>4.0912869978612237E-3</v>
      </c>
      <c r="X7">
        <v>4.0703277709943217E-3</v>
      </c>
      <c r="Y7">
        <v>4.1124631917960333E-3</v>
      </c>
      <c r="Z7">
        <v>4.2901053042382689E-3</v>
      </c>
      <c r="AA7">
        <v>4.5349713281747448E-3</v>
      </c>
      <c r="AB7">
        <v>4.5349713281747448E-3</v>
      </c>
      <c r="AC7">
        <v>4.5349713281747448E-3</v>
      </c>
      <c r="AD7">
        <v>4.640927287990617E-3</v>
      </c>
      <c r="AE7">
        <v>4.723701408868089E-3</v>
      </c>
      <c r="AF7">
        <v>4.640927287990617E-3</v>
      </c>
      <c r="AG7">
        <v>9.38993837406649E-3</v>
      </c>
      <c r="AH7">
        <v>2.7919835840064756E-3</v>
      </c>
      <c r="AI7">
        <v>5.9295013202624938E-3</v>
      </c>
      <c r="AJ7">
        <v>2.1741007757313073E-3</v>
      </c>
      <c r="AK7">
        <v>3.5060783625645536E-3</v>
      </c>
      <c r="AL7">
        <v>2.419529869167881E-3</v>
      </c>
      <c r="AM7">
        <v>2.2277779850149505E-3</v>
      </c>
      <c r="AN7">
        <v>1.940717508780944E-3</v>
      </c>
      <c r="AO7">
        <v>4.6886353834714751E-3</v>
      </c>
      <c r="AP7">
        <v>3.681104917989295E-3</v>
      </c>
      <c r="AQ7">
        <v>3.3650501394907636E-3</v>
      </c>
      <c r="AR7">
        <v>2.3269438137195485E-3</v>
      </c>
      <c r="AS7">
        <v>3.7522106947725101E-3</v>
      </c>
      <c r="AT7">
        <v>3.7604035340525546E-3</v>
      </c>
      <c r="AU7">
        <v>4.286237023812315E-3</v>
      </c>
      <c r="AV7">
        <v>1.9965229762678349E-3</v>
      </c>
      <c r="AW7">
        <v>3.366209790946516E-3</v>
      </c>
      <c r="AX7">
        <v>3.0138378417024136E-3</v>
      </c>
      <c r="AY7">
        <v>3.0782388958474714E-3</v>
      </c>
      <c r="AZ7">
        <v>5.9561278687343408E-3</v>
      </c>
      <c r="BA7">
        <v>5.8951582842961363E-3</v>
      </c>
      <c r="BB7">
        <v>5.2609496203285932E-3</v>
      </c>
      <c r="BC7">
        <v>1.5362631461996549E-2</v>
      </c>
      <c r="BD7">
        <v>2.9751683153019333E-3</v>
      </c>
      <c r="BE7">
        <v>2.3978933966975705E-3</v>
      </c>
      <c r="BF7">
        <v>1.890166983373042E-3</v>
      </c>
      <c r="BG7">
        <v>1.0894473470271431E-2</v>
      </c>
      <c r="BH7">
        <v>1.1526565965786679E-2</v>
      </c>
      <c r="BI7">
        <v>2.9245578641445742E-2</v>
      </c>
      <c r="BJ7">
        <v>1.7948798067694515E-2</v>
      </c>
      <c r="BK7">
        <v>1.3890282124619478E-2</v>
      </c>
      <c r="BL7">
        <v>9.1565682056102011E-3</v>
      </c>
      <c r="BM7">
        <v>7.3126916308433676E-3</v>
      </c>
      <c r="BN7">
        <v>1.2802957524275833E-2</v>
      </c>
      <c r="BO7">
        <v>2.4236153238643667E-2</v>
      </c>
      <c r="BP7">
        <v>3.6924010822211535E-2</v>
      </c>
      <c r="BQ7">
        <v>4.867267107201631E-2</v>
      </c>
      <c r="BR7">
        <v>6.3695449696345455E-2</v>
      </c>
      <c r="BS7">
        <v>6.6364237781088797E-2</v>
      </c>
      <c r="BT7">
        <v>7.4266605424969462E-2</v>
      </c>
      <c r="BU7">
        <v>7.0512235886341867E-2</v>
      </c>
      <c r="BV7">
        <v>2.6091026966493142E-2</v>
      </c>
      <c r="BW7">
        <v>3.780413522468664E-2</v>
      </c>
      <c r="BX7">
        <v>8.6004461247101024E-2</v>
      </c>
      <c r="BY7">
        <v>4.0525784572124093E-2</v>
      </c>
      <c r="BZ7">
        <v>5.8839112913353905E-2</v>
      </c>
      <c r="CA7">
        <v>4.6168461350493538E-2</v>
      </c>
      <c r="CB7">
        <v>4.7145015005170543E-2</v>
      </c>
      <c r="CC7">
        <v>6.4813430716618964E-2</v>
      </c>
      <c r="CD7">
        <v>5.7187958725753232E-2</v>
      </c>
      <c r="CE7">
        <v>7.0129258068229255E-2</v>
      </c>
      <c r="CF7">
        <v>1.3849815273937032E-2</v>
      </c>
      <c r="CG7">
        <v>2.0348643468750028E-2</v>
      </c>
      <c r="CH7">
        <v>1.560681964347155E-2</v>
      </c>
      <c r="CI7">
        <v>1.7681720115980692E-2</v>
      </c>
      <c r="CJ7">
        <v>1.7681720115980692E-2</v>
      </c>
      <c r="CK7">
        <v>1.7681720115980692E-2</v>
      </c>
      <c r="CL7">
        <v>1.7035589513421844E-2</v>
      </c>
      <c r="CM7">
        <v>1.8378797672835304E-2</v>
      </c>
    </row>
    <row r="8" spans="1:91" x14ac:dyDescent="0.35">
      <c r="A8" s="3" t="s">
        <v>61</v>
      </c>
      <c r="B8" s="3">
        <v>0</v>
      </c>
      <c r="C8" s="3">
        <v>0</v>
      </c>
      <c r="D8" s="6" t="s">
        <v>137</v>
      </c>
    </row>
    <row r="9" spans="1:91" customFormat="1" x14ac:dyDescent="0.35">
      <c r="A9" t="s">
        <v>37</v>
      </c>
      <c r="B9">
        <v>-0.1</v>
      </c>
      <c r="C9">
        <v>0.1</v>
      </c>
      <c r="D9" t="s">
        <v>138</v>
      </c>
      <c r="E9" t="s">
        <v>139</v>
      </c>
    </row>
    <row r="10" spans="1:91" customFormat="1" x14ac:dyDescent="0.35">
      <c r="A10" t="s">
        <v>38</v>
      </c>
      <c r="B10">
        <v>0.01</v>
      </c>
      <c r="C10">
        <v>0.03</v>
      </c>
      <c r="D10" t="s">
        <v>140</v>
      </c>
      <c r="E10" t="s">
        <v>141</v>
      </c>
    </row>
    <row r="11" spans="1:91" customFormat="1" x14ac:dyDescent="0.35">
      <c r="A11" t="s">
        <v>35</v>
      </c>
      <c r="B11">
        <f>Selcalcs!C13</f>
        <v>31.439563835616632</v>
      </c>
      <c r="C11">
        <f>Selcalcs!D13</f>
        <v>38.819256941165527</v>
      </c>
      <c r="E11" t="s">
        <v>142</v>
      </c>
    </row>
    <row r="12" spans="1:91" customFormat="1" x14ac:dyDescent="0.35">
      <c r="A12" t="s">
        <v>34</v>
      </c>
      <c r="B12">
        <f>Selcalcs!C12</f>
        <v>41.510235762077102</v>
      </c>
      <c r="C12">
        <f>Selcalcs!D12</f>
        <v>50.113110188073776</v>
      </c>
      <c r="E12" t="s">
        <v>143</v>
      </c>
    </row>
    <row r="13" spans="1:91" customFormat="1" x14ac:dyDescent="0.35">
      <c r="A13" t="s">
        <v>36</v>
      </c>
      <c r="B13">
        <v>1</v>
      </c>
      <c r="C13">
        <v>1</v>
      </c>
      <c r="D13" t="s">
        <v>212</v>
      </c>
      <c r="E13" t="s">
        <v>144</v>
      </c>
    </row>
    <row r="14" spans="1:91" x14ac:dyDescent="0.35">
      <c r="A14" s="3" t="s">
        <v>42</v>
      </c>
      <c r="B14" s="3" t="b">
        <v>0</v>
      </c>
    </row>
    <row r="15" spans="1:91" x14ac:dyDescent="0.35">
      <c r="A15" s="3" t="s">
        <v>62</v>
      </c>
    </row>
    <row r="16" spans="1:91" x14ac:dyDescent="0.35">
      <c r="A16" s="3" t="s">
        <v>63</v>
      </c>
    </row>
    <row r="17" spans="1:4" x14ac:dyDescent="0.35">
      <c r="A17" s="3" t="s">
        <v>64</v>
      </c>
    </row>
    <row r="18" spans="1:4" x14ac:dyDescent="0.35">
      <c r="A18" s="3" t="s">
        <v>65</v>
      </c>
      <c r="B18" s="3">
        <v>0</v>
      </c>
      <c r="C18" s="3">
        <v>0.1</v>
      </c>
      <c r="D18" s="6" t="s">
        <v>145</v>
      </c>
    </row>
    <row r="19" spans="1:4" x14ac:dyDescent="0.35">
      <c r="A19" s="3" t="s">
        <v>26</v>
      </c>
    </row>
    <row r="20" spans="1:4" x14ac:dyDescent="0.35">
      <c r="A20" s="3" t="s">
        <v>27</v>
      </c>
    </row>
    <row r="21" spans="1:4" x14ac:dyDescent="0.35">
      <c r="A21" s="3" t="s">
        <v>30</v>
      </c>
    </row>
    <row r="22" spans="1:4" x14ac:dyDescent="0.35">
      <c r="A22" s="3" t="s">
        <v>31</v>
      </c>
    </row>
    <row r="23" spans="1:4" x14ac:dyDescent="0.35">
      <c r="A23" s="3" t="s">
        <v>28</v>
      </c>
    </row>
    <row r="24" spans="1:4" x14ac:dyDescent="0.35">
      <c r="A24" s="3" t="s">
        <v>29</v>
      </c>
    </row>
    <row r="25" spans="1:4" x14ac:dyDescent="0.35">
      <c r="A25" s="3" t="s">
        <v>32</v>
      </c>
    </row>
    <row r="26" spans="1:4" x14ac:dyDescent="0.35">
      <c r="A26" s="3" t="s">
        <v>33</v>
      </c>
    </row>
    <row r="27" spans="1:4" x14ac:dyDescent="0.35">
      <c r="A27" s="3" t="s">
        <v>66</v>
      </c>
      <c r="B27" s="3">
        <v>2009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D8" sqref="D8"/>
    </sheetView>
  </sheetViews>
  <sheetFormatPr defaultColWidth="9.1796875" defaultRowHeight="14.5" x14ac:dyDescent="0.35"/>
  <cols>
    <col min="1" max="1" width="11.54296875" style="5" bestFit="1" customWidth="1"/>
    <col min="2" max="2" width="9.81640625" style="5" bestFit="1" customWidth="1"/>
    <col min="3" max="16384" width="9.1796875" style="5"/>
  </cols>
  <sheetData>
    <row r="1" spans="1:3" x14ac:dyDescent="0.35">
      <c r="A1" s="5" t="s">
        <v>67</v>
      </c>
    </row>
    <row r="2" spans="1:3" x14ac:dyDescent="0.35">
      <c r="A2" s="5" t="s">
        <v>0</v>
      </c>
      <c r="B2" s="6" t="s">
        <v>146</v>
      </c>
    </row>
    <row r="3" spans="1:3" x14ac:dyDescent="0.35">
      <c r="A3" t="s">
        <v>43</v>
      </c>
      <c r="B3">
        <v>0.1</v>
      </c>
      <c r="C3">
        <v>0.2</v>
      </c>
    </row>
    <row r="4" spans="1:3" x14ac:dyDescent="0.35">
      <c r="A4" t="s">
        <v>44</v>
      </c>
      <c r="B4">
        <v>0.05</v>
      </c>
      <c r="C4"/>
    </row>
    <row r="5" spans="1:3" x14ac:dyDescent="0.35">
      <c r="A5" t="s">
        <v>45</v>
      </c>
      <c r="B5">
        <v>100</v>
      </c>
      <c r="C5">
        <v>200</v>
      </c>
    </row>
    <row r="6" spans="1:3" x14ac:dyDescent="0.35">
      <c r="A6" t="s">
        <v>46</v>
      </c>
      <c r="B6">
        <v>25</v>
      </c>
      <c r="C6">
        <v>50</v>
      </c>
    </row>
    <row r="7" spans="1:3" x14ac:dyDescent="0.35">
      <c r="A7" t="s">
        <v>47</v>
      </c>
      <c r="B7">
        <v>100</v>
      </c>
      <c r="C7">
        <v>200</v>
      </c>
    </row>
    <row r="8" spans="1:3" x14ac:dyDescent="0.35">
      <c r="A8" t="s">
        <v>48</v>
      </c>
      <c r="B8">
        <v>25</v>
      </c>
      <c r="C8">
        <v>50</v>
      </c>
    </row>
    <row r="9" spans="1:3" x14ac:dyDescent="0.35">
      <c r="A9" t="s">
        <v>49</v>
      </c>
      <c r="B9">
        <v>0.1</v>
      </c>
      <c r="C9">
        <v>0.25</v>
      </c>
    </row>
    <row r="10" spans="1:3" x14ac:dyDescent="0.35">
      <c r="A10" t="s">
        <v>81</v>
      </c>
      <c r="B10">
        <v>0.2</v>
      </c>
      <c r="C10"/>
    </row>
    <row r="11" spans="1:3" x14ac:dyDescent="0.35">
      <c r="A11" t="s">
        <v>83</v>
      </c>
      <c r="B11">
        <v>0.2</v>
      </c>
      <c r="C11">
        <v>0.5</v>
      </c>
    </row>
    <row r="12" spans="1:3" x14ac:dyDescent="0.35">
      <c r="A12" t="s">
        <v>80</v>
      </c>
      <c r="B12">
        <v>0.33300000000000002</v>
      </c>
      <c r="C12">
        <v>3</v>
      </c>
    </row>
    <row r="13" spans="1:3" x14ac:dyDescent="0.35">
      <c r="A13" t="s">
        <v>51</v>
      </c>
      <c r="B13">
        <v>0.66</v>
      </c>
      <c r="C13">
        <v>1.5</v>
      </c>
    </row>
    <row r="14" spans="1:3" x14ac:dyDescent="0.35">
      <c r="A14" t="s">
        <v>100</v>
      </c>
      <c r="B14">
        <v>0.1</v>
      </c>
      <c r="C14"/>
    </row>
    <row r="15" spans="1:3" x14ac:dyDescent="0.35">
      <c r="A15" t="s">
        <v>84</v>
      </c>
      <c r="B15">
        <v>0.2</v>
      </c>
      <c r="C15"/>
    </row>
    <row r="16" spans="1:3" x14ac:dyDescent="0.35">
      <c r="A16" t="s">
        <v>85</v>
      </c>
      <c r="B16">
        <v>0.05</v>
      </c>
      <c r="C16"/>
    </row>
    <row r="17" spans="1:3" x14ac:dyDescent="0.35">
      <c r="A17" t="s">
        <v>86</v>
      </c>
      <c r="B17">
        <v>0</v>
      </c>
      <c r="C17"/>
    </row>
    <row r="18" spans="1:3" x14ac:dyDescent="0.35">
      <c r="A18" t="s">
        <v>87</v>
      </c>
      <c r="B18">
        <v>2.5000000000000001E-2</v>
      </c>
      <c r="C18"/>
    </row>
    <row r="19" spans="1:3" x14ac:dyDescent="0.35">
      <c r="A19" t="s">
        <v>88</v>
      </c>
      <c r="B19">
        <v>0.05</v>
      </c>
      <c r="C19"/>
    </row>
    <row r="20" spans="1:3" x14ac:dyDescent="0.35">
      <c r="A20" t="s">
        <v>89</v>
      </c>
      <c r="B20">
        <v>0.05</v>
      </c>
      <c r="C20"/>
    </row>
    <row r="21" spans="1:3" x14ac:dyDescent="0.35">
      <c r="A21" t="s">
        <v>90</v>
      </c>
      <c r="B21">
        <v>0.2</v>
      </c>
      <c r="C21"/>
    </row>
    <row r="22" spans="1:3" x14ac:dyDescent="0.35">
      <c r="A22" t="s">
        <v>91</v>
      </c>
      <c r="B22">
        <v>0.15</v>
      </c>
      <c r="C22"/>
    </row>
    <row r="23" spans="1:3" x14ac:dyDescent="0.35">
      <c r="A23" t="s">
        <v>92</v>
      </c>
      <c r="B23">
        <v>0.05</v>
      </c>
      <c r="C23"/>
    </row>
    <row r="24" spans="1:3" x14ac:dyDescent="0.35">
      <c r="A24" t="s">
        <v>93</v>
      </c>
      <c r="B24">
        <v>0.2</v>
      </c>
      <c r="C24"/>
    </row>
    <row r="25" spans="1:3" x14ac:dyDescent="0.35">
      <c r="A25" t="s">
        <v>94</v>
      </c>
      <c r="B25">
        <v>0.2</v>
      </c>
      <c r="C25"/>
    </row>
    <row r="26" spans="1:3" x14ac:dyDescent="0.35">
      <c r="A26" t="s">
        <v>95</v>
      </c>
      <c r="B26">
        <v>0.5</v>
      </c>
      <c r="C26"/>
    </row>
    <row r="27" spans="1:3" x14ac:dyDescent="0.35">
      <c r="A27" t="s">
        <v>50</v>
      </c>
      <c r="B27">
        <v>0.5</v>
      </c>
      <c r="C27"/>
    </row>
    <row r="28" spans="1:3" x14ac:dyDescent="0.35">
      <c r="A28" t="s">
        <v>82</v>
      </c>
      <c r="B28">
        <v>0.05</v>
      </c>
      <c r="C28">
        <v>0.1</v>
      </c>
    </row>
    <row r="29" spans="1:3" ht="15" customHeight="1" x14ac:dyDescent="0.35">
      <c r="A29" t="s">
        <v>96</v>
      </c>
      <c r="B29">
        <v>0.2</v>
      </c>
      <c r="C29"/>
    </row>
    <row r="30" spans="1:3" x14ac:dyDescent="0.35">
      <c r="A30" t="s">
        <v>97</v>
      </c>
      <c r="B30">
        <v>0.1</v>
      </c>
      <c r="C30">
        <v>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E17" sqref="E17"/>
    </sheetView>
  </sheetViews>
  <sheetFormatPr defaultColWidth="9.1796875" defaultRowHeight="14.5" x14ac:dyDescent="0.35"/>
  <cols>
    <col min="1" max="1" width="11.26953125" style="4" bestFit="1" customWidth="1"/>
    <col min="2" max="16384" width="9.1796875" style="4"/>
  </cols>
  <sheetData>
    <row r="1" spans="1:3" x14ac:dyDescent="0.35">
      <c r="A1" s="4" t="s">
        <v>67</v>
      </c>
    </row>
    <row r="2" spans="1:3" x14ac:dyDescent="0.35">
      <c r="A2" s="4" t="s">
        <v>0</v>
      </c>
      <c r="B2" s="4" t="s">
        <v>60</v>
      </c>
    </row>
    <row r="3" spans="1:3" x14ac:dyDescent="0.35">
      <c r="A3" s="4" t="s">
        <v>52</v>
      </c>
      <c r="B3" s="4">
        <v>0.05</v>
      </c>
      <c r="C3" s="4">
        <v>0.1</v>
      </c>
    </row>
    <row r="4" spans="1:3" x14ac:dyDescent="0.35">
      <c r="A4" s="4" t="s">
        <v>53</v>
      </c>
      <c r="B4" s="4">
        <v>1</v>
      </c>
      <c r="C4" s="4">
        <v>1.1000000000000001</v>
      </c>
    </row>
    <row r="5" spans="1:3" x14ac:dyDescent="0.35">
      <c r="A5" s="4" t="s">
        <v>98</v>
      </c>
      <c r="B5" s="4">
        <v>0.05</v>
      </c>
      <c r="C5" s="4">
        <v>0.1</v>
      </c>
    </row>
    <row r="6" spans="1:3" x14ac:dyDescent="0.35">
      <c r="A6" s="4" t="s">
        <v>99</v>
      </c>
      <c r="B6" s="4">
        <v>1</v>
      </c>
      <c r="C6" s="4">
        <v>1.1000000000000001</v>
      </c>
    </row>
    <row r="7" spans="1:3" x14ac:dyDescent="0.35">
      <c r="A7" s="4" t="s">
        <v>54</v>
      </c>
      <c r="B7" s="4">
        <v>0.05</v>
      </c>
      <c r="C7" s="4">
        <v>0.1</v>
      </c>
    </row>
    <row r="8" spans="1:3" x14ac:dyDescent="0.35">
      <c r="A8" s="4" t="s">
        <v>55</v>
      </c>
      <c r="B8" s="4">
        <v>1</v>
      </c>
      <c r="C8" s="4">
        <v>1.1000000000000001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K9" sqref="K9"/>
    </sheetView>
  </sheetViews>
  <sheetFormatPr defaultRowHeight="14.5" x14ac:dyDescent="0.35"/>
  <cols>
    <col min="1" max="1" width="9.453125" customWidth="1"/>
    <col min="2" max="2" width="10.81640625" bestFit="1" customWidth="1"/>
  </cols>
  <sheetData>
    <row r="1" spans="1:8" x14ac:dyDescent="0.35">
      <c r="A1" t="s">
        <v>67</v>
      </c>
    </row>
    <row r="2" spans="1:8" x14ac:dyDescent="0.35">
      <c r="A2" t="s">
        <v>0</v>
      </c>
      <c r="B2" t="s">
        <v>101</v>
      </c>
    </row>
    <row r="3" spans="1:8" x14ac:dyDescent="0.35">
      <c r="A3" t="s">
        <v>147</v>
      </c>
      <c r="B3" t="s">
        <v>213</v>
      </c>
    </row>
    <row r="4" spans="1:8" x14ac:dyDescent="0.35">
      <c r="A4" t="s">
        <v>148</v>
      </c>
      <c r="B4" t="s">
        <v>149</v>
      </c>
    </row>
    <row r="5" spans="1:8" x14ac:dyDescent="0.35">
      <c r="A5" t="s">
        <v>150</v>
      </c>
      <c r="B5">
        <v>-134</v>
      </c>
      <c r="C5">
        <v>-133.5</v>
      </c>
      <c r="D5">
        <v>-131</v>
      </c>
      <c r="E5">
        <v>-125.8</v>
      </c>
      <c r="F5">
        <v>-122</v>
      </c>
      <c r="G5">
        <v>-122</v>
      </c>
      <c r="H5">
        <v>129</v>
      </c>
    </row>
    <row r="6" spans="1:8" x14ac:dyDescent="0.35">
      <c r="A6" t="s">
        <v>151</v>
      </c>
      <c r="B6">
        <v>54.5</v>
      </c>
      <c r="C6">
        <v>53</v>
      </c>
      <c r="D6">
        <v>51.2</v>
      </c>
      <c r="E6">
        <v>48.2</v>
      </c>
      <c r="F6">
        <v>48.2</v>
      </c>
      <c r="G6">
        <v>50</v>
      </c>
      <c r="H6">
        <v>54.5</v>
      </c>
    </row>
    <row r="7" spans="1:8" x14ac:dyDescent="0.35">
      <c r="A7" t="s">
        <v>68</v>
      </c>
      <c r="B7">
        <v>80</v>
      </c>
    </row>
    <row r="8" spans="1:8" x14ac:dyDescent="0.35">
      <c r="A8" t="s">
        <v>69</v>
      </c>
      <c r="B8">
        <v>50</v>
      </c>
    </row>
    <row r="9" spans="1:8" x14ac:dyDescent="0.35">
      <c r="A9" t="s">
        <v>70</v>
      </c>
      <c r="B9">
        <v>4</v>
      </c>
    </row>
    <row r="10" spans="1:8" x14ac:dyDescent="0.35">
      <c r="A10" t="s">
        <v>71</v>
      </c>
      <c r="B10">
        <v>0.5</v>
      </c>
      <c r="C10" t="s">
        <v>74</v>
      </c>
    </row>
    <row r="11" spans="1:8" x14ac:dyDescent="0.35">
      <c r="A11" t="s">
        <v>72</v>
      </c>
      <c r="B11">
        <v>0.8</v>
      </c>
      <c r="C11" t="s">
        <v>74</v>
      </c>
    </row>
    <row r="12" spans="1:8" x14ac:dyDescent="0.35">
      <c r="A12" t="s">
        <v>73</v>
      </c>
      <c r="B12">
        <v>1</v>
      </c>
      <c r="C12" t="s">
        <v>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2"/>
  <sheetViews>
    <sheetView topLeftCell="A40" workbookViewId="0">
      <selection activeCell="R87" sqref="R87"/>
    </sheetView>
  </sheetViews>
  <sheetFormatPr defaultRowHeight="14.5" x14ac:dyDescent="0.35"/>
  <cols>
    <col min="10" max="10" width="10.36328125" bestFit="1" customWidth="1"/>
  </cols>
  <sheetData>
    <row r="1" spans="1:23" x14ac:dyDescent="0.35">
      <c r="A1" t="s">
        <v>172</v>
      </c>
    </row>
    <row r="2" spans="1:23" x14ac:dyDescent="0.35">
      <c r="A2" t="s">
        <v>209</v>
      </c>
      <c r="B2" t="s">
        <v>163</v>
      </c>
      <c r="C2" t="s">
        <v>164</v>
      </c>
      <c r="D2" t="s">
        <v>165</v>
      </c>
      <c r="E2" t="s">
        <v>166</v>
      </c>
      <c r="F2" t="s">
        <v>167</v>
      </c>
      <c r="G2" t="s">
        <v>168</v>
      </c>
      <c r="H2" t="s">
        <v>169</v>
      </c>
      <c r="I2" t="s">
        <v>170</v>
      </c>
      <c r="J2" t="s">
        <v>206</v>
      </c>
      <c r="K2" t="s">
        <v>207</v>
      </c>
      <c r="M2" t="s">
        <v>208</v>
      </c>
      <c r="T2" t="s">
        <v>209</v>
      </c>
      <c r="U2" t="s">
        <v>206</v>
      </c>
      <c r="V2" t="s">
        <v>207</v>
      </c>
      <c r="W2" t="s">
        <v>208</v>
      </c>
    </row>
    <row r="3" spans="1:23" x14ac:dyDescent="0.35">
      <c r="A3">
        <v>1920</v>
      </c>
      <c r="J3">
        <f t="shared" ref="J3:J32" si="0">AVERAGE($J$34:$J$38)</f>
        <v>23.859999999999996</v>
      </c>
      <c r="K3">
        <v>6414.4144144144102</v>
      </c>
      <c r="L3">
        <f>J3/K3</f>
        <v>3.7197471910112379E-3</v>
      </c>
      <c r="M3">
        <f>-LN(1-L3)</f>
        <v>3.7266826547166731E-3</v>
      </c>
      <c r="N3" t="s">
        <v>175</v>
      </c>
      <c r="Q3">
        <v>3.7266826547166731E-3</v>
      </c>
      <c r="T3">
        <v>1920</v>
      </c>
      <c r="U3">
        <f>J3*10</f>
        <v>238.59999999999997</v>
      </c>
      <c r="V3">
        <v>6414.4144144144102</v>
      </c>
      <c r="W3">
        <v>3.7266826547166731E-3</v>
      </c>
    </row>
    <row r="4" spans="1:23" x14ac:dyDescent="0.35">
      <c r="A4">
        <v>1921</v>
      </c>
      <c r="J4">
        <f t="shared" si="0"/>
        <v>23.859999999999996</v>
      </c>
      <c r="K4">
        <v>6294.29429429429</v>
      </c>
      <c r="L4">
        <f t="shared" ref="L4:L67" si="1">J4/K4</f>
        <v>3.7907347328244292E-3</v>
      </c>
      <c r="M4">
        <f t="shared" ref="M4:M67" si="2">-LN(1-L4)</f>
        <v>3.7979377767128025E-3</v>
      </c>
      <c r="N4" t="s">
        <v>176</v>
      </c>
      <c r="Q4">
        <v>3.7979377767128025E-3</v>
      </c>
      <c r="T4">
        <v>1921</v>
      </c>
      <c r="U4">
        <f t="shared" ref="U4:U67" si="3">J4*10</f>
        <v>238.59999999999997</v>
      </c>
      <c r="V4">
        <v>6294.29429429429</v>
      </c>
      <c r="W4">
        <v>3.7979377767128025E-3</v>
      </c>
    </row>
    <row r="5" spans="1:23" x14ac:dyDescent="0.35">
      <c r="A5">
        <v>1922</v>
      </c>
      <c r="J5">
        <f t="shared" si="0"/>
        <v>23.859999999999996</v>
      </c>
      <c r="K5">
        <v>6234.2342342342299</v>
      </c>
      <c r="L5">
        <f t="shared" si="1"/>
        <v>3.8272543352601174E-3</v>
      </c>
      <c r="M5">
        <f t="shared" si="2"/>
        <v>3.8345970139869612E-3</v>
      </c>
      <c r="N5" t="s">
        <v>177</v>
      </c>
      <c r="Q5">
        <v>3.8345970139869612E-3</v>
      </c>
      <c r="T5">
        <v>1922</v>
      </c>
      <c r="U5">
        <f t="shared" si="3"/>
        <v>238.59999999999997</v>
      </c>
      <c r="V5">
        <v>6234.2342342342299</v>
      </c>
      <c r="W5">
        <v>3.8345970139869612E-3</v>
      </c>
    </row>
    <row r="6" spans="1:23" x14ac:dyDescent="0.35">
      <c r="A6">
        <v>1923</v>
      </c>
      <c r="J6">
        <f t="shared" si="0"/>
        <v>23.859999999999996</v>
      </c>
      <c r="K6">
        <v>6234.2342342342299</v>
      </c>
      <c r="L6">
        <f t="shared" si="1"/>
        <v>3.8272543352601174E-3</v>
      </c>
      <c r="M6">
        <f t="shared" si="2"/>
        <v>3.8345970139869612E-3</v>
      </c>
      <c r="N6" t="s">
        <v>178</v>
      </c>
      <c r="Q6">
        <v>3.8345970139869612E-3</v>
      </c>
      <c r="T6">
        <v>1923</v>
      </c>
      <c r="U6">
        <f t="shared" si="3"/>
        <v>238.59999999999997</v>
      </c>
      <c r="V6">
        <v>6234.2342342342299</v>
      </c>
      <c r="W6">
        <v>3.8345970139869612E-3</v>
      </c>
    </row>
    <row r="7" spans="1:23" x14ac:dyDescent="0.35">
      <c r="A7">
        <v>1924</v>
      </c>
      <c r="J7">
        <f t="shared" si="0"/>
        <v>23.859999999999996</v>
      </c>
      <c r="K7">
        <v>6174.1741741741698</v>
      </c>
      <c r="L7">
        <f t="shared" si="1"/>
        <v>3.8644844357976675E-3</v>
      </c>
      <c r="M7">
        <f t="shared" si="2"/>
        <v>3.8719708494183778E-3</v>
      </c>
      <c r="N7" t="s">
        <v>179</v>
      </c>
      <c r="Q7">
        <v>3.8719708494183778E-3</v>
      </c>
      <c r="T7">
        <v>1924</v>
      </c>
      <c r="U7">
        <f t="shared" si="3"/>
        <v>238.59999999999997</v>
      </c>
      <c r="V7">
        <v>6174.1741741741698</v>
      </c>
      <c r="W7">
        <v>3.8719708494183778E-3</v>
      </c>
    </row>
    <row r="8" spans="1:23" x14ac:dyDescent="0.35">
      <c r="A8">
        <v>1925</v>
      </c>
      <c r="J8">
        <f t="shared" si="0"/>
        <v>23.859999999999996</v>
      </c>
      <c r="K8">
        <v>6204.2042042042003</v>
      </c>
      <c r="L8">
        <f t="shared" si="1"/>
        <v>3.8457792836398856E-3</v>
      </c>
      <c r="M8">
        <f t="shared" si="2"/>
        <v>3.8531933073594512E-3</v>
      </c>
      <c r="N8" t="s">
        <v>180</v>
      </c>
      <c r="Q8">
        <v>3.8531933073594512E-3</v>
      </c>
      <c r="T8">
        <v>1925</v>
      </c>
      <c r="U8">
        <f t="shared" si="3"/>
        <v>238.59999999999997</v>
      </c>
      <c r="V8">
        <v>6204.2042042042003</v>
      </c>
      <c r="W8">
        <v>3.8531933073594512E-3</v>
      </c>
    </row>
    <row r="9" spans="1:23" x14ac:dyDescent="0.35">
      <c r="A9">
        <v>1926</v>
      </c>
      <c r="J9">
        <f t="shared" si="0"/>
        <v>23.859999999999996</v>
      </c>
      <c r="K9">
        <v>6234.2342342342299</v>
      </c>
      <c r="L9">
        <f t="shared" si="1"/>
        <v>3.8272543352601174E-3</v>
      </c>
      <c r="M9">
        <f t="shared" si="2"/>
        <v>3.8345970139869612E-3</v>
      </c>
      <c r="N9" t="s">
        <v>181</v>
      </c>
      <c r="Q9">
        <v>3.8345970139869612E-3</v>
      </c>
      <c r="T9">
        <v>1926</v>
      </c>
      <c r="U9">
        <f t="shared" si="3"/>
        <v>238.59999999999997</v>
      </c>
      <c r="V9">
        <v>6234.2342342342299</v>
      </c>
      <c r="W9">
        <v>3.8345970139869612E-3</v>
      </c>
    </row>
    <row r="10" spans="1:23" x14ac:dyDescent="0.35">
      <c r="A10">
        <v>1927</v>
      </c>
      <c r="J10">
        <f t="shared" si="0"/>
        <v>23.859999999999996</v>
      </c>
      <c r="K10">
        <v>6174.1741741741698</v>
      </c>
      <c r="L10">
        <f t="shared" si="1"/>
        <v>3.8644844357976675E-3</v>
      </c>
      <c r="M10">
        <f t="shared" si="2"/>
        <v>3.8719708494183778E-3</v>
      </c>
      <c r="N10" t="s">
        <v>182</v>
      </c>
      <c r="Q10">
        <v>3.8719708494183778E-3</v>
      </c>
      <c r="T10">
        <v>1927</v>
      </c>
      <c r="U10">
        <f t="shared" si="3"/>
        <v>238.59999999999997</v>
      </c>
      <c r="V10">
        <v>6174.1741741741698</v>
      </c>
      <c r="W10">
        <v>3.8719708494183778E-3</v>
      </c>
    </row>
    <row r="11" spans="1:23" x14ac:dyDescent="0.35">
      <c r="A11">
        <v>1928</v>
      </c>
      <c r="J11">
        <f t="shared" si="0"/>
        <v>23.859999999999996</v>
      </c>
      <c r="K11">
        <v>6144.1441441441402</v>
      </c>
      <c r="L11">
        <f t="shared" si="1"/>
        <v>3.883372434017597E-3</v>
      </c>
      <c r="M11">
        <f t="shared" si="2"/>
        <v>3.8909323029528769E-3</v>
      </c>
      <c r="N11" t="s">
        <v>183</v>
      </c>
      <c r="Q11">
        <v>3.8909323029528769E-3</v>
      </c>
      <c r="T11">
        <v>1928</v>
      </c>
      <c r="U11">
        <f t="shared" si="3"/>
        <v>238.59999999999997</v>
      </c>
      <c r="V11">
        <v>6144.1441441441402</v>
      </c>
      <c r="W11">
        <v>3.8909323029528769E-3</v>
      </c>
    </row>
    <row r="12" spans="1:23" x14ac:dyDescent="0.35">
      <c r="A12">
        <v>1929</v>
      </c>
      <c r="J12">
        <f t="shared" si="0"/>
        <v>23.859999999999996</v>
      </c>
      <c r="K12">
        <v>6114.1141141141097</v>
      </c>
      <c r="L12">
        <f t="shared" si="1"/>
        <v>3.9024459724950906E-3</v>
      </c>
      <c r="M12">
        <f t="shared" si="2"/>
        <v>3.9100803831686771E-3</v>
      </c>
      <c r="N12" t="s">
        <v>184</v>
      </c>
      <c r="Q12">
        <v>3.9100803831686771E-3</v>
      </c>
      <c r="T12">
        <v>1929</v>
      </c>
      <c r="U12">
        <f t="shared" si="3"/>
        <v>238.59999999999997</v>
      </c>
      <c r="V12">
        <v>6114.1141141141097</v>
      </c>
      <c r="W12">
        <v>3.9100803831686771E-3</v>
      </c>
    </row>
    <row r="13" spans="1:23" x14ac:dyDescent="0.35">
      <c r="A13">
        <v>1930</v>
      </c>
      <c r="J13">
        <f t="shared" si="0"/>
        <v>23.859999999999996</v>
      </c>
      <c r="K13">
        <v>5993.9939939939904</v>
      </c>
      <c r="L13">
        <f t="shared" si="1"/>
        <v>3.9806513026052117E-3</v>
      </c>
      <c r="M13">
        <f t="shared" si="2"/>
        <v>3.9885951832220792E-3</v>
      </c>
      <c r="N13" t="s">
        <v>185</v>
      </c>
      <c r="Q13">
        <v>3.9885951832220792E-3</v>
      </c>
      <c r="T13">
        <v>1930</v>
      </c>
      <c r="U13">
        <f t="shared" si="3"/>
        <v>238.59999999999997</v>
      </c>
      <c r="V13">
        <v>5993.9939939939904</v>
      </c>
      <c r="W13">
        <v>3.9885951832220792E-3</v>
      </c>
    </row>
    <row r="14" spans="1:23" x14ac:dyDescent="0.35">
      <c r="A14">
        <v>1931</v>
      </c>
      <c r="J14">
        <f t="shared" si="0"/>
        <v>23.859999999999996</v>
      </c>
      <c r="K14">
        <v>5993.9939939939904</v>
      </c>
      <c r="L14">
        <f t="shared" si="1"/>
        <v>3.9806513026052117E-3</v>
      </c>
      <c r="M14">
        <f t="shared" si="2"/>
        <v>3.9885951832220792E-3</v>
      </c>
      <c r="N14" t="s">
        <v>186</v>
      </c>
      <c r="Q14">
        <v>3.9885951832220792E-3</v>
      </c>
      <c r="T14">
        <v>1931</v>
      </c>
      <c r="U14">
        <f t="shared" si="3"/>
        <v>238.59999999999997</v>
      </c>
      <c r="V14">
        <v>5993.9939939939904</v>
      </c>
      <c r="W14">
        <v>3.9885951832220792E-3</v>
      </c>
    </row>
    <row r="15" spans="1:23" x14ac:dyDescent="0.35">
      <c r="A15">
        <v>1932</v>
      </c>
      <c r="J15">
        <f t="shared" si="0"/>
        <v>23.859999999999996</v>
      </c>
      <c r="K15">
        <v>5993.9939939939904</v>
      </c>
      <c r="L15">
        <f t="shared" si="1"/>
        <v>3.9806513026052117E-3</v>
      </c>
      <c r="M15">
        <f t="shared" si="2"/>
        <v>3.9885951832220792E-3</v>
      </c>
      <c r="N15" t="s">
        <v>187</v>
      </c>
      <c r="Q15">
        <v>3.9885951832220792E-3</v>
      </c>
      <c r="T15">
        <v>1932</v>
      </c>
      <c r="U15">
        <f t="shared" si="3"/>
        <v>238.59999999999997</v>
      </c>
      <c r="V15">
        <v>5993.9939939939904</v>
      </c>
      <c r="W15">
        <v>3.9885951832220792E-3</v>
      </c>
    </row>
    <row r="16" spans="1:23" x14ac:dyDescent="0.35">
      <c r="A16">
        <v>1933</v>
      </c>
      <c r="J16">
        <f t="shared" si="0"/>
        <v>23.859999999999996</v>
      </c>
      <c r="K16">
        <v>5933.9339339339303</v>
      </c>
      <c r="L16">
        <f t="shared" si="1"/>
        <v>4.0209412955465604E-3</v>
      </c>
      <c r="M16">
        <f t="shared" si="2"/>
        <v>4.0290470157106507E-3</v>
      </c>
      <c r="N16" t="s">
        <v>188</v>
      </c>
      <c r="Q16">
        <v>4.0290470157106507E-3</v>
      </c>
      <c r="T16">
        <v>1933</v>
      </c>
      <c r="U16">
        <f t="shared" si="3"/>
        <v>238.59999999999997</v>
      </c>
      <c r="V16">
        <v>5933.9339339339303</v>
      </c>
      <c r="W16">
        <v>4.0290470157106507E-3</v>
      </c>
    </row>
    <row r="17" spans="1:23" x14ac:dyDescent="0.35">
      <c r="A17">
        <v>1934</v>
      </c>
      <c r="J17">
        <f t="shared" si="0"/>
        <v>23.859999999999996</v>
      </c>
      <c r="K17">
        <v>5993.9939939939904</v>
      </c>
      <c r="L17">
        <f t="shared" si="1"/>
        <v>3.9806513026052117E-3</v>
      </c>
      <c r="M17">
        <f t="shared" si="2"/>
        <v>3.9885951832220792E-3</v>
      </c>
      <c r="N17" t="s">
        <v>189</v>
      </c>
      <c r="Q17">
        <v>3.9885951832220792E-3</v>
      </c>
      <c r="T17">
        <v>1934</v>
      </c>
      <c r="U17">
        <f t="shared" si="3"/>
        <v>238.59999999999997</v>
      </c>
      <c r="V17">
        <v>5993.9939939939904</v>
      </c>
      <c r="W17">
        <v>3.9885951832220792E-3</v>
      </c>
    </row>
    <row r="18" spans="1:23" x14ac:dyDescent="0.35">
      <c r="A18">
        <v>1935</v>
      </c>
      <c r="J18">
        <f t="shared" si="0"/>
        <v>23.859999999999996</v>
      </c>
      <c r="K18">
        <v>6024.02402402402</v>
      </c>
      <c r="L18">
        <f t="shared" si="1"/>
        <v>3.960807577268197E-3</v>
      </c>
      <c r="M18">
        <f t="shared" si="2"/>
        <v>3.9686723497029197E-3</v>
      </c>
      <c r="N18" t="s">
        <v>190</v>
      </c>
      <c r="Q18">
        <v>3.9686723497029197E-3</v>
      </c>
      <c r="T18">
        <v>1935</v>
      </c>
      <c r="U18">
        <f t="shared" si="3"/>
        <v>238.59999999999997</v>
      </c>
      <c r="V18">
        <v>6024.02402402402</v>
      </c>
      <c r="W18">
        <v>3.9686723497029197E-3</v>
      </c>
    </row>
    <row r="19" spans="1:23" x14ac:dyDescent="0.35">
      <c r="A19">
        <v>1936</v>
      </c>
      <c r="J19">
        <f t="shared" si="0"/>
        <v>23.859999999999996</v>
      </c>
      <c r="K19">
        <v>5993.9939939939904</v>
      </c>
      <c r="L19">
        <f t="shared" si="1"/>
        <v>3.9806513026052117E-3</v>
      </c>
      <c r="M19">
        <f t="shared" si="2"/>
        <v>3.9885951832220792E-3</v>
      </c>
      <c r="N19" t="s">
        <v>191</v>
      </c>
      <c r="Q19">
        <v>3.9885951832220792E-3</v>
      </c>
      <c r="T19">
        <v>1936</v>
      </c>
      <c r="U19">
        <f t="shared" si="3"/>
        <v>238.59999999999997</v>
      </c>
      <c r="V19">
        <v>5993.9939939939904</v>
      </c>
      <c r="W19">
        <v>3.9885951832220792E-3</v>
      </c>
    </row>
    <row r="20" spans="1:23" x14ac:dyDescent="0.35">
      <c r="A20">
        <v>1937</v>
      </c>
      <c r="J20">
        <f t="shared" si="0"/>
        <v>23.859999999999996</v>
      </c>
      <c r="K20">
        <v>5993.9939939939904</v>
      </c>
      <c r="L20">
        <f t="shared" si="1"/>
        <v>3.9806513026052117E-3</v>
      </c>
      <c r="M20">
        <f t="shared" si="2"/>
        <v>3.9885951832220792E-3</v>
      </c>
      <c r="N20" t="s">
        <v>192</v>
      </c>
      <c r="Q20">
        <v>3.9885951832220792E-3</v>
      </c>
      <c r="T20">
        <v>1937</v>
      </c>
      <c r="U20">
        <f t="shared" si="3"/>
        <v>238.59999999999997</v>
      </c>
      <c r="V20">
        <v>5993.9939939939904</v>
      </c>
      <c r="W20">
        <v>3.9885951832220792E-3</v>
      </c>
    </row>
    <row r="21" spans="1:23" x14ac:dyDescent="0.35">
      <c r="A21">
        <v>1938</v>
      </c>
      <c r="J21">
        <f t="shared" si="0"/>
        <v>23.859999999999996</v>
      </c>
      <c r="K21">
        <v>5903.9039039038998</v>
      </c>
      <c r="L21">
        <f t="shared" si="1"/>
        <v>4.0413936927772148E-3</v>
      </c>
      <c r="M21">
        <f t="shared" si="2"/>
        <v>4.0495821936839997E-3</v>
      </c>
      <c r="N21" t="s">
        <v>193</v>
      </c>
      <c r="Q21">
        <v>4.0495821936839997E-3</v>
      </c>
      <c r="T21">
        <v>1938</v>
      </c>
      <c r="U21">
        <f t="shared" si="3"/>
        <v>238.59999999999997</v>
      </c>
      <c r="V21">
        <v>5903.9039039038998</v>
      </c>
      <c r="W21">
        <v>4.0495821936839997E-3</v>
      </c>
    </row>
    <row r="22" spans="1:23" x14ac:dyDescent="0.35">
      <c r="A22">
        <v>1939</v>
      </c>
      <c r="J22">
        <f t="shared" si="0"/>
        <v>23.859999999999996</v>
      </c>
      <c r="K22">
        <v>5783.7837837837797</v>
      </c>
      <c r="L22">
        <f t="shared" si="1"/>
        <v>4.1253271028037402E-3</v>
      </c>
      <c r="M22">
        <f t="shared" si="2"/>
        <v>4.1338597393526339E-3</v>
      </c>
      <c r="N22" t="s">
        <v>194</v>
      </c>
      <c r="Q22">
        <v>4.1338597393526339E-3</v>
      </c>
      <c r="T22">
        <v>1939</v>
      </c>
      <c r="U22">
        <f t="shared" si="3"/>
        <v>238.59999999999997</v>
      </c>
      <c r="V22">
        <v>5783.7837837837797</v>
      </c>
      <c r="W22">
        <v>4.1338597393526339E-3</v>
      </c>
    </row>
    <row r="23" spans="1:23" x14ac:dyDescent="0.35">
      <c r="A23">
        <v>1940</v>
      </c>
      <c r="J23">
        <f t="shared" si="0"/>
        <v>23.859999999999996</v>
      </c>
      <c r="K23">
        <v>5813.8138138138102</v>
      </c>
      <c r="L23">
        <f t="shared" si="1"/>
        <v>4.1040185950413244E-3</v>
      </c>
      <c r="M23">
        <f t="shared" si="2"/>
        <v>4.1124631917960333E-3</v>
      </c>
      <c r="N23" t="s">
        <v>195</v>
      </c>
      <c r="Q23">
        <v>4.1124631917960333E-3</v>
      </c>
      <c r="T23">
        <v>1940</v>
      </c>
      <c r="U23">
        <f t="shared" si="3"/>
        <v>238.59999999999997</v>
      </c>
      <c r="V23">
        <v>5813.8138138138102</v>
      </c>
      <c r="W23">
        <v>4.1124631917960333E-3</v>
      </c>
    </row>
    <row r="24" spans="1:23" x14ac:dyDescent="0.35">
      <c r="A24">
        <v>1941</v>
      </c>
      <c r="J24">
        <f t="shared" si="0"/>
        <v>23.859999999999996</v>
      </c>
      <c r="K24">
        <v>5843.8438438438397</v>
      </c>
      <c r="L24">
        <f t="shared" si="1"/>
        <v>4.082929085303188E-3</v>
      </c>
      <c r="M24">
        <f t="shared" si="2"/>
        <v>4.0912869978612237E-3</v>
      </c>
      <c r="N24" t="s">
        <v>196</v>
      </c>
      <c r="Q24">
        <v>4.0912869978612237E-3</v>
      </c>
      <c r="T24">
        <v>1941</v>
      </c>
      <c r="U24">
        <f t="shared" si="3"/>
        <v>238.59999999999997</v>
      </c>
      <c r="V24">
        <v>5843.8438438438397</v>
      </c>
      <c r="W24">
        <v>4.0912869978612237E-3</v>
      </c>
    </row>
    <row r="25" spans="1:23" x14ac:dyDescent="0.35">
      <c r="A25">
        <v>1942</v>
      </c>
      <c r="J25">
        <f t="shared" si="0"/>
        <v>23.859999999999996</v>
      </c>
      <c r="K25">
        <v>5873.8738738738703</v>
      </c>
      <c r="L25">
        <f t="shared" si="1"/>
        <v>4.0620552147239281E-3</v>
      </c>
      <c r="M25">
        <f t="shared" si="2"/>
        <v>4.0703277709943217E-3</v>
      </c>
      <c r="N25" t="s">
        <v>197</v>
      </c>
      <c r="Q25">
        <v>4.0703277709943217E-3</v>
      </c>
      <c r="T25">
        <v>1942</v>
      </c>
      <c r="U25">
        <f t="shared" si="3"/>
        <v>238.59999999999997</v>
      </c>
      <c r="V25">
        <v>5873.8738738738703</v>
      </c>
      <c r="W25">
        <v>4.0703277709943217E-3</v>
      </c>
    </row>
    <row r="26" spans="1:23" x14ac:dyDescent="0.35">
      <c r="A26">
        <v>1943</v>
      </c>
      <c r="J26">
        <f t="shared" si="0"/>
        <v>23.859999999999996</v>
      </c>
      <c r="K26">
        <v>5813.8138138138102</v>
      </c>
      <c r="L26">
        <f t="shared" si="1"/>
        <v>4.1040185950413244E-3</v>
      </c>
      <c r="M26">
        <f t="shared" si="2"/>
        <v>4.1124631917960333E-3</v>
      </c>
      <c r="N26" t="s">
        <v>198</v>
      </c>
      <c r="Q26">
        <v>4.1124631917960333E-3</v>
      </c>
      <c r="T26">
        <v>1943</v>
      </c>
      <c r="U26">
        <f t="shared" si="3"/>
        <v>238.59999999999997</v>
      </c>
      <c r="V26">
        <v>5813.8138138138102</v>
      </c>
      <c r="W26">
        <v>4.1124631917960333E-3</v>
      </c>
    </row>
    <row r="27" spans="1:23" x14ac:dyDescent="0.35">
      <c r="A27">
        <v>1944</v>
      </c>
      <c r="J27">
        <f t="shared" si="0"/>
        <v>23.859999999999996</v>
      </c>
      <c r="K27">
        <v>5573.5735735735698</v>
      </c>
      <c r="L27">
        <f t="shared" si="1"/>
        <v>4.2809159482758647E-3</v>
      </c>
      <c r="M27">
        <f t="shared" si="2"/>
        <v>4.2901053042382689E-3</v>
      </c>
      <c r="N27" t="s">
        <v>199</v>
      </c>
      <c r="Q27">
        <v>4.2901053042382689E-3</v>
      </c>
      <c r="T27">
        <v>1944</v>
      </c>
      <c r="U27">
        <f t="shared" si="3"/>
        <v>238.59999999999997</v>
      </c>
      <c r="V27">
        <v>5573.5735735735698</v>
      </c>
      <c r="W27">
        <v>4.2901053042382689E-3</v>
      </c>
    </row>
    <row r="28" spans="1:23" x14ac:dyDescent="0.35">
      <c r="A28">
        <v>1945</v>
      </c>
      <c r="J28">
        <f t="shared" si="0"/>
        <v>23.859999999999996</v>
      </c>
      <c r="K28">
        <v>5273.2732732732702</v>
      </c>
      <c r="L28">
        <f t="shared" si="1"/>
        <v>4.5247038724373599E-3</v>
      </c>
      <c r="M28">
        <f t="shared" si="2"/>
        <v>4.5349713281747448E-3</v>
      </c>
      <c r="N28" t="s">
        <v>200</v>
      </c>
      <c r="Q28">
        <v>4.5349713281747448E-3</v>
      </c>
      <c r="T28">
        <v>1945</v>
      </c>
      <c r="U28">
        <f t="shared" si="3"/>
        <v>238.59999999999997</v>
      </c>
      <c r="V28">
        <v>5273.2732732732702</v>
      </c>
      <c r="W28">
        <v>4.5349713281747448E-3</v>
      </c>
    </row>
    <row r="29" spans="1:23" x14ac:dyDescent="0.35">
      <c r="A29">
        <v>1946</v>
      </c>
      <c r="J29">
        <f t="shared" si="0"/>
        <v>23.859999999999996</v>
      </c>
      <c r="K29">
        <v>5273.2732732732702</v>
      </c>
      <c r="L29">
        <f t="shared" si="1"/>
        <v>4.5247038724373599E-3</v>
      </c>
      <c r="M29">
        <f t="shared" si="2"/>
        <v>4.5349713281747448E-3</v>
      </c>
      <c r="N29" t="s">
        <v>201</v>
      </c>
      <c r="Q29">
        <v>4.5349713281747448E-3</v>
      </c>
      <c r="T29">
        <v>1946</v>
      </c>
      <c r="U29">
        <f t="shared" si="3"/>
        <v>238.59999999999997</v>
      </c>
      <c r="V29">
        <v>5273.2732732732702</v>
      </c>
      <c r="W29">
        <v>4.5349713281747448E-3</v>
      </c>
    </row>
    <row r="30" spans="1:23" x14ac:dyDescent="0.35">
      <c r="A30">
        <v>1947</v>
      </c>
      <c r="J30">
        <f t="shared" si="0"/>
        <v>23.859999999999996</v>
      </c>
      <c r="K30">
        <v>5273.2732732732702</v>
      </c>
      <c r="L30">
        <f t="shared" si="1"/>
        <v>4.5247038724373599E-3</v>
      </c>
      <c r="M30">
        <f t="shared" si="2"/>
        <v>4.5349713281747448E-3</v>
      </c>
      <c r="N30" t="s">
        <v>202</v>
      </c>
      <c r="Q30">
        <v>4.5349713281747448E-3</v>
      </c>
      <c r="T30">
        <v>1947</v>
      </c>
      <c r="U30">
        <f t="shared" si="3"/>
        <v>238.59999999999997</v>
      </c>
      <c r="V30">
        <v>5273.2732732732702</v>
      </c>
      <c r="W30">
        <v>4.5349713281747448E-3</v>
      </c>
    </row>
    <row r="31" spans="1:23" x14ac:dyDescent="0.35">
      <c r="A31">
        <v>1948</v>
      </c>
      <c r="J31">
        <f t="shared" si="0"/>
        <v>23.859999999999996</v>
      </c>
      <c r="K31">
        <v>5153.15315315315</v>
      </c>
      <c r="L31">
        <f t="shared" si="1"/>
        <v>4.6301748251748268E-3</v>
      </c>
      <c r="M31">
        <f t="shared" si="2"/>
        <v>4.640927287990617E-3</v>
      </c>
      <c r="N31" t="s">
        <v>203</v>
      </c>
      <c r="Q31">
        <v>4.640927287990617E-3</v>
      </c>
      <c r="T31">
        <v>1948</v>
      </c>
      <c r="U31">
        <f t="shared" si="3"/>
        <v>238.59999999999997</v>
      </c>
      <c r="V31">
        <v>5153.15315315315</v>
      </c>
      <c r="W31">
        <v>4.640927287990617E-3</v>
      </c>
    </row>
    <row r="32" spans="1:23" x14ac:dyDescent="0.35">
      <c r="A32">
        <v>1949</v>
      </c>
      <c r="J32">
        <f t="shared" si="0"/>
        <v>23.859999999999996</v>
      </c>
      <c r="K32">
        <v>5063.0630630630603</v>
      </c>
      <c r="L32">
        <f t="shared" si="1"/>
        <v>4.7125622775800726E-3</v>
      </c>
      <c r="M32">
        <f t="shared" si="2"/>
        <v>4.723701408868089E-3</v>
      </c>
      <c r="N32" t="s">
        <v>204</v>
      </c>
      <c r="Q32">
        <v>4.723701408868089E-3</v>
      </c>
      <c r="T32">
        <v>1949</v>
      </c>
      <c r="U32">
        <f t="shared" si="3"/>
        <v>238.59999999999997</v>
      </c>
      <c r="V32">
        <v>5063.0630630630603</v>
      </c>
      <c r="W32">
        <v>4.723701408868089E-3</v>
      </c>
    </row>
    <row r="33" spans="1:23" x14ac:dyDescent="0.35">
      <c r="A33">
        <v>1950</v>
      </c>
      <c r="J33">
        <f>AVERAGE($J$34:$J$38)</f>
        <v>23.859999999999996</v>
      </c>
      <c r="K33">
        <v>5153.15315315315</v>
      </c>
      <c r="L33">
        <f t="shared" si="1"/>
        <v>4.6301748251748268E-3</v>
      </c>
      <c r="M33">
        <f t="shared" si="2"/>
        <v>4.640927287990617E-3</v>
      </c>
      <c r="N33" t="s">
        <v>174</v>
      </c>
      <c r="Q33">
        <v>4.640927287990617E-3</v>
      </c>
      <c r="T33">
        <v>1950</v>
      </c>
      <c r="U33">
        <f t="shared" si="3"/>
        <v>238.59999999999997</v>
      </c>
      <c r="V33">
        <v>5153.15315315315</v>
      </c>
      <c r="W33">
        <v>4.640927287990617E-3</v>
      </c>
    </row>
    <row r="34" spans="1:23" x14ac:dyDescent="0.35">
      <c r="A34">
        <v>1951</v>
      </c>
      <c r="B34">
        <v>47.6</v>
      </c>
      <c r="C34">
        <v>0</v>
      </c>
      <c r="D34">
        <v>0</v>
      </c>
      <c r="E34" t="s">
        <v>171</v>
      </c>
      <c r="F34">
        <v>165.5</v>
      </c>
      <c r="G34">
        <v>0</v>
      </c>
      <c r="H34">
        <v>0</v>
      </c>
      <c r="I34">
        <v>213</v>
      </c>
      <c r="J34">
        <v>47.6</v>
      </c>
      <c r="K34">
        <v>5093.0930930930899</v>
      </c>
      <c r="L34">
        <f t="shared" si="1"/>
        <v>9.3459905660377412E-3</v>
      </c>
      <c r="M34">
        <f t="shared" si="2"/>
        <v>9.38993837406649E-3</v>
      </c>
      <c r="Q34">
        <v>9.38993837406649E-3</v>
      </c>
      <c r="T34">
        <v>1951</v>
      </c>
      <c r="U34">
        <f t="shared" si="3"/>
        <v>476</v>
      </c>
      <c r="V34">
        <v>5093.0930930930899</v>
      </c>
      <c r="W34">
        <v>9.38993837406649E-3</v>
      </c>
    </row>
    <row r="35" spans="1:23" x14ac:dyDescent="0.35">
      <c r="A35">
        <v>1952</v>
      </c>
      <c r="B35">
        <v>14.2</v>
      </c>
      <c r="C35">
        <v>0</v>
      </c>
      <c r="D35">
        <v>0</v>
      </c>
      <c r="E35" t="s">
        <v>171</v>
      </c>
      <c r="F35">
        <v>112.9</v>
      </c>
      <c r="G35">
        <v>0</v>
      </c>
      <c r="H35">
        <v>0</v>
      </c>
      <c r="I35">
        <v>127</v>
      </c>
      <c r="J35">
        <v>14.2</v>
      </c>
      <c r="K35">
        <v>5093.0930930930899</v>
      </c>
      <c r="L35">
        <f t="shared" si="1"/>
        <v>2.7880896226415109E-3</v>
      </c>
      <c r="M35">
        <f t="shared" si="2"/>
        <v>2.7919835840064756E-3</v>
      </c>
      <c r="Q35">
        <v>2.7919835840064756E-3</v>
      </c>
      <c r="T35">
        <v>1952</v>
      </c>
      <c r="U35">
        <f t="shared" si="3"/>
        <v>142</v>
      </c>
      <c r="V35">
        <v>5093.0930930930899</v>
      </c>
      <c r="W35">
        <v>2.7919835840064756E-3</v>
      </c>
    </row>
    <row r="36" spans="1:23" x14ac:dyDescent="0.35">
      <c r="A36">
        <v>1953</v>
      </c>
      <c r="B36">
        <v>29.4</v>
      </c>
      <c r="C36">
        <v>0</v>
      </c>
      <c r="D36">
        <v>0</v>
      </c>
      <c r="E36" t="s">
        <v>171</v>
      </c>
      <c r="F36">
        <v>42.7</v>
      </c>
      <c r="G36">
        <v>0</v>
      </c>
      <c r="H36">
        <v>0</v>
      </c>
      <c r="I36">
        <v>72</v>
      </c>
      <c r="J36">
        <v>29.4</v>
      </c>
      <c r="K36">
        <v>4972.9729729729697</v>
      </c>
      <c r="L36">
        <f t="shared" si="1"/>
        <v>5.911956521739134E-3</v>
      </c>
      <c r="M36">
        <f t="shared" si="2"/>
        <v>5.9295013202624938E-3</v>
      </c>
      <c r="Q36">
        <v>5.9295013202624938E-3</v>
      </c>
      <c r="T36">
        <v>1953</v>
      </c>
      <c r="U36">
        <f t="shared" si="3"/>
        <v>294</v>
      </c>
      <c r="V36">
        <v>4972.9729729729697</v>
      </c>
      <c r="W36">
        <v>5.9295013202624938E-3</v>
      </c>
    </row>
    <row r="37" spans="1:23" x14ac:dyDescent="0.35">
      <c r="A37">
        <v>1954</v>
      </c>
      <c r="B37">
        <v>10.8</v>
      </c>
      <c r="C37">
        <v>0</v>
      </c>
      <c r="D37">
        <v>0</v>
      </c>
      <c r="E37" t="s">
        <v>171</v>
      </c>
      <c r="F37">
        <v>44.6</v>
      </c>
      <c r="G37">
        <v>0</v>
      </c>
      <c r="H37">
        <v>0</v>
      </c>
      <c r="I37">
        <v>55</v>
      </c>
      <c r="J37">
        <v>10.8</v>
      </c>
      <c r="K37">
        <v>4972.9729729729697</v>
      </c>
      <c r="L37">
        <f t="shared" si="1"/>
        <v>2.1717391304347843E-3</v>
      </c>
      <c r="M37">
        <f t="shared" si="2"/>
        <v>2.1741007757313073E-3</v>
      </c>
      <c r="Q37">
        <v>2.1741007757313073E-3</v>
      </c>
      <c r="T37">
        <v>1954</v>
      </c>
      <c r="U37">
        <f t="shared" si="3"/>
        <v>108</v>
      </c>
      <c r="V37">
        <v>4972.9729729729697</v>
      </c>
      <c r="W37">
        <v>2.1741007757313073E-3</v>
      </c>
    </row>
    <row r="38" spans="1:23" x14ac:dyDescent="0.35">
      <c r="A38">
        <v>1955</v>
      </c>
      <c r="B38">
        <v>17.3</v>
      </c>
      <c r="C38">
        <v>0</v>
      </c>
      <c r="D38">
        <v>0</v>
      </c>
      <c r="E38" t="s">
        <v>171</v>
      </c>
      <c r="F38">
        <v>34.5</v>
      </c>
      <c r="G38">
        <v>0</v>
      </c>
      <c r="H38">
        <v>0</v>
      </c>
      <c r="I38">
        <v>52</v>
      </c>
      <c r="J38">
        <v>17.3</v>
      </c>
      <c r="K38">
        <v>4942.9429429429401</v>
      </c>
      <c r="L38">
        <f t="shared" si="1"/>
        <v>3.4999392466585682E-3</v>
      </c>
      <c r="M38">
        <f t="shared" si="2"/>
        <v>3.5060783625645536E-3</v>
      </c>
      <c r="Q38">
        <v>3.5060783625645536E-3</v>
      </c>
      <c r="T38">
        <v>1955</v>
      </c>
      <c r="U38">
        <f t="shared" si="3"/>
        <v>173</v>
      </c>
      <c r="V38">
        <v>4942.9429429429401</v>
      </c>
      <c r="W38">
        <v>3.5060783625645536E-3</v>
      </c>
    </row>
    <row r="39" spans="1:23" x14ac:dyDescent="0.35">
      <c r="A39">
        <v>1956</v>
      </c>
      <c r="B39">
        <v>11.8</v>
      </c>
      <c r="C39">
        <v>0</v>
      </c>
      <c r="D39">
        <v>0</v>
      </c>
      <c r="E39" t="s">
        <v>171</v>
      </c>
      <c r="F39">
        <v>30.9</v>
      </c>
      <c r="G39">
        <v>0</v>
      </c>
      <c r="H39">
        <v>0</v>
      </c>
      <c r="I39">
        <v>43</v>
      </c>
      <c r="J39">
        <v>11.8</v>
      </c>
      <c r="K39">
        <v>4882.88288288288</v>
      </c>
      <c r="L39">
        <f t="shared" si="1"/>
        <v>2.4166051660516621E-3</v>
      </c>
      <c r="M39">
        <f t="shared" si="2"/>
        <v>2.419529869167881E-3</v>
      </c>
      <c r="Q39">
        <v>2.419529869167881E-3</v>
      </c>
      <c r="T39">
        <v>1956</v>
      </c>
      <c r="U39">
        <f t="shared" si="3"/>
        <v>118</v>
      </c>
      <c r="V39">
        <v>4882.88288288288</v>
      </c>
      <c r="W39">
        <v>2.419529869167881E-3</v>
      </c>
    </row>
    <row r="40" spans="1:23" x14ac:dyDescent="0.35">
      <c r="A40">
        <v>1957</v>
      </c>
      <c r="B40">
        <v>11.2</v>
      </c>
      <c r="C40">
        <v>0</v>
      </c>
      <c r="D40">
        <v>0</v>
      </c>
      <c r="E40" t="s">
        <v>171</v>
      </c>
      <c r="F40">
        <v>58.4</v>
      </c>
      <c r="G40">
        <v>0</v>
      </c>
      <c r="H40">
        <v>0</v>
      </c>
      <c r="I40">
        <v>70</v>
      </c>
      <c r="J40">
        <v>11.2</v>
      </c>
      <c r="K40">
        <v>5033.0330330330298</v>
      </c>
      <c r="L40">
        <f t="shared" si="1"/>
        <v>2.2252983293556097E-3</v>
      </c>
      <c r="M40">
        <f t="shared" si="2"/>
        <v>2.2277779850149505E-3</v>
      </c>
      <c r="Q40">
        <v>2.2277779850149505E-3</v>
      </c>
      <c r="T40">
        <v>1957</v>
      </c>
      <c r="U40">
        <f t="shared" si="3"/>
        <v>112</v>
      </c>
      <c r="V40">
        <v>5033.0330330330298</v>
      </c>
      <c r="W40">
        <v>2.2277779850149505E-3</v>
      </c>
    </row>
    <row r="41" spans="1:23" x14ac:dyDescent="0.35">
      <c r="A41">
        <v>1958</v>
      </c>
      <c r="B41">
        <v>9.6999999999999993</v>
      </c>
      <c r="C41">
        <v>0</v>
      </c>
      <c r="D41">
        <v>0</v>
      </c>
      <c r="E41" t="s">
        <v>171</v>
      </c>
      <c r="F41">
        <v>35.299999999999997</v>
      </c>
      <c r="G41">
        <v>0</v>
      </c>
      <c r="H41">
        <v>0</v>
      </c>
      <c r="I41">
        <v>45</v>
      </c>
      <c r="J41">
        <v>9.6999999999999993</v>
      </c>
      <c r="K41">
        <v>5003.0030030030002</v>
      </c>
      <c r="L41">
        <f t="shared" si="1"/>
        <v>1.9388355342136864E-3</v>
      </c>
      <c r="M41">
        <f t="shared" si="2"/>
        <v>1.940717508780944E-3</v>
      </c>
      <c r="Q41">
        <v>1.940717508780944E-3</v>
      </c>
      <c r="T41">
        <v>1958</v>
      </c>
      <c r="U41">
        <f t="shared" si="3"/>
        <v>97</v>
      </c>
      <c r="V41">
        <v>5003.0030030030002</v>
      </c>
      <c r="W41">
        <v>1.940717508780944E-3</v>
      </c>
    </row>
    <row r="42" spans="1:23" x14ac:dyDescent="0.35">
      <c r="A42">
        <v>1959</v>
      </c>
      <c r="B42">
        <v>22.7</v>
      </c>
      <c r="C42">
        <v>0</v>
      </c>
      <c r="D42">
        <v>0</v>
      </c>
      <c r="E42" t="s">
        <v>171</v>
      </c>
      <c r="F42">
        <v>40</v>
      </c>
      <c r="G42">
        <v>0</v>
      </c>
      <c r="H42">
        <v>0</v>
      </c>
      <c r="I42">
        <v>63</v>
      </c>
      <c r="J42">
        <v>22.7</v>
      </c>
      <c r="K42">
        <v>4852.8528528528504</v>
      </c>
      <c r="L42">
        <f t="shared" si="1"/>
        <v>4.6776608910891115E-3</v>
      </c>
      <c r="M42">
        <f t="shared" si="2"/>
        <v>4.6886353834714751E-3</v>
      </c>
      <c r="Q42">
        <v>4.6886353834714751E-3</v>
      </c>
      <c r="T42">
        <v>1959</v>
      </c>
      <c r="U42">
        <f t="shared" si="3"/>
        <v>227</v>
      </c>
      <c r="V42">
        <v>4852.8528528528504</v>
      </c>
      <c r="W42">
        <v>4.6886353834714751E-3</v>
      </c>
    </row>
    <row r="43" spans="1:23" x14ac:dyDescent="0.35">
      <c r="A43">
        <v>1960</v>
      </c>
      <c r="B43">
        <v>17.5</v>
      </c>
      <c r="C43">
        <v>0</v>
      </c>
      <c r="D43">
        <v>0</v>
      </c>
      <c r="E43" t="s">
        <v>171</v>
      </c>
      <c r="F43">
        <v>56.7</v>
      </c>
      <c r="G43">
        <v>0</v>
      </c>
      <c r="H43">
        <v>0</v>
      </c>
      <c r="I43">
        <v>74</v>
      </c>
      <c r="J43">
        <v>17.5</v>
      </c>
      <c r="K43">
        <v>4762.7627627627598</v>
      </c>
      <c r="L43">
        <f t="shared" si="1"/>
        <v>3.6743379571248448E-3</v>
      </c>
      <c r="M43">
        <f t="shared" si="2"/>
        <v>3.681104917989295E-3</v>
      </c>
      <c r="Q43">
        <v>3.681104917989295E-3</v>
      </c>
      <c r="T43">
        <v>1960</v>
      </c>
      <c r="U43">
        <f t="shared" si="3"/>
        <v>175</v>
      </c>
      <c r="V43">
        <v>4762.7627627627598</v>
      </c>
      <c r="W43">
        <v>3.681104917989295E-3</v>
      </c>
    </row>
    <row r="44" spans="1:23" x14ac:dyDescent="0.35">
      <c r="A44">
        <v>1961</v>
      </c>
      <c r="B44">
        <v>16</v>
      </c>
      <c r="C44">
        <v>0</v>
      </c>
      <c r="D44">
        <v>0</v>
      </c>
      <c r="E44" t="s">
        <v>171</v>
      </c>
      <c r="F44">
        <v>58.1</v>
      </c>
      <c r="G44">
        <v>0</v>
      </c>
      <c r="H44">
        <v>0</v>
      </c>
      <c r="I44">
        <v>74</v>
      </c>
      <c r="J44">
        <v>16</v>
      </c>
      <c r="K44">
        <v>4762.7627627627598</v>
      </c>
      <c r="L44">
        <f t="shared" si="1"/>
        <v>3.3593947036570006E-3</v>
      </c>
      <c r="M44">
        <f t="shared" si="2"/>
        <v>3.3650501394907636E-3</v>
      </c>
      <c r="Q44">
        <v>3.3650501394907636E-3</v>
      </c>
      <c r="T44">
        <v>1961</v>
      </c>
      <c r="U44">
        <f t="shared" si="3"/>
        <v>160</v>
      </c>
      <c r="V44">
        <v>4762.7627627627598</v>
      </c>
      <c r="W44">
        <v>3.3650501394907636E-3</v>
      </c>
    </row>
    <row r="45" spans="1:23" x14ac:dyDescent="0.35">
      <c r="A45">
        <v>1962</v>
      </c>
      <c r="B45">
        <v>11</v>
      </c>
      <c r="C45">
        <v>0</v>
      </c>
      <c r="D45">
        <v>0</v>
      </c>
      <c r="E45" t="s">
        <v>171</v>
      </c>
      <c r="F45">
        <v>73.8</v>
      </c>
      <c r="G45">
        <v>0</v>
      </c>
      <c r="H45">
        <v>0</v>
      </c>
      <c r="I45">
        <v>85</v>
      </c>
      <c r="J45">
        <v>11</v>
      </c>
      <c r="K45">
        <v>4732.7327327327303</v>
      </c>
      <c r="L45">
        <f t="shared" si="1"/>
        <v>2.3242385786802042E-3</v>
      </c>
      <c r="M45">
        <f t="shared" si="2"/>
        <v>2.3269438137195485E-3</v>
      </c>
      <c r="Q45">
        <v>2.3269438137195485E-3</v>
      </c>
      <c r="T45">
        <v>1962</v>
      </c>
      <c r="U45">
        <f t="shared" si="3"/>
        <v>110</v>
      </c>
      <c r="V45">
        <v>4732.7327327327303</v>
      </c>
      <c r="W45">
        <v>2.3269438137195485E-3</v>
      </c>
    </row>
    <row r="46" spans="1:23" x14ac:dyDescent="0.35">
      <c r="A46">
        <v>1963</v>
      </c>
      <c r="B46">
        <v>17.5</v>
      </c>
      <c r="C46">
        <v>0</v>
      </c>
      <c r="D46">
        <v>0</v>
      </c>
      <c r="E46" t="s">
        <v>171</v>
      </c>
      <c r="F46">
        <v>65.599999999999994</v>
      </c>
      <c r="G46">
        <v>0</v>
      </c>
      <c r="H46">
        <v>0</v>
      </c>
      <c r="I46">
        <v>83</v>
      </c>
      <c r="J46">
        <v>17.5</v>
      </c>
      <c r="K46">
        <v>4672.6726726726702</v>
      </c>
      <c r="L46">
        <f t="shared" si="1"/>
        <v>3.7451799485861202E-3</v>
      </c>
      <c r="M46">
        <f t="shared" si="2"/>
        <v>3.7522106947725101E-3</v>
      </c>
      <c r="Q46">
        <v>3.7522106947725101E-3</v>
      </c>
      <c r="T46">
        <v>1963</v>
      </c>
      <c r="U46">
        <f t="shared" si="3"/>
        <v>175</v>
      </c>
      <c r="V46">
        <v>4672.6726726726702</v>
      </c>
      <c r="W46">
        <v>3.7522106947725101E-3</v>
      </c>
    </row>
    <row r="47" spans="1:23" x14ac:dyDescent="0.35">
      <c r="A47">
        <v>1964</v>
      </c>
      <c r="B47">
        <v>17.2</v>
      </c>
      <c r="C47">
        <v>0</v>
      </c>
      <c r="D47">
        <v>0</v>
      </c>
      <c r="E47" t="s">
        <v>171</v>
      </c>
      <c r="F47">
        <v>38.6</v>
      </c>
      <c r="G47">
        <v>0</v>
      </c>
      <c r="H47">
        <v>0</v>
      </c>
      <c r="I47">
        <v>56</v>
      </c>
      <c r="J47">
        <v>17.2</v>
      </c>
      <c r="K47">
        <v>4582.5825825825796</v>
      </c>
      <c r="L47">
        <f t="shared" si="1"/>
        <v>3.7533420707732659E-3</v>
      </c>
      <c r="M47">
        <f t="shared" si="2"/>
        <v>3.7604035340525546E-3</v>
      </c>
      <c r="Q47">
        <v>3.7604035340525546E-3</v>
      </c>
      <c r="T47">
        <v>1964</v>
      </c>
      <c r="U47">
        <f t="shared" si="3"/>
        <v>172</v>
      </c>
      <c r="V47">
        <v>4582.5825825825796</v>
      </c>
      <c r="W47">
        <v>3.7604035340525546E-3</v>
      </c>
    </row>
    <row r="48" spans="1:23" x14ac:dyDescent="0.35">
      <c r="A48">
        <v>1965</v>
      </c>
      <c r="B48">
        <v>19.600000000000001</v>
      </c>
      <c r="C48">
        <v>0</v>
      </c>
      <c r="D48">
        <v>0</v>
      </c>
      <c r="E48" t="s">
        <v>171</v>
      </c>
      <c r="F48">
        <v>37.9</v>
      </c>
      <c r="G48">
        <v>0</v>
      </c>
      <c r="H48">
        <v>0</v>
      </c>
      <c r="I48">
        <v>58</v>
      </c>
      <c r="J48">
        <v>19.600000000000001</v>
      </c>
      <c r="K48">
        <v>4582.5825825825796</v>
      </c>
      <c r="L48">
        <f t="shared" si="1"/>
        <v>4.2770642201834892E-3</v>
      </c>
      <c r="M48">
        <f t="shared" si="2"/>
        <v>4.286237023812315E-3</v>
      </c>
      <c r="Q48">
        <v>4.286237023812315E-3</v>
      </c>
      <c r="T48">
        <v>1965</v>
      </c>
      <c r="U48">
        <f t="shared" si="3"/>
        <v>196</v>
      </c>
      <c r="V48">
        <v>4582.5825825825796</v>
      </c>
      <c r="W48">
        <v>4.286237023812315E-3</v>
      </c>
    </row>
    <row r="49" spans="1:23" x14ac:dyDescent="0.35">
      <c r="A49">
        <v>1966</v>
      </c>
      <c r="B49">
        <v>9.1999999999999993</v>
      </c>
      <c r="C49">
        <v>0</v>
      </c>
      <c r="D49">
        <v>0</v>
      </c>
      <c r="E49" t="s">
        <v>171</v>
      </c>
      <c r="F49">
        <v>40.6</v>
      </c>
      <c r="G49">
        <v>0</v>
      </c>
      <c r="H49">
        <v>0</v>
      </c>
      <c r="I49">
        <v>50</v>
      </c>
      <c r="J49">
        <v>9.1999999999999993</v>
      </c>
      <c r="K49">
        <v>4612.6126126126101</v>
      </c>
      <c r="L49">
        <f t="shared" si="1"/>
        <v>1.9945312500000011E-3</v>
      </c>
      <c r="M49">
        <f t="shared" si="2"/>
        <v>1.9965229762678349E-3</v>
      </c>
      <c r="Q49">
        <v>1.9965229762678349E-3</v>
      </c>
      <c r="T49">
        <v>1966</v>
      </c>
      <c r="U49">
        <f t="shared" si="3"/>
        <v>92</v>
      </c>
      <c r="V49">
        <v>4612.6126126126101</v>
      </c>
      <c r="W49">
        <v>1.9965229762678349E-3</v>
      </c>
    </row>
    <row r="50" spans="1:23" x14ac:dyDescent="0.35">
      <c r="A50">
        <v>1967</v>
      </c>
      <c r="B50">
        <v>15.4</v>
      </c>
      <c r="C50">
        <v>0</v>
      </c>
      <c r="D50">
        <v>0</v>
      </c>
      <c r="E50" t="s">
        <v>171</v>
      </c>
      <c r="F50">
        <v>54.5</v>
      </c>
      <c r="G50">
        <v>0</v>
      </c>
      <c r="H50">
        <v>0</v>
      </c>
      <c r="I50">
        <v>70</v>
      </c>
      <c r="J50">
        <v>15.4</v>
      </c>
      <c r="K50">
        <v>4582.5825825825796</v>
      </c>
      <c r="L50">
        <f t="shared" si="1"/>
        <v>3.3605504587155988E-3</v>
      </c>
      <c r="M50">
        <f t="shared" si="2"/>
        <v>3.366209790946516E-3</v>
      </c>
      <c r="Q50">
        <v>3.366209790946516E-3</v>
      </c>
      <c r="T50">
        <v>1967</v>
      </c>
      <c r="U50">
        <f t="shared" si="3"/>
        <v>154</v>
      </c>
      <c r="V50">
        <v>4582.5825825825796</v>
      </c>
      <c r="W50">
        <v>3.366209790946516E-3</v>
      </c>
    </row>
    <row r="51" spans="1:23" x14ac:dyDescent="0.35">
      <c r="A51">
        <v>1968</v>
      </c>
      <c r="B51">
        <v>13.7</v>
      </c>
      <c r="C51">
        <v>0</v>
      </c>
      <c r="D51">
        <v>0</v>
      </c>
      <c r="E51" t="s">
        <v>171</v>
      </c>
      <c r="F51">
        <v>34.1</v>
      </c>
      <c r="G51">
        <v>0</v>
      </c>
      <c r="H51">
        <v>0</v>
      </c>
      <c r="I51">
        <v>48</v>
      </c>
      <c r="J51">
        <v>13.7</v>
      </c>
      <c r="K51">
        <v>4552.55255255255</v>
      </c>
      <c r="L51">
        <f t="shared" si="1"/>
        <v>3.0093007915567298E-3</v>
      </c>
      <c r="M51">
        <f t="shared" si="2"/>
        <v>3.0138378417024136E-3</v>
      </c>
      <c r="Q51">
        <v>3.0138378417024136E-3</v>
      </c>
      <c r="T51">
        <v>1968</v>
      </c>
      <c r="U51">
        <f t="shared" si="3"/>
        <v>137</v>
      </c>
      <c r="V51">
        <v>4552.55255255255</v>
      </c>
      <c r="W51">
        <v>3.0138378417024136E-3</v>
      </c>
    </row>
    <row r="52" spans="1:23" x14ac:dyDescent="0.35">
      <c r="A52">
        <v>1969</v>
      </c>
      <c r="B52">
        <v>13.8</v>
      </c>
      <c r="C52">
        <v>0.1</v>
      </c>
      <c r="D52">
        <v>0</v>
      </c>
      <c r="E52" t="s">
        <v>171</v>
      </c>
      <c r="F52">
        <v>62.6</v>
      </c>
      <c r="G52">
        <v>0.2</v>
      </c>
      <c r="H52">
        <v>0</v>
      </c>
      <c r="I52">
        <v>77</v>
      </c>
      <c r="J52">
        <v>13.9</v>
      </c>
      <c r="K52">
        <v>4522.5225225225204</v>
      </c>
      <c r="L52">
        <f t="shared" si="1"/>
        <v>3.0735059760956191E-3</v>
      </c>
      <c r="M52">
        <f t="shared" si="2"/>
        <v>3.0782388958474714E-3</v>
      </c>
      <c r="Q52">
        <v>3.0782388958474714E-3</v>
      </c>
      <c r="T52">
        <v>1969</v>
      </c>
      <c r="U52">
        <f t="shared" si="3"/>
        <v>139</v>
      </c>
      <c r="V52">
        <v>4522.5225225225204</v>
      </c>
      <c r="W52">
        <v>3.0782388958474714E-3</v>
      </c>
    </row>
    <row r="53" spans="1:23" x14ac:dyDescent="0.35">
      <c r="A53">
        <v>1970</v>
      </c>
      <c r="B53">
        <v>26.5</v>
      </c>
      <c r="C53">
        <v>0</v>
      </c>
      <c r="D53">
        <v>0</v>
      </c>
      <c r="E53" t="s">
        <v>171</v>
      </c>
      <c r="F53">
        <v>84.8</v>
      </c>
      <c r="G53">
        <v>0</v>
      </c>
      <c r="H53">
        <v>0</v>
      </c>
      <c r="I53">
        <v>111</v>
      </c>
      <c r="J53">
        <v>26.5</v>
      </c>
      <c r="K53">
        <v>4462.4624624624603</v>
      </c>
      <c r="L53">
        <f t="shared" si="1"/>
        <v>5.9384253028263827E-3</v>
      </c>
      <c r="M53">
        <f t="shared" si="2"/>
        <v>5.9561278687343408E-3</v>
      </c>
      <c r="Q53">
        <v>5.9561278687343408E-3</v>
      </c>
      <c r="T53">
        <v>1970</v>
      </c>
      <c r="U53">
        <f t="shared" si="3"/>
        <v>265</v>
      </c>
      <c r="V53">
        <v>4462.4624624624603</v>
      </c>
      <c r="W53">
        <v>5.9561278687343408E-3</v>
      </c>
    </row>
    <row r="54" spans="1:23" x14ac:dyDescent="0.35">
      <c r="A54">
        <v>1971</v>
      </c>
      <c r="B54">
        <v>25.7</v>
      </c>
      <c r="C54">
        <v>0</v>
      </c>
      <c r="D54">
        <v>0</v>
      </c>
      <c r="E54" t="s">
        <v>171</v>
      </c>
      <c r="F54">
        <v>69.5</v>
      </c>
      <c r="G54">
        <v>0</v>
      </c>
      <c r="H54">
        <v>0</v>
      </c>
      <c r="I54">
        <v>95</v>
      </c>
      <c r="J54">
        <v>25.7</v>
      </c>
      <c r="K54">
        <v>4372.3723723723697</v>
      </c>
      <c r="L54">
        <f t="shared" si="1"/>
        <v>5.8778159340659372E-3</v>
      </c>
      <c r="M54">
        <f t="shared" si="2"/>
        <v>5.8951582842961363E-3</v>
      </c>
      <c r="Q54">
        <v>5.8951582842961363E-3</v>
      </c>
      <c r="T54">
        <v>1971</v>
      </c>
      <c r="U54">
        <f t="shared" si="3"/>
        <v>257</v>
      </c>
      <c r="V54">
        <v>4372.3723723723697</v>
      </c>
      <c r="W54">
        <v>5.8951582842961363E-3</v>
      </c>
    </row>
    <row r="55" spans="1:23" x14ac:dyDescent="0.35">
      <c r="A55">
        <v>1972</v>
      </c>
      <c r="B55">
        <v>23.1</v>
      </c>
      <c r="C55">
        <v>0</v>
      </c>
      <c r="D55">
        <v>0</v>
      </c>
      <c r="E55" t="s">
        <v>171</v>
      </c>
      <c r="F55">
        <v>69.7</v>
      </c>
      <c r="G55">
        <v>0.1</v>
      </c>
      <c r="H55">
        <v>0</v>
      </c>
      <c r="I55">
        <v>93</v>
      </c>
      <c r="J55">
        <v>23.1</v>
      </c>
      <c r="K55">
        <v>4402.4024024024002</v>
      </c>
      <c r="L55">
        <f t="shared" si="1"/>
        <v>5.2471350613915446E-3</v>
      </c>
      <c r="M55">
        <f t="shared" si="2"/>
        <v>5.2609496203285932E-3</v>
      </c>
      <c r="Q55">
        <v>5.2609496203285932E-3</v>
      </c>
      <c r="T55">
        <v>1972</v>
      </c>
      <c r="U55">
        <f t="shared" si="3"/>
        <v>231</v>
      </c>
      <c r="V55">
        <v>4402.4024024024002</v>
      </c>
      <c r="W55">
        <v>5.2609496203285932E-3</v>
      </c>
    </row>
    <row r="56" spans="1:23" x14ac:dyDescent="0.35">
      <c r="A56">
        <v>1973</v>
      </c>
      <c r="B56">
        <v>66.2</v>
      </c>
      <c r="C56">
        <v>0</v>
      </c>
      <c r="D56">
        <v>0</v>
      </c>
      <c r="E56" t="s">
        <v>171</v>
      </c>
      <c r="F56">
        <v>64.900000000000006</v>
      </c>
      <c r="G56">
        <v>0</v>
      </c>
      <c r="H56">
        <v>0</v>
      </c>
      <c r="I56">
        <v>131</v>
      </c>
      <c r="J56">
        <v>66.2</v>
      </c>
      <c r="K56">
        <v>4342.3423423423401</v>
      </c>
      <c r="L56">
        <f t="shared" si="1"/>
        <v>1.5245228215767643E-2</v>
      </c>
      <c r="M56">
        <f t="shared" si="2"/>
        <v>1.5362631461996549E-2</v>
      </c>
      <c r="Q56">
        <v>1.5362631461996549E-2</v>
      </c>
      <c r="T56">
        <v>1973</v>
      </c>
      <c r="U56">
        <f t="shared" si="3"/>
        <v>662</v>
      </c>
      <c r="V56">
        <v>4342.3423423423401</v>
      </c>
      <c r="W56">
        <v>1.5362631461996549E-2</v>
      </c>
    </row>
    <row r="57" spans="1:23" x14ac:dyDescent="0.35">
      <c r="A57">
        <v>1974</v>
      </c>
      <c r="B57">
        <v>12.9</v>
      </c>
      <c r="C57">
        <v>0</v>
      </c>
      <c r="D57">
        <v>0</v>
      </c>
      <c r="E57" t="s">
        <v>171</v>
      </c>
      <c r="F57">
        <v>89.1</v>
      </c>
      <c r="G57">
        <v>0</v>
      </c>
      <c r="H57">
        <v>0</v>
      </c>
      <c r="I57">
        <v>102</v>
      </c>
      <c r="J57">
        <v>12.9</v>
      </c>
      <c r="K57">
        <v>4342.3423423423401</v>
      </c>
      <c r="L57">
        <f t="shared" si="1"/>
        <v>2.9707468879668067E-3</v>
      </c>
      <c r="M57">
        <f t="shared" si="2"/>
        <v>2.9751683153019333E-3</v>
      </c>
      <c r="Q57">
        <v>2.9751683153019333E-3</v>
      </c>
      <c r="T57">
        <v>1974</v>
      </c>
      <c r="U57">
        <f t="shared" si="3"/>
        <v>129</v>
      </c>
      <c r="V57">
        <v>4342.3423423423401</v>
      </c>
      <c r="W57">
        <v>2.9751683153019333E-3</v>
      </c>
    </row>
    <row r="58" spans="1:23" x14ac:dyDescent="0.35">
      <c r="A58">
        <v>1975</v>
      </c>
      <c r="B58">
        <v>10.4</v>
      </c>
      <c r="C58">
        <v>0</v>
      </c>
      <c r="D58">
        <v>0</v>
      </c>
      <c r="E58" t="s">
        <v>171</v>
      </c>
      <c r="F58">
        <v>132</v>
      </c>
      <c r="G58">
        <v>0</v>
      </c>
      <c r="H58">
        <v>0</v>
      </c>
      <c r="I58">
        <v>142</v>
      </c>
      <c r="J58">
        <v>10.4</v>
      </c>
      <c r="K58">
        <v>4342.3423423423401</v>
      </c>
      <c r="L58">
        <f t="shared" si="1"/>
        <v>2.395020746887968E-3</v>
      </c>
      <c r="M58">
        <f t="shared" si="2"/>
        <v>2.3978933966975705E-3</v>
      </c>
      <c r="Q58">
        <v>2.3978933966975705E-3</v>
      </c>
      <c r="T58">
        <v>1975</v>
      </c>
      <c r="U58">
        <f t="shared" si="3"/>
        <v>104</v>
      </c>
      <c r="V58">
        <v>4342.3423423423401</v>
      </c>
      <c r="W58">
        <v>2.3978933966975705E-3</v>
      </c>
    </row>
    <row r="59" spans="1:23" x14ac:dyDescent="0.35">
      <c r="A59">
        <v>1976</v>
      </c>
      <c r="B59">
        <v>8.1999999999999993</v>
      </c>
      <c r="C59">
        <v>0</v>
      </c>
      <c r="D59">
        <v>0</v>
      </c>
      <c r="E59" t="s">
        <v>171</v>
      </c>
      <c r="F59">
        <v>83.9</v>
      </c>
      <c r="G59">
        <v>0</v>
      </c>
      <c r="H59">
        <v>0</v>
      </c>
      <c r="I59">
        <v>92</v>
      </c>
      <c r="J59">
        <v>8.1999999999999993</v>
      </c>
      <c r="K59">
        <v>4342.3423423423401</v>
      </c>
      <c r="L59">
        <f t="shared" si="1"/>
        <v>1.88838174273859E-3</v>
      </c>
      <c r="M59">
        <f t="shared" si="2"/>
        <v>1.890166983373042E-3</v>
      </c>
      <c r="Q59">
        <v>1.890166983373042E-3</v>
      </c>
      <c r="T59">
        <v>1976</v>
      </c>
      <c r="U59">
        <f t="shared" si="3"/>
        <v>82</v>
      </c>
      <c r="V59">
        <v>4342.3423423423401</v>
      </c>
      <c r="W59">
        <v>1.890166983373042E-3</v>
      </c>
    </row>
    <row r="60" spans="1:23" x14ac:dyDescent="0.35">
      <c r="A60">
        <v>1977</v>
      </c>
      <c r="B60">
        <v>46.3</v>
      </c>
      <c r="C60">
        <v>0.1</v>
      </c>
      <c r="D60">
        <v>0</v>
      </c>
      <c r="E60" t="s">
        <v>171</v>
      </c>
      <c r="F60">
        <v>112.3</v>
      </c>
      <c r="G60">
        <v>0.6</v>
      </c>
      <c r="H60">
        <v>0</v>
      </c>
      <c r="I60">
        <v>159</v>
      </c>
      <c r="J60">
        <v>46.4</v>
      </c>
      <c r="K60">
        <v>4282.28228228228</v>
      </c>
      <c r="L60">
        <f t="shared" si="1"/>
        <v>1.083534361851333E-2</v>
      </c>
      <c r="M60">
        <f t="shared" si="2"/>
        <v>1.0894473470271431E-2</v>
      </c>
      <c r="Q60">
        <v>1.0894473470271431E-2</v>
      </c>
      <c r="T60">
        <v>1977</v>
      </c>
      <c r="U60">
        <f t="shared" si="3"/>
        <v>464</v>
      </c>
      <c r="V60">
        <v>4282.28228228228</v>
      </c>
      <c r="W60">
        <v>1.0894473470271431E-2</v>
      </c>
    </row>
    <row r="61" spans="1:23" x14ac:dyDescent="0.35">
      <c r="A61">
        <v>1978</v>
      </c>
      <c r="B61">
        <v>47.5</v>
      </c>
      <c r="C61">
        <v>0.2</v>
      </c>
      <c r="D61">
        <v>0</v>
      </c>
      <c r="E61" t="s">
        <v>171</v>
      </c>
      <c r="F61">
        <v>133</v>
      </c>
      <c r="G61">
        <v>4.4000000000000004</v>
      </c>
      <c r="H61">
        <v>0</v>
      </c>
      <c r="I61">
        <v>185</v>
      </c>
      <c r="J61">
        <v>47.7</v>
      </c>
      <c r="K61">
        <v>4162.1621621621598</v>
      </c>
      <c r="L61">
        <f t="shared" si="1"/>
        <v>1.1460389610389617E-2</v>
      </c>
      <c r="M61">
        <f t="shared" si="2"/>
        <v>1.1526565965786679E-2</v>
      </c>
      <c r="Q61">
        <v>1.1526565965786679E-2</v>
      </c>
      <c r="T61">
        <v>1978</v>
      </c>
      <c r="U61">
        <f t="shared" si="3"/>
        <v>477</v>
      </c>
      <c r="V61">
        <v>4162.1621621621598</v>
      </c>
      <c r="W61">
        <v>1.1526565965786679E-2</v>
      </c>
    </row>
    <row r="62" spans="1:23" x14ac:dyDescent="0.35">
      <c r="A62">
        <v>1979</v>
      </c>
      <c r="B62">
        <v>90.5</v>
      </c>
      <c r="C62">
        <v>26</v>
      </c>
      <c r="D62">
        <v>0</v>
      </c>
      <c r="E62" t="s">
        <v>171</v>
      </c>
      <c r="F62">
        <v>190</v>
      </c>
      <c r="G62">
        <v>14.5</v>
      </c>
      <c r="H62">
        <v>0</v>
      </c>
      <c r="I62">
        <v>321</v>
      </c>
      <c r="J62">
        <v>116.5</v>
      </c>
      <c r="K62">
        <v>4042.0420420420401</v>
      </c>
      <c r="L62">
        <f t="shared" si="1"/>
        <v>2.882206537890046E-2</v>
      </c>
      <c r="M62">
        <f t="shared" si="2"/>
        <v>2.9245578641445742E-2</v>
      </c>
      <c r="Q62">
        <v>2.9245578641445742E-2</v>
      </c>
      <c r="T62">
        <v>1979</v>
      </c>
      <c r="U62">
        <f t="shared" si="3"/>
        <v>1165</v>
      </c>
      <c r="V62">
        <v>4042.0420420420401</v>
      </c>
      <c r="W62">
        <v>2.9245578641445742E-2</v>
      </c>
    </row>
    <row r="63" spans="1:23" x14ac:dyDescent="0.35">
      <c r="A63">
        <v>1980</v>
      </c>
      <c r="B63">
        <v>59</v>
      </c>
      <c r="C63">
        <v>11.3</v>
      </c>
      <c r="D63">
        <v>0</v>
      </c>
      <c r="E63" t="s">
        <v>171</v>
      </c>
      <c r="F63">
        <v>168.5</v>
      </c>
      <c r="G63">
        <v>9.1999999999999993</v>
      </c>
      <c r="H63">
        <v>0</v>
      </c>
      <c r="I63">
        <v>248</v>
      </c>
      <c r="J63">
        <v>70.3</v>
      </c>
      <c r="K63">
        <v>3951.9519519519499</v>
      </c>
      <c r="L63">
        <f t="shared" si="1"/>
        <v>1.778867781155016E-2</v>
      </c>
      <c r="M63">
        <f t="shared" si="2"/>
        <v>1.7948798067694515E-2</v>
      </c>
      <c r="Q63">
        <v>1.7948798067694515E-2</v>
      </c>
      <c r="T63">
        <v>1980</v>
      </c>
      <c r="U63">
        <f t="shared" si="3"/>
        <v>703</v>
      </c>
      <c r="V63">
        <v>3951.9519519519499</v>
      </c>
      <c r="W63">
        <v>1.7948798067694515E-2</v>
      </c>
    </row>
    <row r="64" spans="1:23" x14ac:dyDescent="0.35">
      <c r="A64">
        <v>1981</v>
      </c>
      <c r="B64">
        <v>49.1</v>
      </c>
      <c r="C64">
        <v>5</v>
      </c>
      <c r="D64">
        <v>0</v>
      </c>
      <c r="E64" t="s">
        <v>171</v>
      </c>
      <c r="F64">
        <v>122.3</v>
      </c>
      <c r="G64">
        <v>5.9</v>
      </c>
      <c r="H64">
        <v>0</v>
      </c>
      <c r="I64">
        <v>182</v>
      </c>
      <c r="J64">
        <v>54.1</v>
      </c>
      <c r="K64">
        <v>3921.9219219219199</v>
      </c>
      <c r="L64">
        <f t="shared" si="1"/>
        <v>1.3794257274119457E-2</v>
      </c>
      <c r="M64">
        <f t="shared" si="2"/>
        <v>1.3890282124619478E-2</v>
      </c>
      <c r="Q64">
        <v>1.3890282124619478E-2</v>
      </c>
      <c r="T64">
        <v>1981</v>
      </c>
      <c r="U64">
        <f t="shared" si="3"/>
        <v>541</v>
      </c>
      <c r="V64">
        <v>3921.9219219219199</v>
      </c>
      <c r="W64">
        <v>1.3890282124619478E-2</v>
      </c>
    </row>
    <row r="65" spans="1:23" x14ac:dyDescent="0.35">
      <c r="A65">
        <v>1982</v>
      </c>
      <c r="B65">
        <v>22.2</v>
      </c>
      <c r="C65">
        <v>13</v>
      </c>
      <c r="D65">
        <v>0</v>
      </c>
      <c r="E65" t="s">
        <v>171</v>
      </c>
      <c r="F65">
        <v>48.7</v>
      </c>
      <c r="G65">
        <v>2</v>
      </c>
      <c r="H65">
        <v>0</v>
      </c>
      <c r="I65">
        <v>86</v>
      </c>
      <c r="J65">
        <v>35.200000000000003</v>
      </c>
      <c r="K65">
        <v>3861.8618618618598</v>
      </c>
      <c r="L65">
        <f t="shared" si="1"/>
        <v>9.1147744945567714E-3</v>
      </c>
      <c r="M65">
        <f t="shared" si="2"/>
        <v>9.1565682056102011E-3</v>
      </c>
      <c r="Q65">
        <v>9.1565682056102011E-3</v>
      </c>
      <c r="T65">
        <v>1982</v>
      </c>
      <c r="U65">
        <f t="shared" si="3"/>
        <v>352</v>
      </c>
      <c r="V65">
        <v>3861.8618618618598</v>
      </c>
      <c r="W65">
        <v>9.1565682056102011E-3</v>
      </c>
    </row>
    <row r="66" spans="1:23" x14ac:dyDescent="0.35">
      <c r="A66">
        <v>1983</v>
      </c>
      <c r="B66">
        <v>26.8</v>
      </c>
      <c r="C66">
        <v>0.9</v>
      </c>
      <c r="D66">
        <v>0</v>
      </c>
      <c r="E66" t="s">
        <v>171</v>
      </c>
      <c r="F66">
        <v>67.3</v>
      </c>
      <c r="G66">
        <v>1.9</v>
      </c>
      <c r="H66">
        <v>0</v>
      </c>
      <c r="I66">
        <v>97</v>
      </c>
      <c r="J66">
        <v>27.7</v>
      </c>
      <c r="K66">
        <v>3801.8018018018001</v>
      </c>
      <c r="L66">
        <f t="shared" si="1"/>
        <v>7.2860189573459742E-3</v>
      </c>
      <c r="M66">
        <f t="shared" si="2"/>
        <v>7.3126916308433676E-3</v>
      </c>
      <c r="Q66">
        <v>7.3126916308433676E-3</v>
      </c>
      <c r="T66">
        <v>1983</v>
      </c>
      <c r="U66">
        <f t="shared" si="3"/>
        <v>277</v>
      </c>
      <c r="V66">
        <v>3801.8018018018001</v>
      </c>
      <c r="W66">
        <v>7.3126916308433676E-3</v>
      </c>
    </row>
    <row r="67" spans="1:23" x14ac:dyDescent="0.35">
      <c r="A67">
        <v>1984</v>
      </c>
      <c r="B67">
        <v>46.4</v>
      </c>
      <c r="C67">
        <v>1.2</v>
      </c>
      <c r="D67">
        <v>0</v>
      </c>
      <c r="E67" t="s">
        <v>171</v>
      </c>
      <c r="F67">
        <v>124.8</v>
      </c>
      <c r="G67">
        <v>37.4</v>
      </c>
      <c r="H67">
        <v>0</v>
      </c>
      <c r="I67">
        <v>210</v>
      </c>
      <c r="J67">
        <v>47.6</v>
      </c>
      <c r="K67">
        <v>3741.74174174174</v>
      </c>
      <c r="L67">
        <f t="shared" si="1"/>
        <v>1.2721348314606747E-2</v>
      </c>
      <c r="M67">
        <f t="shared" si="2"/>
        <v>1.2802957524275833E-2</v>
      </c>
      <c r="Q67">
        <v>1.2802957524275833E-2</v>
      </c>
      <c r="T67">
        <v>1984</v>
      </c>
      <c r="U67">
        <f t="shared" si="3"/>
        <v>476</v>
      </c>
      <c r="V67">
        <v>3741.74174174174</v>
      </c>
      <c r="W67">
        <v>1.2802957524275833E-2</v>
      </c>
    </row>
    <row r="68" spans="1:23" x14ac:dyDescent="0.35">
      <c r="A68">
        <v>1985</v>
      </c>
      <c r="B68">
        <v>82</v>
      </c>
      <c r="C68">
        <v>4</v>
      </c>
      <c r="D68">
        <v>0</v>
      </c>
      <c r="E68" t="s">
        <v>171</v>
      </c>
      <c r="F68">
        <v>235.5</v>
      </c>
      <c r="G68">
        <v>8.9</v>
      </c>
      <c r="H68">
        <v>0</v>
      </c>
      <c r="I68">
        <v>330</v>
      </c>
      <c r="J68">
        <v>86</v>
      </c>
      <c r="K68">
        <v>3591.5915915915898</v>
      </c>
      <c r="L68">
        <f t="shared" ref="L68:L92" si="4">J68/K68</f>
        <v>2.3944816053511717E-2</v>
      </c>
      <c r="M68">
        <f t="shared" ref="M68:M92" si="5">-LN(1-L68)</f>
        <v>2.4236153238643667E-2</v>
      </c>
      <c r="Q68">
        <v>2.4236153238643667E-2</v>
      </c>
      <c r="T68">
        <v>1985</v>
      </c>
      <c r="U68">
        <f t="shared" ref="U68:U92" si="6">J68*10</f>
        <v>860</v>
      </c>
      <c r="V68">
        <v>3591.5915915915898</v>
      </c>
      <c r="W68">
        <v>2.4236153238643667E-2</v>
      </c>
    </row>
    <row r="69" spans="1:23" x14ac:dyDescent="0.35">
      <c r="A69">
        <v>1986</v>
      </c>
      <c r="B69">
        <v>93.9</v>
      </c>
      <c r="C69">
        <v>0.2</v>
      </c>
      <c r="D69">
        <v>0</v>
      </c>
      <c r="E69">
        <v>26.3</v>
      </c>
      <c r="F69">
        <v>592.6</v>
      </c>
      <c r="G69">
        <v>13.4</v>
      </c>
      <c r="H69">
        <v>0</v>
      </c>
      <c r="I69">
        <v>726</v>
      </c>
      <c r="J69">
        <v>120.4</v>
      </c>
      <c r="K69">
        <v>3321.3213213213198</v>
      </c>
      <c r="L69">
        <f t="shared" si="4"/>
        <v>3.6250632911392425E-2</v>
      </c>
      <c r="M69">
        <f t="shared" si="5"/>
        <v>3.6924010822211535E-2</v>
      </c>
      <c r="Q69">
        <v>3.6924010822211535E-2</v>
      </c>
      <c r="T69">
        <v>1986</v>
      </c>
      <c r="U69">
        <f t="shared" si="6"/>
        <v>1204</v>
      </c>
      <c r="V69">
        <v>3321.3213213213198</v>
      </c>
      <c r="W69">
        <v>3.6924010822211535E-2</v>
      </c>
    </row>
    <row r="70" spans="1:23" x14ac:dyDescent="0.35">
      <c r="A70">
        <v>1987</v>
      </c>
      <c r="B70">
        <v>100.6</v>
      </c>
      <c r="C70">
        <v>0.4</v>
      </c>
      <c r="D70">
        <v>0</v>
      </c>
      <c r="E70">
        <v>46.8</v>
      </c>
      <c r="F70">
        <v>578.70000000000005</v>
      </c>
      <c r="G70">
        <v>31.6</v>
      </c>
      <c r="H70">
        <v>0</v>
      </c>
      <c r="I70">
        <v>758</v>
      </c>
      <c r="J70">
        <v>147.80000000000001</v>
      </c>
      <c r="K70">
        <v>3111.1111111111099</v>
      </c>
      <c r="L70">
        <f t="shared" si="4"/>
        <v>4.750714285714288E-2</v>
      </c>
      <c r="M70">
        <f t="shared" si="5"/>
        <v>4.867267107201631E-2</v>
      </c>
      <c r="Q70">
        <v>4.867267107201631E-2</v>
      </c>
      <c r="T70">
        <v>1987</v>
      </c>
      <c r="U70">
        <f t="shared" si="6"/>
        <v>1478</v>
      </c>
      <c r="V70">
        <v>3111.1111111111099</v>
      </c>
      <c r="W70">
        <v>4.867267107201631E-2</v>
      </c>
    </row>
    <row r="71" spans="1:23" x14ac:dyDescent="0.35">
      <c r="A71">
        <v>1988</v>
      </c>
      <c r="B71">
        <v>130.80000000000001</v>
      </c>
      <c r="C71">
        <v>0</v>
      </c>
      <c r="D71">
        <v>0</v>
      </c>
      <c r="E71">
        <v>40.799999999999997</v>
      </c>
      <c r="F71">
        <v>620.4</v>
      </c>
      <c r="G71">
        <v>15.8</v>
      </c>
      <c r="H71">
        <v>0</v>
      </c>
      <c r="I71">
        <v>808</v>
      </c>
      <c r="J71">
        <v>171.60000000000002</v>
      </c>
      <c r="K71">
        <v>2780.7807807807799</v>
      </c>
      <c r="L71">
        <f t="shared" si="4"/>
        <v>6.170928725701947E-2</v>
      </c>
      <c r="M71">
        <f t="shared" si="5"/>
        <v>6.3695449696345455E-2</v>
      </c>
      <c r="Q71">
        <v>6.3695449696345455E-2</v>
      </c>
      <c r="T71">
        <v>1988</v>
      </c>
      <c r="U71">
        <f t="shared" si="6"/>
        <v>1716.0000000000002</v>
      </c>
      <c r="V71">
        <v>2780.7807807807799</v>
      </c>
      <c r="W71">
        <v>6.3695449696345455E-2</v>
      </c>
    </row>
    <row r="72" spans="1:23" x14ac:dyDescent="0.35">
      <c r="A72">
        <v>1989</v>
      </c>
      <c r="B72">
        <v>125.5</v>
      </c>
      <c r="C72">
        <v>0</v>
      </c>
      <c r="D72">
        <v>0</v>
      </c>
      <c r="E72">
        <v>35.700000000000003</v>
      </c>
      <c r="F72">
        <v>838</v>
      </c>
      <c r="G72">
        <v>36.200000000000003</v>
      </c>
      <c r="H72">
        <v>0</v>
      </c>
      <c r="I72">
        <v>1035</v>
      </c>
      <c r="J72">
        <v>161.19999999999999</v>
      </c>
      <c r="K72">
        <v>2510.5105105105099</v>
      </c>
      <c r="L72">
        <f t="shared" si="4"/>
        <v>6.4210047846889967E-2</v>
      </c>
      <c r="M72">
        <f t="shared" si="5"/>
        <v>6.6364237781088797E-2</v>
      </c>
      <c r="Q72">
        <v>6.6364237781088797E-2</v>
      </c>
      <c r="T72">
        <v>1989</v>
      </c>
      <c r="U72">
        <f t="shared" si="6"/>
        <v>1612</v>
      </c>
      <c r="V72">
        <v>2510.5105105105099</v>
      </c>
      <c r="W72">
        <v>6.6364237781088797E-2</v>
      </c>
    </row>
    <row r="73" spans="1:23" x14ac:dyDescent="0.35">
      <c r="A73">
        <v>1990</v>
      </c>
      <c r="B73">
        <v>135.19999999999999</v>
      </c>
      <c r="C73">
        <v>0</v>
      </c>
      <c r="D73">
        <v>0</v>
      </c>
      <c r="E73">
        <v>14.4</v>
      </c>
      <c r="F73">
        <v>1033.7</v>
      </c>
      <c r="G73">
        <v>48.2</v>
      </c>
      <c r="H73">
        <v>0</v>
      </c>
      <c r="I73">
        <v>1231</v>
      </c>
      <c r="J73">
        <v>149.6</v>
      </c>
      <c r="K73">
        <v>2090.0900900900801</v>
      </c>
      <c r="L73">
        <f t="shared" si="4"/>
        <v>7.1575862068965851E-2</v>
      </c>
      <c r="M73">
        <f t="shared" si="5"/>
        <v>7.4266605424969462E-2</v>
      </c>
      <c r="Q73">
        <v>7.4266605424969462E-2</v>
      </c>
      <c r="T73">
        <v>1990</v>
      </c>
      <c r="U73">
        <f t="shared" si="6"/>
        <v>1496</v>
      </c>
      <c r="V73">
        <v>2090.0900900900801</v>
      </c>
      <c r="W73">
        <v>7.4266605424969462E-2</v>
      </c>
    </row>
    <row r="74" spans="1:23" x14ac:dyDescent="0.35">
      <c r="A74">
        <v>1991</v>
      </c>
      <c r="B74">
        <v>114.9</v>
      </c>
      <c r="C74">
        <v>0</v>
      </c>
      <c r="D74">
        <v>0</v>
      </c>
      <c r="E74">
        <v>9</v>
      </c>
      <c r="F74">
        <v>1041.4000000000001</v>
      </c>
      <c r="G74">
        <v>32.200000000000003</v>
      </c>
      <c r="H74">
        <v>0</v>
      </c>
      <c r="I74">
        <v>1197</v>
      </c>
      <c r="J74">
        <v>123.9</v>
      </c>
      <c r="K74">
        <v>1819.8198198198099</v>
      </c>
      <c r="L74">
        <f t="shared" si="4"/>
        <v>6.8083663366337005E-2</v>
      </c>
      <c r="M74">
        <f t="shared" si="5"/>
        <v>7.0512235886341867E-2</v>
      </c>
      <c r="Q74">
        <v>7.0512235886341867E-2</v>
      </c>
      <c r="T74">
        <v>1991</v>
      </c>
      <c r="U74">
        <f t="shared" si="6"/>
        <v>1239</v>
      </c>
      <c r="V74">
        <v>1819.8198198198099</v>
      </c>
      <c r="W74">
        <v>7.0512235886341867E-2</v>
      </c>
    </row>
    <row r="75" spans="1:23" x14ac:dyDescent="0.35">
      <c r="A75">
        <v>1992</v>
      </c>
      <c r="B75">
        <v>30.1</v>
      </c>
      <c r="C75">
        <v>0.1</v>
      </c>
      <c r="D75">
        <v>0</v>
      </c>
      <c r="E75">
        <v>12.8</v>
      </c>
      <c r="F75">
        <v>925.9</v>
      </c>
      <c r="G75">
        <v>38.5</v>
      </c>
      <c r="H75">
        <v>0</v>
      </c>
      <c r="I75">
        <v>1007</v>
      </c>
      <c r="J75">
        <v>43</v>
      </c>
      <c r="K75">
        <v>1669.6696696696599</v>
      </c>
      <c r="L75">
        <f t="shared" si="4"/>
        <v>2.575359712230231E-2</v>
      </c>
      <c r="M75">
        <f t="shared" si="5"/>
        <v>2.6091026966493142E-2</v>
      </c>
      <c r="Q75">
        <v>2.6091026966493142E-2</v>
      </c>
      <c r="T75">
        <v>1992</v>
      </c>
      <c r="U75">
        <f t="shared" si="6"/>
        <v>430</v>
      </c>
      <c r="V75">
        <v>1669.6696696696599</v>
      </c>
      <c r="W75">
        <v>2.6091026966493142E-2</v>
      </c>
    </row>
    <row r="76" spans="1:23" x14ac:dyDescent="0.35">
      <c r="A76">
        <v>1993</v>
      </c>
      <c r="B76">
        <v>41.6</v>
      </c>
      <c r="C76">
        <v>0</v>
      </c>
      <c r="D76">
        <v>0</v>
      </c>
      <c r="E76">
        <v>17</v>
      </c>
      <c r="F76">
        <v>1040.7</v>
      </c>
      <c r="G76">
        <v>45.3</v>
      </c>
      <c r="H76">
        <v>0</v>
      </c>
      <c r="I76">
        <v>1145</v>
      </c>
      <c r="J76">
        <v>58.6</v>
      </c>
      <c r="K76">
        <v>1579.57957957957</v>
      </c>
      <c r="L76">
        <f t="shared" si="4"/>
        <v>3.7098479087452695E-2</v>
      </c>
      <c r="M76">
        <f t="shared" si="5"/>
        <v>3.780413522468664E-2</v>
      </c>
      <c r="Q76">
        <v>3.780413522468664E-2</v>
      </c>
      <c r="T76">
        <v>1993</v>
      </c>
      <c r="U76">
        <f t="shared" si="6"/>
        <v>586</v>
      </c>
      <c r="V76">
        <v>1579.57957957957</v>
      </c>
      <c r="W76">
        <v>3.780413522468664E-2</v>
      </c>
    </row>
    <row r="77" spans="1:23" x14ac:dyDescent="0.35">
      <c r="A77">
        <v>1994</v>
      </c>
      <c r="B77">
        <v>86.4</v>
      </c>
      <c r="C77">
        <v>0.4</v>
      </c>
      <c r="D77">
        <v>0</v>
      </c>
      <c r="E77">
        <v>21.1</v>
      </c>
      <c r="F77">
        <v>660.8</v>
      </c>
      <c r="G77">
        <v>81.599999999999994</v>
      </c>
      <c r="H77">
        <v>0</v>
      </c>
      <c r="I77">
        <v>850</v>
      </c>
      <c r="J77">
        <v>107.9</v>
      </c>
      <c r="K77">
        <v>1309.3093093093</v>
      </c>
      <c r="L77">
        <f t="shared" si="4"/>
        <v>8.2409862385321692E-2</v>
      </c>
      <c r="M77">
        <f t="shared" si="5"/>
        <v>8.6004461247101024E-2</v>
      </c>
      <c r="Q77">
        <v>8.6004461247101024E-2</v>
      </c>
      <c r="T77">
        <v>1994</v>
      </c>
      <c r="U77">
        <f t="shared" si="6"/>
        <v>1079</v>
      </c>
      <c r="V77">
        <v>1309.3093093093</v>
      </c>
      <c r="W77">
        <v>8.6004461247101024E-2</v>
      </c>
    </row>
    <row r="78" spans="1:23" x14ac:dyDescent="0.35">
      <c r="A78">
        <v>1995</v>
      </c>
      <c r="B78">
        <v>38</v>
      </c>
      <c r="C78">
        <v>0.1</v>
      </c>
      <c r="D78">
        <v>0.7</v>
      </c>
      <c r="E78">
        <v>13.2</v>
      </c>
      <c r="F78">
        <v>643.9</v>
      </c>
      <c r="G78">
        <v>46.5</v>
      </c>
      <c r="H78">
        <v>44.2</v>
      </c>
      <c r="I78">
        <v>786</v>
      </c>
      <c r="J78">
        <v>52</v>
      </c>
      <c r="K78">
        <v>1309.3093093093</v>
      </c>
      <c r="L78">
        <f t="shared" si="4"/>
        <v>3.9715596330275514E-2</v>
      </c>
      <c r="M78">
        <f t="shared" si="5"/>
        <v>4.0525784572124093E-2</v>
      </c>
      <c r="Q78">
        <v>4.0525784572124093E-2</v>
      </c>
      <c r="T78">
        <v>1995</v>
      </c>
      <c r="U78">
        <f t="shared" si="6"/>
        <v>520</v>
      </c>
      <c r="V78">
        <v>1309.3093093093</v>
      </c>
      <c r="W78">
        <v>4.0525784572124093E-2</v>
      </c>
    </row>
    <row r="79" spans="1:23" x14ac:dyDescent="0.35">
      <c r="A79">
        <v>1996</v>
      </c>
      <c r="B79">
        <v>24.5</v>
      </c>
      <c r="C79">
        <v>0</v>
      </c>
      <c r="D79">
        <v>1</v>
      </c>
      <c r="E79">
        <v>47.6</v>
      </c>
      <c r="F79">
        <v>357.1</v>
      </c>
      <c r="G79">
        <v>20</v>
      </c>
      <c r="H79">
        <v>70.5</v>
      </c>
      <c r="I79">
        <v>521</v>
      </c>
      <c r="J79">
        <v>73.099999999999994</v>
      </c>
      <c r="K79">
        <v>1279.27927927927</v>
      </c>
      <c r="L79">
        <f t="shared" si="4"/>
        <v>5.7141549295775057E-2</v>
      </c>
      <c r="M79">
        <f t="shared" si="5"/>
        <v>5.8839112913353905E-2</v>
      </c>
      <c r="Q79">
        <v>5.8839112913353905E-2</v>
      </c>
      <c r="T79">
        <v>1996</v>
      </c>
      <c r="U79">
        <f t="shared" si="6"/>
        <v>731</v>
      </c>
      <c r="V79">
        <v>1279.27927927927</v>
      </c>
      <c r="W79">
        <v>5.8839112913353905E-2</v>
      </c>
    </row>
    <row r="80" spans="1:23" x14ac:dyDescent="0.35">
      <c r="A80">
        <v>1997</v>
      </c>
      <c r="B80">
        <v>25.7</v>
      </c>
      <c r="C80">
        <v>0</v>
      </c>
      <c r="D80">
        <v>1.9</v>
      </c>
      <c r="E80">
        <v>24.7</v>
      </c>
      <c r="F80">
        <v>357.2</v>
      </c>
      <c r="G80">
        <v>19.399999999999999</v>
      </c>
      <c r="H80">
        <v>52.2</v>
      </c>
      <c r="I80">
        <v>481</v>
      </c>
      <c r="J80">
        <v>52.3</v>
      </c>
      <c r="K80">
        <v>1159.15915915915</v>
      </c>
      <c r="L80">
        <f t="shared" si="4"/>
        <v>4.5118911917098797E-2</v>
      </c>
      <c r="M80">
        <f t="shared" si="5"/>
        <v>4.6168461350493538E-2</v>
      </c>
      <c r="Q80">
        <v>4.6168461350493538E-2</v>
      </c>
      <c r="T80">
        <v>1997</v>
      </c>
      <c r="U80">
        <f t="shared" si="6"/>
        <v>523</v>
      </c>
      <c r="V80">
        <v>1159.15915915915</v>
      </c>
      <c r="W80">
        <v>4.6168461350493538E-2</v>
      </c>
    </row>
    <row r="81" spans="1:23" x14ac:dyDescent="0.35">
      <c r="A81">
        <v>1998</v>
      </c>
      <c r="B81">
        <v>24.2</v>
      </c>
      <c r="C81">
        <v>0</v>
      </c>
      <c r="D81">
        <v>5.8</v>
      </c>
      <c r="E81">
        <v>13.7</v>
      </c>
      <c r="F81">
        <v>309.5</v>
      </c>
      <c r="G81">
        <v>15.8</v>
      </c>
      <c r="H81">
        <v>220.4</v>
      </c>
      <c r="I81">
        <v>589</v>
      </c>
      <c r="J81">
        <v>43.7</v>
      </c>
      <c r="K81">
        <v>948.94894894894696</v>
      </c>
      <c r="L81">
        <f t="shared" si="4"/>
        <v>4.6050949367088707E-2</v>
      </c>
      <c r="M81">
        <f t="shared" si="5"/>
        <v>4.7145015005170543E-2</v>
      </c>
      <c r="Q81">
        <v>4.7145015005170543E-2</v>
      </c>
      <c r="T81">
        <v>1998</v>
      </c>
      <c r="U81">
        <f t="shared" si="6"/>
        <v>437</v>
      </c>
      <c r="V81">
        <v>948.94894894894696</v>
      </c>
      <c r="W81">
        <v>4.7145015005170543E-2</v>
      </c>
    </row>
    <row r="82" spans="1:23" x14ac:dyDescent="0.35">
      <c r="A82">
        <v>1999</v>
      </c>
      <c r="B82">
        <v>22.8</v>
      </c>
      <c r="C82">
        <v>0</v>
      </c>
      <c r="D82">
        <v>1.1000000000000001</v>
      </c>
      <c r="E82">
        <v>30</v>
      </c>
      <c r="F82">
        <v>267.39999999999998</v>
      </c>
      <c r="G82">
        <v>14.8</v>
      </c>
      <c r="H82">
        <v>102.2</v>
      </c>
      <c r="I82">
        <v>438</v>
      </c>
      <c r="J82">
        <v>53.900000000000006</v>
      </c>
      <c r="K82">
        <v>858.85885885885705</v>
      </c>
      <c r="L82">
        <f t="shared" si="4"/>
        <v>6.2757692307692445E-2</v>
      </c>
      <c r="M82">
        <f t="shared" si="5"/>
        <v>6.4813430716618964E-2</v>
      </c>
      <c r="Q82">
        <v>6.4813430716618964E-2</v>
      </c>
      <c r="T82">
        <v>1999</v>
      </c>
      <c r="U82">
        <f t="shared" si="6"/>
        <v>539</v>
      </c>
      <c r="V82">
        <v>858.85885885885705</v>
      </c>
      <c r="W82">
        <v>6.4813430716618964E-2</v>
      </c>
    </row>
    <row r="83" spans="1:23" x14ac:dyDescent="0.35">
      <c r="A83">
        <v>2000</v>
      </c>
      <c r="B83">
        <v>23.8</v>
      </c>
      <c r="C83">
        <v>0</v>
      </c>
      <c r="D83">
        <v>0.4</v>
      </c>
      <c r="E83">
        <v>20.2</v>
      </c>
      <c r="F83">
        <v>228.5</v>
      </c>
      <c r="G83">
        <v>16.899999999999999</v>
      </c>
      <c r="H83">
        <v>214.8</v>
      </c>
      <c r="I83">
        <v>505</v>
      </c>
      <c r="J83">
        <v>44.4</v>
      </c>
      <c r="K83">
        <v>798.79879879879797</v>
      </c>
      <c r="L83">
        <f t="shared" si="4"/>
        <v>5.5583458646616596E-2</v>
      </c>
      <c r="M83">
        <f t="shared" si="5"/>
        <v>5.7187958725753232E-2</v>
      </c>
      <c r="Q83">
        <v>5.7187958725753232E-2</v>
      </c>
      <c r="T83">
        <v>2000</v>
      </c>
      <c r="U83">
        <f t="shared" si="6"/>
        <v>444</v>
      </c>
      <c r="V83">
        <v>798.79879879879797</v>
      </c>
      <c r="W83">
        <v>5.7187958725753232E-2</v>
      </c>
    </row>
    <row r="84" spans="1:23" x14ac:dyDescent="0.35">
      <c r="A84">
        <v>2001</v>
      </c>
      <c r="B84">
        <v>24.9</v>
      </c>
      <c r="C84">
        <v>0</v>
      </c>
      <c r="D84">
        <v>0.8</v>
      </c>
      <c r="E84">
        <v>28.4</v>
      </c>
      <c r="F84">
        <v>206.5</v>
      </c>
      <c r="G84">
        <v>13.3</v>
      </c>
      <c r="H84">
        <v>240.6</v>
      </c>
      <c r="I84">
        <v>515</v>
      </c>
      <c r="J84">
        <v>54.099999999999994</v>
      </c>
      <c r="K84">
        <v>798.79879879879797</v>
      </c>
      <c r="L84">
        <f t="shared" si="4"/>
        <v>6.7726691729323371E-2</v>
      </c>
      <c r="M84">
        <f t="shared" si="5"/>
        <v>7.0129258068229255E-2</v>
      </c>
      <c r="Q84">
        <v>7.0129258068229255E-2</v>
      </c>
      <c r="T84">
        <v>2001</v>
      </c>
      <c r="U84">
        <f t="shared" si="6"/>
        <v>541</v>
      </c>
      <c r="V84">
        <v>798.79879879879797</v>
      </c>
      <c r="W84">
        <v>7.0129258068229255E-2</v>
      </c>
    </row>
    <row r="85" spans="1:23" x14ac:dyDescent="0.35">
      <c r="A85">
        <v>2002</v>
      </c>
      <c r="B85">
        <v>0.6</v>
      </c>
      <c r="C85">
        <v>0</v>
      </c>
      <c r="D85">
        <v>0</v>
      </c>
      <c r="E85">
        <v>10.8</v>
      </c>
      <c r="F85">
        <v>135.1</v>
      </c>
      <c r="G85">
        <v>12.6</v>
      </c>
      <c r="H85">
        <v>165.7</v>
      </c>
      <c r="I85">
        <v>325</v>
      </c>
      <c r="J85">
        <v>11.4</v>
      </c>
      <c r="K85">
        <v>828.828828828827</v>
      </c>
      <c r="L85">
        <f t="shared" si="4"/>
        <v>1.3754347826086987E-2</v>
      </c>
      <c r="M85">
        <f t="shared" si="5"/>
        <v>1.3849815273937032E-2</v>
      </c>
      <c r="Q85">
        <v>1.3849815273937032E-2</v>
      </c>
      <c r="T85">
        <v>2002</v>
      </c>
      <c r="U85">
        <f t="shared" si="6"/>
        <v>114</v>
      </c>
      <c r="V85">
        <v>828.828828828827</v>
      </c>
      <c r="W85">
        <v>1.3849815273937032E-2</v>
      </c>
    </row>
    <row r="86" spans="1:23" x14ac:dyDescent="0.35">
      <c r="A86">
        <v>2003</v>
      </c>
      <c r="B86">
        <v>5.0999999999999996</v>
      </c>
      <c r="C86">
        <v>0</v>
      </c>
      <c r="D86">
        <v>0</v>
      </c>
      <c r="E86">
        <v>12.2</v>
      </c>
      <c r="F86">
        <v>74.7</v>
      </c>
      <c r="G86">
        <v>13.4</v>
      </c>
      <c r="H86">
        <v>141.5</v>
      </c>
      <c r="I86">
        <v>247</v>
      </c>
      <c r="J86">
        <v>17.299999999999997</v>
      </c>
      <c r="K86">
        <v>858.85885885885705</v>
      </c>
      <c r="L86">
        <f t="shared" si="4"/>
        <v>2.0143006993007032E-2</v>
      </c>
      <c r="M86">
        <f t="shared" si="5"/>
        <v>2.0348643468750028E-2</v>
      </c>
      <c r="Q86">
        <v>2.0348643468750028E-2</v>
      </c>
      <c r="T86">
        <v>2003</v>
      </c>
      <c r="U86">
        <f t="shared" si="6"/>
        <v>172.99999999999997</v>
      </c>
      <c r="V86">
        <v>858.85885885885705</v>
      </c>
      <c r="W86">
        <v>2.0348643468750028E-2</v>
      </c>
    </row>
    <row r="87" spans="1:23" x14ac:dyDescent="0.35">
      <c r="A87">
        <v>2004</v>
      </c>
      <c r="B87">
        <v>3.2</v>
      </c>
      <c r="C87">
        <v>0</v>
      </c>
      <c r="D87">
        <v>0.2</v>
      </c>
      <c r="E87">
        <v>9.9</v>
      </c>
      <c r="F87">
        <v>63.3</v>
      </c>
      <c r="G87">
        <v>9.6</v>
      </c>
      <c r="H87">
        <v>127.3</v>
      </c>
      <c r="I87">
        <v>214</v>
      </c>
      <c r="J87">
        <v>13.3</v>
      </c>
      <c r="K87">
        <v>858.85885885885705</v>
      </c>
      <c r="L87">
        <f t="shared" si="4"/>
        <v>1.5485664335664369E-2</v>
      </c>
      <c r="M87">
        <f t="shared" si="5"/>
        <v>1.560681964347155E-2</v>
      </c>
      <c r="Q87">
        <v>1.560681964347155E-2</v>
      </c>
      <c r="T87">
        <v>2004</v>
      </c>
      <c r="U87">
        <f t="shared" si="6"/>
        <v>133</v>
      </c>
      <c r="V87">
        <v>858.85885885885705</v>
      </c>
      <c r="W87">
        <v>1.560681964347155E-2</v>
      </c>
    </row>
    <row r="88" spans="1:23" x14ac:dyDescent="0.35">
      <c r="A88">
        <v>2005</v>
      </c>
      <c r="J88" s="9">
        <f>AVERAGE($J$85:$J$87)</f>
        <v>14</v>
      </c>
      <c r="K88">
        <v>798.79879879879797</v>
      </c>
      <c r="L88">
        <f t="shared" si="4"/>
        <v>1.7526315789473702E-2</v>
      </c>
      <c r="M88">
        <f t="shared" si="5"/>
        <v>1.7681720115980692E-2</v>
      </c>
      <c r="N88" t="s">
        <v>173</v>
      </c>
      <c r="Q88">
        <v>1.7681720115980692E-2</v>
      </c>
      <c r="T88">
        <v>2005</v>
      </c>
      <c r="U88">
        <f t="shared" si="6"/>
        <v>140</v>
      </c>
      <c r="V88">
        <v>798.79879879879797</v>
      </c>
      <c r="W88">
        <v>1.7681720115980692E-2</v>
      </c>
    </row>
    <row r="89" spans="1:23" x14ac:dyDescent="0.35">
      <c r="A89">
        <v>2006</v>
      </c>
      <c r="J89">
        <f t="shared" ref="J89:J92" si="7">AVERAGE($J$85:$J$88)</f>
        <v>14</v>
      </c>
      <c r="K89">
        <v>798.79879879879797</v>
      </c>
      <c r="L89">
        <f t="shared" si="4"/>
        <v>1.7526315789473702E-2</v>
      </c>
      <c r="M89">
        <f t="shared" si="5"/>
        <v>1.7681720115980692E-2</v>
      </c>
      <c r="N89" t="s">
        <v>173</v>
      </c>
      <c r="Q89">
        <v>1.7681720115980692E-2</v>
      </c>
      <c r="T89">
        <v>2006</v>
      </c>
      <c r="U89">
        <f t="shared" si="6"/>
        <v>140</v>
      </c>
      <c r="V89">
        <v>798.79879879879797</v>
      </c>
      <c r="W89">
        <v>1.7681720115980692E-2</v>
      </c>
    </row>
    <row r="90" spans="1:23" x14ac:dyDescent="0.35">
      <c r="A90">
        <v>2007</v>
      </c>
      <c r="J90">
        <f t="shared" si="7"/>
        <v>14</v>
      </c>
      <c r="K90">
        <v>798.79879879879797</v>
      </c>
      <c r="L90">
        <f t="shared" si="4"/>
        <v>1.7526315789473702E-2</v>
      </c>
      <c r="M90">
        <f t="shared" si="5"/>
        <v>1.7681720115980692E-2</v>
      </c>
      <c r="N90" t="s">
        <v>173</v>
      </c>
      <c r="Q90">
        <v>1.7681720115980692E-2</v>
      </c>
      <c r="T90">
        <v>2007</v>
      </c>
      <c r="U90">
        <f t="shared" si="6"/>
        <v>140</v>
      </c>
      <c r="V90">
        <v>798.79879879879797</v>
      </c>
      <c r="W90">
        <v>1.7681720115980692E-2</v>
      </c>
    </row>
    <row r="91" spans="1:23" x14ac:dyDescent="0.35">
      <c r="A91">
        <v>2008</v>
      </c>
      <c r="J91">
        <f t="shared" si="7"/>
        <v>14</v>
      </c>
      <c r="K91">
        <v>828.828828828827</v>
      </c>
      <c r="L91">
        <f t="shared" si="4"/>
        <v>1.6891304347826125E-2</v>
      </c>
      <c r="M91">
        <f t="shared" si="5"/>
        <v>1.7035589513421844E-2</v>
      </c>
      <c r="N91" t="s">
        <v>173</v>
      </c>
      <c r="Q91">
        <v>1.7035589513421844E-2</v>
      </c>
      <c r="T91">
        <v>2008</v>
      </c>
      <c r="U91">
        <f t="shared" si="6"/>
        <v>140</v>
      </c>
      <c r="V91">
        <v>828.828828828827</v>
      </c>
      <c r="W91">
        <v>1.7035589513421844E-2</v>
      </c>
    </row>
    <row r="92" spans="1:23" x14ac:dyDescent="0.35">
      <c r="A92">
        <v>2009</v>
      </c>
      <c r="J92">
        <f t="shared" si="7"/>
        <v>14</v>
      </c>
      <c r="K92">
        <v>768.76876876876804</v>
      </c>
      <c r="L92">
        <f t="shared" si="4"/>
        <v>1.8210937500000017E-2</v>
      </c>
      <c r="M92">
        <f t="shared" si="5"/>
        <v>1.8378797672835304E-2</v>
      </c>
      <c r="N92" t="s">
        <v>173</v>
      </c>
      <c r="Q92">
        <v>1.8378797672835304E-2</v>
      </c>
      <c r="T92">
        <v>2009</v>
      </c>
      <c r="U92">
        <f t="shared" si="6"/>
        <v>140</v>
      </c>
      <c r="V92">
        <v>768.76876876876804</v>
      </c>
      <c r="W92">
        <v>1.8378797672835304E-2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13"/>
  <sheetViews>
    <sheetView workbookViewId="0">
      <selection activeCell="E17" sqref="E17"/>
    </sheetView>
  </sheetViews>
  <sheetFormatPr defaultRowHeight="14.5" x14ac:dyDescent="0.35"/>
  <sheetData>
    <row r="6" spans="2:4" x14ac:dyDescent="0.35">
      <c r="B6" t="s">
        <v>210</v>
      </c>
      <c r="C6">
        <v>25</v>
      </c>
      <c r="D6">
        <v>25</v>
      </c>
    </row>
    <row r="7" spans="2:4" x14ac:dyDescent="0.35">
      <c r="B7" t="s">
        <v>211</v>
      </c>
      <c r="C7">
        <v>10</v>
      </c>
      <c r="D7">
        <v>10</v>
      </c>
    </row>
    <row r="8" spans="2:4" x14ac:dyDescent="0.35">
      <c r="B8" t="str">
        <f>Stock!A18</f>
        <v>Linf</v>
      </c>
      <c r="C8">
        <f>Stock!B18</f>
        <v>74</v>
      </c>
      <c r="D8">
        <f>Stock!C18</f>
        <v>79</v>
      </c>
    </row>
    <row r="9" spans="2:4" x14ac:dyDescent="0.35">
      <c r="B9" t="str">
        <f>Stock!A19</f>
        <v>K</v>
      </c>
      <c r="C9">
        <f>Stock!B19</f>
        <v>1.7999999999999999E-2</v>
      </c>
      <c r="D9">
        <f>Stock!C19</f>
        <v>2.1999999999999999E-2</v>
      </c>
    </row>
    <row r="10" spans="2:4" x14ac:dyDescent="0.35">
      <c r="B10" t="str">
        <f>Stock!A20</f>
        <v>t0</v>
      </c>
      <c r="C10">
        <f>Stock!B20</f>
        <v>-20.73</v>
      </c>
      <c r="D10">
        <f>Stock!C20</f>
        <v>-20.73</v>
      </c>
    </row>
    <row r="12" spans="2:4" x14ac:dyDescent="0.35">
      <c r="B12" t="s">
        <v>34</v>
      </c>
      <c r="C12">
        <f>$C$8*(1-EXP(-$C$9*(C6-$C$10)))</f>
        <v>41.510235762077102</v>
      </c>
      <c r="D12">
        <f>$D$8*(1-EXP(-$D$9*(D6-$D$10)))</f>
        <v>50.113110188073776</v>
      </c>
    </row>
    <row r="13" spans="2:4" x14ac:dyDescent="0.35">
      <c r="B13" t="s">
        <v>35</v>
      </c>
      <c r="C13">
        <f>$C$8*(1-EXP(-$C$9*(C7-$C$10)))</f>
        <v>31.439563835616632</v>
      </c>
      <c r="D13">
        <f>$D$8*(1-EXP(-$D$9*(D7-$D$10)))</f>
        <v>38.819256941165527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Stock</vt:lpstr>
      <vt:lpstr>Fleet</vt:lpstr>
      <vt:lpstr>Obs</vt:lpstr>
      <vt:lpstr>Imp</vt:lpstr>
      <vt:lpstr>OM</vt:lpstr>
      <vt:lpstr>Fcalcs</vt:lpstr>
      <vt:lpstr>Selcalcs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Thomas</cp:lastModifiedBy>
  <dcterms:created xsi:type="dcterms:W3CDTF">2017-06-29T22:07:42Z</dcterms:created>
  <dcterms:modified xsi:type="dcterms:W3CDTF">2018-04-04T15:24:55Z</dcterms:modified>
</cp:coreProperties>
</file>