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DLMDev\Case_Studies\Gatuzo_Argentina_INIDEP\"/>
    </mc:Choice>
  </mc:AlternateContent>
  <xr:revisionPtr revIDLastSave="0" documentId="13_ncr:1_{771768BF-5B2C-43CE-9BDE-A57BAE3656EE}" xr6:coauthVersionLast="28" xr6:coauthVersionMax="28" xr10:uidLastSave="{00000000-0000-0000-0000-000000000000}"/>
  <bookViews>
    <workbookView xWindow="0" yWindow="0" windowWidth="13125" windowHeight="6105" tabRatio="840" activeTab="4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  <sheet name="Historical Effort" sheetId="7" r:id="rId6"/>
  </sheets>
  <calcPr calcId="171027"/>
  <fileRecoveryPr autoRecover="0"/>
</workbook>
</file>

<file path=xl/calcChain.xml><?xml version="1.0" encoding="utf-8"?>
<calcChain xmlns="http://schemas.openxmlformats.org/spreadsheetml/2006/main">
  <c r="J36" i="7" l="1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2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2" i="7"/>
  <c r="D44" i="7"/>
  <c r="D45" i="7" l="1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C26" i="1" l="1"/>
  <c r="B26" i="1"/>
  <c r="E2" i="7"/>
  <c r="D3" i="7" s="1"/>
  <c r="D4" i="7" s="1"/>
  <c r="D5" i="7" l="1"/>
  <c r="D6" i="7" l="1"/>
  <c r="D7" i="7" l="1"/>
  <c r="D8" i="7" l="1"/>
  <c r="D9" i="7" l="1"/>
  <c r="D10" i="7" l="1"/>
  <c r="D11" i="7" l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</calcChain>
</file>

<file path=xl/sharedStrings.xml><?xml version="1.0" encoding="utf-8"?>
<sst xmlns="http://schemas.openxmlformats.org/spreadsheetml/2006/main" count="231" uniqueCount="143">
  <si>
    <t>Slot</t>
  </si>
  <si>
    <t>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</si>
  <si>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</si>
  <si>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</si>
  <si>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</si>
  <si>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</si>
  <si>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</si>
  <si>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</si>
  <si>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</si>
  <si>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</si>
  <si>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</si>
  <si>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</si>
  <si>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</si>
  <si>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</si>
  <si>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</si>
  <si>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</si>
  <si>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</si>
  <si>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</si>
  <si>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</si>
  <si>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</si>
  <si>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</si>
  <si>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</si>
  <si>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</si>
  <si>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</si>
  <si>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</si>
  <si>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</si>
  <si>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</si>
  <si>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</si>
  <si>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</si>
  <si>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</si>
  <si>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</si>
  <si>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</si>
  <si>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</si>
  <si>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</si>
  <si>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</si>
  <si>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</si>
  <si>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</si>
  <si>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</si>
  <si>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</si>
  <si>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</si>
  <si>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</si>
  <si>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</si>
  <si>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</si>
  <si>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</si>
  <si>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</si>
  <si>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</si>
  <si>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</si>
  <si>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</si>
  <si>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</si>
  <si>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</si>
  <si>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CurrentYr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</si>
  <si>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</si>
  <si>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</si>
  <si>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</si>
  <si>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</si>
  <si>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</si>
  <si>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</si>
  <si>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</si>
  <si>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</si>
  <si>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</si>
  <si>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</si>
  <si>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</si>
  <si>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</si>
  <si>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</si>
  <si>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</si>
  <si>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</si>
  <si>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</si>
  <si>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</si>
  <si>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</si>
  <si>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</si>
  <si>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</si>
  <si>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</si>
  <si>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</si>
  <si>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</si>
  <si>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</si>
  <si>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Dbiascv</t>
  </si>
  <si>
    <t>Dobs</t>
  </si>
  <si>
    <t>hbiascv</t>
  </si>
  <si>
    <t>Recbiascv</t>
  </si>
  <si>
    <t>Generic_Obs</t>
  </si>
  <si>
    <t>TACSD</t>
  </si>
  <si>
    <t>TACFrac</t>
  </si>
  <si>
    <t>TAESD</t>
  </si>
  <si>
    <t>TAEFrac</t>
  </si>
  <si>
    <t>SizeLimSD</t>
  </si>
  <si>
    <t>SizeLimFrac</t>
  </si>
  <si>
    <t>Agency</t>
  </si>
  <si>
    <t>Region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</si>
  <si>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</si>
  <si>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</si>
  <si>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</si>
  <si>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</si>
  <si>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</si>
  <si>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</si>
  <si>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</si>
  <si>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</si>
  <si>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Gatuzo_Argentina_INIDEP</t>
  </si>
  <si>
    <t>Year</t>
  </si>
  <si>
    <t>Narrownose smooth-hound </t>
  </si>
  <si>
    <t>Mustelus schmitti</t>
  </si>
  <si>
    <t>Argentina</t>
  </si>
  <si>
    <t>Gatuzo_Fleet</t>
  </si>
  <si>
    <t>Imp</t>
  </si>
  <si>
    <t>Assumed for initial analysis</t>
  </si>
  <si>
    <t>Catch</t>
  </si>
  <si>
    <t>Abundance index1</t>
  </si>
  <si>
    <t>NA</t>
  </si>
  <si>
    <t>Effort</t>
  </si>
  <si>
    <t>Lower</t>
  </si>
  <si>
    <t>Upper</t>
  </si>
  <si>
    <t>Inc</t>
  </si>
  <si>
    <t>cv</t>
  </si>
  <si>
    <t>Longevity of 20.8 and 24.7 years for males and females - Hozbor et al (2010)</t>
  </si>
  <si>
    <t>Lower bound based on rule-of-thumb of 1% survival to maximum age. Upper bound from Data object</t>
  </si>
  <si>
    <t>Age/size invariant</t>
  </si>
  <si>
    <t>Unknown - set to a wide range</t>
  </si>
  <si>
    <t>Assume no long-term trends in M</t>
  </si>
  <si>
    <t>Beverton-Holt model</t>
  </si>
  <si>
    <t>Female and male growth parameters from Hozbor et al (2010)</t>
  </si>
  <si>
    <t>Unknown and used a commonly observed range for marine species</t>
  </si>
  <si>
    <t>Set a small amount of inter-annual variability in K</t>
  </si>
  <si>
    <t>Assume no long-term trends in K</t>
  </si>
  <si>
    <t>Set a small amount of inter-annual variability in Linf</t>
  </si>
  <si>
    <t>Assume no long-term trends in Linf</t>
  </si>
  <si>
    <t>2.5 and 97.5 percentiles from recent assessment workshop</t>
  </si>
  <si>
    <t>From data object</t>
  </si>
  <si>
    <t>Assumed small area with uniform density</t>
  </si>
  <si>
    <t xml:space="preserve">56.3 +/- 5% Colautti et al (2010) </t>
  </si>
  <si>
    <t>Colautti et al (2010)</t>
  </si>
  <si>
    <t>Add a small amount of variability to historical effort</t>
  </si>
  <si>
    <t>Assume a minor increase or decrease in catchability - examine in robustness tests</t>
  </si>
  <si>
    <t>Default assumption of no spatial targeting</t>
  </si>
  <si>
    <t>Default assumption of inter-annual variability in catchability</t>
  </si>
  <si>
    <t>Selectivity from study of artisinal gillnet fishery - may be inappropriate for main fishery</t>
  </si>
  <si>
    <t>include a wide range allowing possibility of dome-shaped selectivity</t>
  </si>
  <si>
    <t>Selectivity is not relative to size of maturity</t>
  </si>
  <si>
    <t>Assume that all sizes are retained by the fishery</t>
  </si>
  <si>
    <t>Assume that there is no general discarding - this may not be true as this species is not targeted by the fishery</t>
  </si>
  <si>
    <t>most are dead after 3 hour trawl</t>
  </si>
  <si>
    <t>Data starts in 1983  - stock has been exploited for some time before this -here assuming fishery began in 1950</t>
  </si>
  <si>
    <t>Assumed Median</t>
  </si>
  <si>
    <t>Common_Name</t>
  </si>
  <si>
    <t>INIDEP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</si>
</sst>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Effort'!$A$2:$A$68</c:f>
              <c:numCache>
                <c:formatCode>General</c:formatCode>
                <c:ptCount val="67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</c:numCache>
            </c:numRef>
          </c:cat>
          <c:val>
            <c:numRef>
              <c:f>'Historical Effort'!$G$2:$G$68</c:f>
              <c:numCache>
                <c:formatCode>General</c:formatCode>
                <c:ptCount val="67"/>
                <c:pt idx="0">
                  <c:v>0</c:v>
                </c:pt>
                <c:pt idx="1">
                  <c:v>1.6001329922663114E-2</c:v>
                </c:pt>
                <c:pt idx="2">
                  <c:v>3.2002659845326228E-2</c:v>
                </c:pt>
                <c:pt idx="3">
                  <c:v>4.8003989767989336E-2</c:v>
                </c:pt>
                <c:pt idx="4">
                  <c:v>6.4005319690652457E-2</c:v>
                </c:pt>
                <c:pt idx="5">
                  <c:v>8.0006649613315564E-2</c:v>
                </c:pt>
                <c:pt idx="6">
                  <c:v>9.6007979535978671E-2</c:v>
                </c:pt>
                <c:pt idx="7">
                  <c:v>0.11200930945864179</c:v>
                </c:pt>
                <c:pt idx="8">
                  <c:v>0.12801063938130491</c:v>
                </c:pt>
                <c:pt idx="9">
                  <c:v>0.14401196930396801</c:v>
                </c:pt>
                <c:pt idx="10">
                  <c:v>0.16001329922663113</c:v>
                </c:pt>
                <c:pt idx="11">
                  <c:v>0.17601462914929425</c:v>
                </c:pt>
                <c:pt idx="12">
                  <c:v>0.19201595907195734</c:v>
                </c:pt>
                <c:pt idx="13">
                  <c:v>0.20801728899462046</c:v>
                </c:pt>
                <c:pt idx="14">
                  <c:v>0.22401861891728359</c:v>
                </c:pt>
                <c:pt idx="15">
                  <c:v>0.24001994883994671</c:v>
                </c:pt>
                <c:pt idx="16">
                  <c:v>0.25602127876260983</c:v>
                </c:pt>
                <c:pt idx="17">
                  <c:v>0.27202260868527289</c:v>
                </c:pt>
                <c:pt idx="18">
                  <c:v>0.28802393860793596</c:v>
                </c:pt>
                <c:pt idx="19">
                  <c:v>0.30402526853059908</c:v>
                </c:pt>
                <c:pt idx="20">
                  <c:v>0.32002659845326215</c:v>
                </c:pt>
                <c:pt idx="21">
                  <c:v>0.33602792837592527</c:v>
                </c:pt>
                <c:pt idx="22">
                  <c:v>0.35202925829858833</c:v>
                </c:pt>
                <c:pt idx="23">
                  <c:v>0.3680305882212514</c:v>
                </c:pt>
                <c:pt idx="24">
                  <c:v>0.38403191814391452</c:v>
                </c:pt>
                <c:pt idx="25">
                  <c:v>0.40003324806657758</c:v>
                </c:pt>
                <c:pt idx="26">
                  <c:v>0.41603457798924071</c:v>
                </c:pt>
                <c:pt idx="27">
                  <c:v>0.43203590791190377</c:v>
                </c:pt>
                <c:pt idx="28">
                  <c:v>0.44803723783456684</c:v>
                </c:pt>
                <c:pt idx="29">
                  <c:v>0.46403856775722996</c:v>
                </c:pt>
                <c:pt idx="30">
                  <c:v>0.48003989767989302</c:v>
                </c:pt>
                <c:pt idx="31">
                  <c:v>0.49604122760255615</c:v>
                </c:pt>
                <c:pt idx="32">
                  <c:v>0.51204255752521921</c:v>
                </c:pt>
                <c:pt idx="33">
                  <c:v>0.52804388744788233</c:v>
                </c:pt>
                <c:pt idx="34">
                  <c:v>0.54404521737054534</c:v>
                </c:pt>
                <c:pt idx="35">
                  <c:v>0.56004654729320846</c:v>
                </c:pt>
                <c:pt idx="36">
                  <c:v>0.57604787721587158</c:v>
                </c:pt>
                <c:pt idx="37">
                  <c:v>0.59204920713853471</c:v>
                </c:pt>
                <c:pt idx="38">
                  <c:v>0.60805053706119772</c:v>
                </c:pt>
                <c:pt idx="39">
                  <c:v>0.62405186698386084</c:v>
                </c:pt>
                <c:pt idx="40">
                  <c:v>0.64005319690652396</c:v>
                </c:pt>
                <c:pt idx="41">
                  <c:v>0.65605452682918697</c:v>
                </c:pt>
                <c:pt idx="42">
                  <c:v>0.67205585675185064</c:v>
                </c:pt>
                <c:pt idx="43">
                  <c:v>0.98442618101460633</c:v>
                </c:pt>
                <c:pt idx="44">
                  <c:v>0.95237173009003806</c:v>
                </c:pt>
                <c:pt idx="45">
                  <c:v>1</c:v>
                </c:pt>
                <c:pt idx="46">
                  <c:v>0.97664386887442645</c:v>
                </c:pt>
                <c:pt idx="47">
                  <c:v>0.81932471545080277</c:v>
                </c:pt>
                <c:pt idx="48">
                  <c:v>0.38611541379599651</c:v>
                </c:pt>
                <c:pt idx="49">
                  <c:v>0.51962366092387047</c:v>
                </c:pt>
                <c:pt idx="50">
                  <c:v>0.53388737728189573</c:v>
                </c:pt>
                <c:pt idx="51">
                  <c:v>0.42198308978439414</c:v>
                </c:pt>
                <c:pt idx="52">
                  <c:v>0.34984302716198956</c:v>
                </c:pt>
                <c:pt idx="53">
                  <c:v>0.50294324146047975</c:v>
                </c:pt>
                <c:pt idx="54">
                  <c:v>0.47801491318262723</c:v>
                </c:pt>
                <c:pt idx="55">
                  <c:v>0.54463486518938986</c:v>
                </c:pt>
                <c:pt idx="56">
                  <c:v>0.57391606745395918</c:v>
                </c:pt>
                <c:pt idx="57">
                  <c:v>0.58789148706947691</c:v>
                </c:pt>
                <c:pt idx="58">
                  <c:v>0.63745740385203065</c:v>
                </c:pt>
                <c:pt idx="59">
                  <c:v>0.60807037040897094</c:v>
                </c:pt>
                <c:pt idx="60">
                  <c:v>0.65469000940418753</c:v>
                </c:pt>
                <c:pt idx="61">
                  <c:v>0.57281511064841595</c:v>
                </c:pt>
                <c:pt idx="62">
                  <c:v>0.58412450978565011</c:v>
                </c:pt>
                <c:pt idx="63">
                  <c:v>0.66624822617618162</c:v>
                </c:pt>
                <c:pt idx="64">
                  <c:v>0.52515610763462683</c:v>
                </c:pt>
                <c:pt idx="65">
                  <c:v>0.65717241804815307</c:v>
                </c:pt>
                <c:pt idx="66">
                  <c:v>0.52886265671019173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2-4A78-B59E-DFF6BCFDD5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'Historical Effort'!$A$2:$A$68</c:f>
              <c:numCache>
                <c:formatCode>General</c:formatCode>
                <c:ptCount val="67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</c:numCache>
            </c:numRef>
          </c:cat>
          <c:val>
            <c:numRef>
              <c:f>'Historical Effort'!$I$2:$I$68</c:f>
              <c:numCache>
                <c:formatCode>General</c:formatCode>
                <c:ptCount val="67"/>
                <c:pt idx="0">
                  <c:v>0</c:v>
                </c:pt>
                <c:pt idx="1">
                  <c:v>1.2801063938130491E-2</c:v>
                </c:pt>
                <c:pt idx="2">
                  <c:v>2.5602127876260983E-2</c:v>
                </c:pt>
                <c:pt idx="3">
                  <c:v>3.8403191814391467E-2</c:v>
                </c:pt>
                <c:pt idx="4">
                  <c:v>5.1204255752521965E-2</c:v>
                </c:pt>
                <c:pt idx="5">
                  <c:v>6.4005319690652457E-2</c:v>
                </c:pt>
                <c:pt idx="6">
                  <c:v>7.6806383628782934E-2</c:v>
                </c:pt>
                <c:pt idx="7">
                  <c:v>8.960744756691344E-2</c:v>
                </c:pt>
                <c:pt idx="8">
                  <c:v>0.10240851150504393</c:v>
                </c:pt>
                <c:pt idx="9">
                  <c:v>0.11520957544317441</c:v>
                </c:pt>
                <c:pt idx="10">
                  <c:v>0.12801063938130491</c:v>
                </c:pt>
                <c:pt idx="11">
                  <c:v>0.14081170331943541</c:v>
                </c:pt>
                <c:pt idx="12">
                  <c:v>0.15361276725756587</c:v>
                </c:pt>
                <c:pt idx="13">
                  <c:v>0.16641383119569636</c:v>
                </c:pt>
                <c:pt idx="14">
                  <c:v>0.17921489513382688</c:v>
                </c:pt>
                <c:pt idx="15">
                  <c:v>0.19201595907195737</c:v>
                </c:pt>
                <c:pt idx="16">
                  <c:v>0.20481702301008786</c:v>
                </c:pt>
                <c:pt idx="17">
                  <c:v>0.21761808694821833</c:v>
                </c:pt>
                <c:pt idx="18">
                  <c:v>0.23041915088634876</c:v>
                </c:pt>
                <c:pt idx="19">
                  <c:v>0.24322021482447925</c:v>
                </c:pt>
                <c:pt idx="20">
                  <c:v>0.25602127876260972</c:v>
                </c:pt>
                <c:pt idx="21">
                  <c:v>0.26882234270074024</c:v>
                </c:pt>
                <c:pt idx="22">
                  <c:v>0.28162340663887064</c:v>
                </c:pt>
                <c:pt idx="23">
                  <c:v>0.29442447057700111</c:v>
                </c:pt>
                <c:pt idx="24">
                  <c:v>0.30722553451513163</c:v>
                </c:pt>
                <c:pt idx="25">
                  <c:v>0.32002659845326209</c:v>
                </c:pt>
                <c:pt idx="26">
                  <c:v>0.33282766239139255</c:v>
                </c:pt>
                <c:pt idx="27">
                  <c:v>0.34562872632952302</c:v>
                </c:pt>
                <c:pt idx="28">
                  <c:v>0.35842979026765348</c:v>
                </c:pt>
                <c:pt idx="29">
                  <c:v>0.37123085420578394</c:v>
                </c:pt>
                <c:pt idx="30">
                  <c:v>0.38403191814391441</c:v>
                </c:pt>
                <c:pt idx="31">
                  <c:v>0.39683298208204493</c:v>
                </c:pt>
                <c:pt idx="32">
                  <c:v>0.40963404602017539</c:v>
                </c:pt>
                <c:pt idx="33">
                  <c:v>0.42243510995830585</c:v>
                </c:pt>
                <c:pt idx="34">
                  <c:v>0.43523617389643626</c:v>
                </c:pt>
                <c:pt idx="35">
                  <c:v>0.44803723783456678</c:v>
                </c:pt>
                <c:pt idx="36">
                  <c:v>0.46083830177269725</c:v>
                </c:pt>
                <c:pt idx="37">
                  <c:v>0.47363936571082776</c:v>
                </c:pt>
                <c:pt idx="38">
                  <c:v>0.48644042964895817</c:v>
                </c:pt>
                <c:pt idx="39">
                  <c:v>0.49924149358708869</c:v>
                </c:pt>
                <c:pt idx="40">
                  <c:v>0.51204255752521921</c:v>
                </c:pt>
                <c:pt idx="41">
                  <c:v>0.52484362146334962</c:v>
                </c:pt>
                <c:pt idx="42">
                  <c:v>0.53764468540148047</c:v>
                </c:pt>
                <c:pt idx="43">
                  <c:v>0.78754094481168502</c:v>
                </c:pt>
                <c:pt idx="44">
                  <c:v>0.76189738407203045</c:v>
                </c:pt>
                <c:pt idx="45">
                  <c:v>0.8</c:v>
                </c:pt>
                <c:pt idx="46">
                  <c:v>0.78131509509954111</c:v>
                </c:pt>
                <c:pt idx="47">
                  <c:v>0.65545977236064223</c:v>
                </c:pt>
                <c:pt idx="48">
                  <c:v>0.3088923310367972</c:v>
                </c:pt>
                <c:pt idx="49">
                  <c:v>0.41569892873909636</c:v>
                </c:pt>
                <c:pt idx="50">
                  <c:v>0.42710990182551656</c:v>
                </c:pt>
                <c:pt idx="51">
                  <c:v>0.33758647182751533</c:v>
                </c:pt>
                <c:pt idx="52">
                  <c:v>0.27987442172959165</c:v>
                </c:pt>
                <c:pt idx="53">
                  <c:v>0.40235459316838379</c:v>
                </c:pt>
                <c:pt idx="54">
                  <c:v>0.38241193054610179</c:v>
                </c:pt>
                <c:pt idx="55">
                  <c:v>0.4357078921515119</c:v>
                </c:pt>
                <c:pt idx="56">
                  <c:v>0.45913285396316733</c:v>
                </c:pt>
                <c:pt idx="57">
                  <c:v>0.47031318965558155</c:v>
                </c:pt>
                <c:pt idx="58">
                  <c:v>0.50996592308162447</c:v>
                </c:pt>
                <c:pt idx="59">
                  <c:v>0.48645629632717674</c:v>
                </c:pt>
                <c:pt idx="60">
                  <c:v>0.52375200752335005</c:v>
                </c:pt>
                <c:pt idx="61">
                  <c:v>0.45825208851873278</c:v>
                </c:pt>
                <c:pt idx="62">
                  <c:v>0.46729960782852009</c:v>
                </c:pt>
                <c:pt idx="63">
                  <c:v>0.53299858094094532</c:v>
                </c:pt>
                <c:pt idx="64">
                  <c:v>0.42012488610770149</c:v>
                </c:pt>
                <c:pt idx="65">
                  <c:v>0.52573793443852246</c:v>
                </c:pt>
                <c:pt idx="66">
                  <c:v>0.42309012536815338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2-4A78-B59E-DFF6BCFDD5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'Historical Effort'!$A$2:$A$68</c:f>
              <c:numCache>
                <c:formatCode>General</c:formatCode>
                <c:ptCount val="67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</c:numCache>
            </c:numRef>
          </c:cat>
          <c:val>
            <c:numRef>
              <c:f>'Historical Effort'!$J$2:$J$68</c:f>
              <c:numCache>
                <c:formatCode>General</c:formatCode>
                <c:ptCount val="67"/>
                <c:pt idx="0">
                  <c:v>0</c:v>
                </c:pt>
                <c:pt idx="1">
                  <c:v>1.9201595907195737E-2</c:v>
                </c:pt>
                <c:pt idx="2">
                  <c:v>3.8403191814391474E-2</c:v>
                </c:pt>
                <c:pt idx="3">
                  <c:v>5.7604787721587204E-2</c:v>
                </c:pt>
                <c:pt idx="4">
                  <c:v>7.6806383628782948E-2</c:v>
                </c:pt>
                <c:pt idx="5">
                  <c:v>9.6007979535978671E-2</c:v>
                </c:pt>
                <c:pt idx="6">
                  <c:v>0.11520957544317441</c:v>
                </c:pt>
                <c:pt idx="7">
                  <c:v>0.13441117135037015</c:v>
                </c:pt>
                <c:pt idx="8">
                  <c:v>0.1536127672575659</c:v>
                </c:pt>
                <c:pt idx="9">
                  <c:v>0.17281436316476162</c:v>
                </c:pt>
                <c:pt idx="10">
                  <c:v>0.19201595907195734</c:v>
                </c:pt>
                <c:pt idx="11">
                  <c:v>0.21121755497915309</c:v>
                </c:pt>
                <c:pt idx="12">
                  <c:v>0.23041915088634882</c:v>
                </c:pt>
                <c:pt idx="13">
                  <c:v>0.24962074679354457</c:v>
                </c:pt>
                <c:pt idx="14">
                  <c:v>0.26882234270074029</c:v>
                </c:pt>
                <c:pt idx="15">
                  <c:v>0.28802393860793607</c:v>
                </c:pt>
                <c:pt idx="16">
                  <c:v>0.30722553451513179</c:v>
                </c:pt>
                <c:pt idx="17">
                  <c:v>0.32642713042232746</c:v>
                </c:pt>
                <c:pt idx="18">
                  <c:v>0.34562872632952313</c:v>
                </c:pt>
                <c:pt idx="19">
                  <c:v>0.36483032223671891</c:v>
                </c:pt>
                <c:pt idx="20">
                  <c:v>0.38403191814391457</c:v>
                </c:pt>
                <c:pt idx="21">
                  <c:v>0.4032335140511103</c:v>
                </c:pt>
                <c:pt idx="22">
                  <c:v>0.42243510995830602</c:v>
                </c:pt>
                <c:pt idx="23">
                  <c:v>0.44163670586550169</c:v>
                </c:pt>
                <c:pt idx="24">
                  <c:v>0.46083830177269741</c:v>
                </c:pt>
                <c:pt idx="25">
                  <c:v>0.48003989767989308</c:v>
                </c:pt>
                <c:pt idx="26">
                  <c:v>0.49924149358708886</c:v>
                </c:pt>
                <c:pt idx="27">
                  <c:v>0.51844308949428453</c:v>
                </c:pt>
                <c:pt idx="28">
                  <c:v>0.53764468540148025</c:v>
                </c:pt>
                <c:pt idx="29">
                  <c:v>0.55684628130867597</c:v>
                </c:pt>
                <c:pt idx="30">
                  <c:v>0.5760478772158717</c:v>
                </c:pt>
                <c:pt idx="31">
                  <c:v>0.59524947312306742</c:v>
                </c:pt>
                <c:pt idx="32">
                  <c:v>0.61445106903026303</c:v>
                </c:pt>
                <c:pt idx="33">
                  <c:v>0.63365266493745875</c:v>
                </c:pt>
                <c:pt idx="34">
                  <c:v>0.65285426084465437</c:v>
                </c:pt>
                <c:pt idx="35">
                  <c:v>0.6720558567518502</c:v>
                </c:pt>
                <c:pt idx="36">
                  <c:v>0.69125745265904592</c:v>
                </c:pt>
                <c:pt idx="37">
                  <c:v>0.71045904856624165</c:v>
                </c:pt>
                <c:pt idx="38">
                  <c:v>0.72966064447343726</c:v>
                </c:pt>
                <c:pt idx="39">
                  <c:v>0.74886224038063298</c:v>
                </c:pt>
                <c:pt idx="40">
                  <c:v>0.76806383628782871</c:v>
                </c:pt>
                <c:pt idx="41">
                  <c:v>0.78726543219502432</c:v>
                </c:pt>
                <c:pt idx="42">
                  <c:v>0.80646702810222082</c:v>
                </c:pt>
                <c:pt idx="43">
                  <c:v>1.1813114172175276</c:v>
                </c:pt>
                <c:pt idx="44">
                  <c:v>1.1428460761080457</c:v>
                </c:pt>
                <c:pt idx="45">
                  <c:v>1.2</c:v>
                </c:pt>
                <c:pt idx="46">
                  <c:v>1.1719726426493118</c:v>
                </c:pt>
                <c:pt idx="47">
                  <c:v>0.9831896585409633</c:v>
                </c:pt>
                <c:pt idx="48">
                  <c:v>0.46333849655519582</c:v>
                </c:pt>
                <c:pt idx="49">
                  <c:v>0.62354839310864452</c:v>
                </c:pt>
                <c:pt idx="50">
                  <c:v>0.64066485273827489</c:v>
                </c:pt>
                <c:pt idx="51">
                  <c:v>0.50637970774127294</c:v>
                </c:pt>
                <c:pt idx="52">
                  <c:v>0.41981163259438747</c:v>
                </c:pt>
                <c:pt idx="53">
                  <c:v>0.60353188975257566</c:v>
                </c:pt>
                <c:pt idx="54">
                  <c:v>0.57361789581915268</c:v>
                </c:pt>
                <c:pt idx="55">
                  <c:v>0.65356183822726788</c:v>
                </c:pt>
                <c:pt idx="56">
                  <c:v>0.68869928094475097</c:v>
                </c:pt>
                <c:pt idx="57">
                  <c:v>0.70546978448337228</c:v>
                </c:pt>
                <c:pt idx="58">
                  <c:v>0.76494888462243682</c:v>
                </c:pt>
                <c:pt idx="59">
                  <c:v>0.72968444449076508</c:v>
                </c:pt>
                <c:pt idx="60">
                  <c:v>0.78562801128502502</c:v>
                </c:pt>
                <c:pt idx="61">
                  <c:v>0.68737813277809912</c:v>
                </c:pt>
                <c:pt idx="62">
                  <c:v>0.70094941174278014</c:v>
                </c:pt>
                <c:pt idx="63">
                  <c:v>0.79949787141141793</c:v>
                </c:pt>
                <c:pt idx="64">
                  <c:v>0.63018732916155218</c:v>
                </c:pt>
                <c:pt idx="65">
                  <c:v>0.78860690165778369</c:v>
                </c:pt>
                <c:pt idx="66">
                  <c:v>0.63463518805223007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2-4A78-B59E-DFF6BCFDD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027608"/>
        <c:axId val="504028592"/>
      </c:lineChart>
      <c:dateAx>
        <c:axId val="50402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28592"/>
        <c:crosses val="autoZero"/>
        <c:auto val="0"/>
        <c:lblOffset val="100"/>
        <c:baseTimeUnit val="days"/>
      </c:dateAx>
      <c:valAx>
        <c:axId val="504028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2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0</xdr:row>
      <xdr:rowOff>57150</xdr:rowOff>
    </xdr:from>
    <xdr:to>
      <xdr:col>21</xdr:col>
      <xdr:colOff>228599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D6CF4-686B-4D7A-BA7A-1D7767C89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27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s="1" t="s">
        <v>98</v>
      </c>
    </row>
    <row r="3" spans="1:4" x14ac:dyDescent="0.25">
      <c r="A3" t="s">
        <v>141</v>
      </c>
      <c r="B3" s="1" t="s">
        <v>98</v>
      </c>
    </row>
    <row r="4" spans="1:4" x14ac:dyDescent="0.25">
      <c r="A4" t="s">
        <v>2</v>
      </c>
      <c r="B4" s="2" t="s">
        <v>99</v>
      </c>
    </row>
    <row r="5" spans="1:4" x14ac:dyDescent="0.25">
      <c r="A5" t="s">
        <v>3</v>
      </c>
      <c r="B5">
        <v>25</v>
      </c>
      <c r="D5" t="s">
        <v>112</v>
      </c>
    </row>
    <row r="6" spans="1:4" x14ac:dyDescent="0.25">
      <c r="A6" t="s">
        <v>4</v>
      </c>
      <c r="B6">
        <v>1000</v>
      </c>
    </row>
    <row r="7" spans="1:4" x14ac:dyDescent="0.25">
      <c r="A7" t="s">
        <v>5</v>
      </c>
      <c r="B7">
        <v>0.18</v>
      </c>
      <c r="C7">
        <v>0.27</v>
      </c>
      <c r="D7" t="s">
        <v>113</v>
      </c>
    </row>
    <row r="8" spans="1:4" x14ac:dyDescent="0.25">
      <c r="A8" t="s">
        <v>6</v>
      </c>
      <c r="D8" t="s">
        <v>114</v>
      </c>
    </row>
    <row r="9" spans="1:4" x14ac:dyDescent="0.25">
      <c r="A9" t="s">
        <v>7</v>
      </c>
      <c r="B9">
        <v>0</v>
      </c>
      <c r="C9">
        <v>0</v>
      </c>
      <c r="D9" t="s">
        <v>114</v>
      </c>
    </row>
    <row r="10" spans="1:4" x14ac:dyDescent="0.25">
      <c r="A10" t="s">
        <v>8</v>
      </c>
      <c r="B10">
        <v>0.05</v>
      </c>
      <c r="C10">
        <v>0.2</v>
      </c>
      <c r="D10" t="s">
        <v>115</v>
      </c>
    </row>
    <row r="11" spans="1:4" x14ac:dyDescent="0.25">
      <c r="A11" t="s">
        <v>9</v>
      </c>
      <c r="B11">
        <v>-0.1</v>
      </c>
      <c r="C11">
        <v>0.1</v>
      </c>
      <c r="D11" t="s">
        <v>116</v>
      </c>
    </row>
    <row r="12" spans="1:4" x14ac:dyDescent="0.25">
      <c r="A12" t="s">
        <v>10</v>
      </c>
      <c r="B12">
        <v>0.4</v>
      </c>
      <c r="C12">
        <v>0.55000000000000004</v>
      </c>
      <c r="D12" t="s">
        <v>115</v>
      </c>
    </row>
    <row r="13" spans="1:4" x14ac:dyDescent="0.25">
      <c r="A13" t="s">
        <v>11</v>
      </c>
      <c r="B13">
        <v>1</v>
      </c>
      <c r="D13" t="s">
        <v>117</v>
      </c>
    </row>
    <row r="14" spans="1:4" x14ac:dyDescent="0.25">
      <c r="A14" t="s">
        <v>12</v>
      </c>
      <c r="B14">
        <v>0.15</v>
      </c>
      <c r="C14">
        <v>0.6</v>
      </c>
      <c r="D14" t="s">
        <v>115</v>
      </c>
    </row>
    <row r="15" spans="1:4" x14ac:dyDescent="0.25">
      <c r="A15" t="s">
        <v>13</v>
      </c>
      <c r="B15">
        <v>0.1</v>
      </c>
      <c r="C15">
        <v>0.9</v>
      </c>
      <c r="D15" t="s">
        <v>115</v>
      </c>
    </row>
    <row r="16" spans="1:4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  <c r="B18">
        <v>96</v>
      </c>
      <c r="C18">
        <v>104</v>
      </c>
      <c r="D18" t="s">
        <v>118</v>
      </c>
    </row>
    <row r="19" spans="1:4" x14ac:dyDescent="0.25">
      <c r="A19" t="s">
        <v>17</v>
      </c>
      <c r="B19">
        <v>0.109</v>
      </c>
      <c r="C19">
        <v>0.128</v>
      </c>
    </row>
    <row r="20" spans="1:4" x14ac:dyDescent="0.25">
      <c r="A20" t="s">
        <v>18</v>
      </c>
      <c r="B20">
        <v>0</v>
      </c>
      <c r="C20">
        <v>0</v>
      </c>
    </row>
    <row r="21" spans="1:4" x14ac:dyDescent="0.25">
      <c r="A21" t="s">
        <v>19</v>
      </c>
      <c r="B21">
        <v>0.08</v>
      </c>
      <c r="C21">
        <v>0.15</v>
      </c>
      <c r="D21" t="s">
        <v>119</v>
      </c>
    </row>
    <row r="22" spans="1:4" x14ac:dyDescent="0.25">
      <c r="A22" t="s">
        <v>20</v>
      </c>
      <c r="B22">
        <v>0</v>
      </c>
      <c r="C22">
        <v>2.5000000000000001E-2</v>
      </c>
      <c r="D22" t="s">
        <v>120</v>
      </c>
    </row>
    <row r="23" spans="1:4" x14ac:dyDescent="0.25">
      <c r="A23" t="s">
        <v>21</v>
      </c>
      <c r="B23">
        <v>0</v>
      </c>
      <c r="C23">
        <v>0</v>
      </c>
      <c r="D23" t="s">
        <v>121</v>
      </c>
    </row>
    <row r="24" spans="1:4" x14ac:dyDescent="0.25">
      <c r="A24" t="s">
        <v>22</v>
      </c>
      <c r="B24">
        <v>0</v>
      </c>
      <c r="C24">
        <v>2.5000000000000001E-2</v>
      </c>
      <c r="D24" t="s">
        <v>122</v>
      </c>
    </row>
    <row r="25" spans="1:4" x14ac:dyDescent="0.25">
      <c r="A25" t="s">
        <v>23</v>
      </c>
      <c r="B25">
        <v>0</v>
      </c>
      <c r="C25">
        <v>0</v>
      </c>
      <c r="D25" t="s">
        <v>123</v>
      </c>
    </row>
    <row r="26" spans="1:4" x14ac:dyDescent="0.25">
      <c r="A26" t="s">
        <v>24</v>
      </c>
      <c r="B26">
        <f>0.95*56.3</f>
        <v>53.484999999999992</v>
      </c>
      <c r="C26">
        <f>1.05*56.3</f>
        <v>59.115000000000002</v>
      </c>
      <c r="D26" s="3" t="s">
        <v>127</v>
      </c>
    </row>
    <row r="27" spans="1:4" x14ac:dyDescent="0.25">
      <c r="A27" t="s">
        <v>25</v>
      </c>
      <c r="B27">
        <v>6</v>
      </c>
      <c r="C27">
        <v>10</v>
      </c>
      <c r="D27" s="3" t="s">
        <v>128</v>
      </c>
    </row>
    <row r="28" spans="1:4" x14ac:dyDescent="0.25">
      <c r="A28" t="s">
        <v>26</v>
      </c>
      <c r="B28">
        <v>0.22</v>
      </c>
      <c r="C28">
        <v>0.46</v>
      </c>
      <c r="D28" s="3" t="s">
        <v>124</v>
      </c>
    </row>
    <row r="29" spans="1:4" x14ac:dyDescent="0.25">
      <c r="A29" t="s">
        <v>27</v>
      </c>
      <c r="B29" s="4">
        <v>1.1000000000000001E-3</v>
      </c>
      <c r="D29" s="3" t="s">
        <v>125</v>
      </c>
    </row>
    <row r="30" spans="1:4" x14ac:dyDescent="0.25">
      <c r="A30" t="s">
        <v>28</v>
      </c>
      <c r="B30" s="4">
        <v>3.2888999999999999</v>
      </c>
    </row>
    <row r="31" spans="1:4" x14ac:dyDescent="0.25">
      <c r="A31" t="s">
        <v>29</v>
      </c>
      <c r="B31">
        <v>0.1</v>
      </c>
      <c r="C31">
        <v>0.1</v>
      </c>
      <c r="D31" t="s">
        <v>126</v>
      </c>
    </row>
    <row r="32" spans="1:4" x14ac:dyDescent="0.25">
      <c r="A32" t="s">
        <v>30</v>
      </c>
      <c r="B32">
        <v>0.1</v>
      </c>
      <c r="C32">
        <v>0.1</v>
      </c>
    </row>
    <row r="33" spans="1:4" x14ac:dyDescent="0.25">
      <c r="A33" t="s">
        <v>31</v>
      </c>
      <c r="B33">
        <v>0.85</v>
      </c>
      <c r="C33">
        <v>0.95</v>
      </c>
    </row>
    <row r="34" spans="1:4" x14ac:dyDescent="0.25">
      <c r="A34" t="s">
        <v>32</v>
      </c>
      <c r="B34">
        <v>0.9</v>
      </c>
      <c r="C34">
        <v>1</v>
      </c>
      <c r="D34" t="s">
        <v>138</v>
      </c>
    </row>
    <row r="35" spans="1:4" x14ac:dyDescent="0.25">
      <c r="A35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9"/>
  <sheetViews>
    <sheetView workbookViewId="0">
      <selection activeCell="L12" sqref="L12"/>
    </sheetView>
  </sheetViews>
  <sheetFormatPr defaultRowHeight="15" x14ac:dyDescent="0.25"/>
  <cols>
    <col min="1" max="1" width="11.7109375" customWidth="1"/>
    <col min="2" max="2" width="12.7109375" bestFit="1" customWidth="1"/>
  </cols>
  <sheetData>
    <row r="1" spans="1:68" x14ac:dyDescent="0.25">
      <c r="A1" t="s">
        <v>0</v>
      </c>
    </row>
    <row r="2" spans="1:68" x14ac:dyDescent="0.25">
      <c r="A2" t="s">
        <v>1</v>
      </c>
      <c r="B2" t="s">
        <v>101</v>
      </c>
    </row>
    <row r="3" spans="1:68" x14ac:dyDescent="0.25">
      <c r="A3" t="s">
        <v>34</v>
      </c>
      <c r="B3">
        <v>67</v>
      </c>
      <c r="C3" t="s">
        <v>139</v>
      </c>
    </row>
    <row r="4" spans="1:68" x14ac:dyDescent="0.25">
      <c r="A4" t="s">
        <v>35</v>
      </c>
      <c r="B4">
        <v>1</v>
      </c>
      <c r="C4">
        <v>1</v>
      </c>
      <c r="D4" t="s">
        <v>131</v>
      </c>
    </row>
    <row r="5" spans="1:68" x14ac:dyDescent="0.25">
      <c r="A5" t="s">
        <v>36</v>
      </c>
      <c r="B5">
        <v>1950</v>
      </c>
      <c r="C5">
        <v>1951</v>
      </c>
      <c r="D5">
        <v>1952</v>
      </c>
      <c r="E5">
        <v>1953</v>
      </c>
      <c r="F5">
        <v>1954</v>
      </c>
      <c r="G5">
        <v>1955</v>
      </c>
      <c r="H5">
        <v>1956</v>
      </c>
      <c r="I5">
        <v>1957</v>
      </c>
      <c r="J5">
        <v>1958</v>
      </c>
      <c r="K5">
        <v>1959</v>
      </c>
      <c r="L5">
        <v>1960</v>
      </c>
      <c r="M5">
        <v>1961</v>
      </c>
      <c r="N5">
        <v>1962</v>
      </c>
      <c r="O5">
        <v>1963</v>
      </c>
      <c r="P5">
        <v>1964</v>
      </c>
      <c r="Q5">
        <v>1965</v>
      </c>
      <c r="R5">
        <v>1966</v>
      </c>
      <c r="S5">
        <v>1967</v>
      </c>
      <c r="T5">
        <v>1968</v>
      </c>
      <c r="U5">
        <v>1969</v>
      </c>
      <c r="V5">
        <v>1970</v>
      </c>
      <c r="W5">
        <v>1971</v>
      </c>
      <c r="X5">
        <v>1972</v>
      </c>
      <c r="Y5">
        <v>1973</v>
      </c>
      <c r="Z5">
        <v>1974</v>
      </c>
      <c r="AA5">
        <v>1975</v>
      </c>
      <c r="AB5">
        <v>1976</v>
      </c>
      <c r="AC5">
        <v>1977</v>
      </c>
      <c r="AD5">
        <v>1978</v>
      </c>
      <c r="AE5">
        <v>1979</v>
      </c>
      <c r="AF5">
        <v>1980</v>
      </c>
      <c r="AG5">
        <v>1981</v>
      </c>
      <c r="AH5">
        <v>1982</v>
      </c>
      <c r="AI5">
        <v>1983</v>
      </c>
      <c r="AJ5">
        <v>1984</v>
      </c>
      <c r="AK5">
        <v>1985</v>
      </c>
      <c r="AL5">
        <v>1986</v>
      </c>
      <c r="AM5">
        <v>1987</v>
      </c>
      <c r="AN5">
        <v>1988</v>
      </c>
      <c r="AO5">
        <v>1989</v>
      </c>
      <c r="AP5">
        <v>1990</v>
      </c>
      <c r="AQ5">
        <v>1991</v>
      </c>
      <c r="AR5">
        <v>1992</v>
      </c>
      <c r="AS5">
        <v>1993</v>
      </c>
      <c r="AT5">
        <v>1994</v>
      </c>
      <c r="AU5">
        <v>1995</v>
      </c>
      <c r="AV5">
        <v>1996</v>
      </c>
      <c r="AW5">
        <v>1997</v>
      </c>
      <c r="AX5">
        <v>1998</v>
      </c>
      <c r="AY5">
        <v>1999</v>
      </c>
      <c r="AZ5">
        <v>2000</v>
      </c>
      <c r="BA5">
        <v>2001</v>
      </c>
      <c r="BB5">
        <v>2002</v>
      </c>
      <c r="BC5">
        <v>2003</v>
      </c>
      <c r="BD5">
        <v>2004</v>
      </c>
      <c r="BE5">
        <v>2005</v>
      </c>
      <c r="BF5">
        <v>2006</v>
      </c>
      <c r="BG5">
        <v>2007</v>
      </c>
      <c r="BH5">
        <v>2008</v>
      </c>
      <c r="BI5">
        <v>2009</v>
      </c>
      <c r="BJ5">
        <v>2010</v>
      </c>
      <c r="BK5">
        <v>2011</v>
      </c>
      <c r="BL5">
        <v>2012</v>
      </c>
      <c r="BM5">
        <v>2013</v>
      </c>
      <c r="BN5">
        <v>2014</v>
      </c>
      <c r="BO5">
        <v>2015</v>
      </c>
      <c r="BP5">
        <v>2016</v>
      </c>
    </row>
    <row r="6" spans="1:68" x14ac:dyDescent="0.25">
      <c r="A6" t="s">
        <v>37</v>
      </c>
      <c r="B6">
        <v>0</v>
      </c>
      <c r="C6">
        <v>1.2801063938130491E-2</v>
      </c>
      <c r="D6">
        <v>2.5602127876260983E-2</v>
      </c>
      <c r="E6">
        <v>3.8403191814391467E-2</v>
      </c>
      <c r="F6">
        <v>5.1204255752521965E-2</v>
      </c>
      <c r="G6">
        <v>6.4005319690652457E-2</v>
      </c>
      <c r="H6">
        <v>7.6806383628782934E-2</v>
      </c>
      <c r="I6">
        <v>8.960744756691344E-2</v>
      </c>
      <c r="J6">
        <v>0.10240851150504393</v>
      </c>
      <c r="K6">
        <v>0.11520957544317441</v>
      </c>
      <c r="L6">
        <v>0.12801063938130491</v>
      </c>
      <c r="M6">
        <v>0.14081170331943541</v>
      </c>
      <c r="N6">
        <v>0.15361276725756587</v>
      </c>
      <c r="O6">
        <v>0.16641383119569636</v>
      </c>
      <c r="P6">
        <v>0.17921489513382688</v>
      </c>
      <c r="Q6">
        <v>0.19201595907195737</v>
      </c>
      <c r="R6">
        <v>0.20481702301008786</v>
      </c>
      <c r="S6">
        <v>0.21761808694821833</v>
      </c>
      <c r="T6">
        <v>0.23041915088634876</v>
      </c>
      <c r="U6">
        <v>0.24322021482447925</v>
      </c>
      <c r="V6">
        <v>0.25602127876260972</v>
      </c>
      <c r="W6">
        <v>0.26882234270074024</v>
      </c>
      <c r="X6">
        <v>0.28162340663887064</v>
      </c>
      <c r="Y6">
        <v>0.29442447057700111</v>
      </c>
      <c r="Z6">
        <v>0.30722553451513163</v>
      </c>
      <c r="AA6">
        <v>0.32002659845326209</v>
      </c>
      <c r="AB6">
        <v>0.33282766239139255</v>
      </c>
      <c r="AC6">
        <v>0.34562872632952302</v>
      </c>
      <c r="AD6">
        <v>0.35842979026765348</v>
      </c>
      <c r="AE6">
        <v>0.37123085420578394</v>
      </c>
      <c r="AF6">
        <v>0.38403191814391441</v>
      </c>
      <c r="AG6">
        <v>0.39683298208204493</v>
      </c>
      <c r="AH6">
        <v>0.40963404602017539</v>
      </c>
      <c r="AI6">
        <v>0.42243510995830585</v>
      </c>
      <c r="AJ6">
        <v>0.43523617389643626</v>
      </c>
      <c r="AK6">
        <v>0.44803723783456678</v>
      </c>
      <c r="AL6">
        <v>0.46083830177269725</v>
      </c>
      <c r="AM6">
        <v>0.47363936571082776</v>
      </c>
      <c r="AN6">
        <v>0.48644042964895817</v>
      </c>
      <c r="AO6">
        <v>0.49924149358708869</v>
      </c>
      <c r="AP6">
        <v>0.51204255752521921</v>
      </c>
      <c r="AQ6">
        <v>0.52484362146334962</v>
      </c>
      <c r="AR6">
        <v>0.53764468540148047</v>
      </c>
      <c r="AS6">
        <v>0.78754094481168502</v>
      </c>
      <c r="AT6">
        <v>0.76189738407203045</v>
      </c>
      <c r="AU6">
        <v>0.8</v>
      </c>
      <c r="AV6">
        <v>0.78131509509954111</v>
      </c>
      <c r="AW6">
        <v>0.65545977236064223</v>
      </c>
      <c r="AX6">
        <v>0.3088923310367972</v>
      </c>
      <c r="AY6">
        <v>0.41569892873909636</v>
      </c>
      <c r="AZ6">
        <v>0.42710990182551656</v>
      </c>
      <c r="BA6">
        <v>0.33758647182751533</v>
      </c>
      <c r="BB6">
        <v>0.27987442172959165</v>
      </c>
      <c r="BC6">
        <v>0.40235459316838379</v>
      </c>
      <c r="BD6">
        <v>0.38241193054610179</v>
      </c>
      <c r="BE6">
        <v>0.4357078921515119</v>
      </c>
      <c r="BF6">
        <v>0.45913285396316733</v>
      </c>
      <c r="BG6">
        <v>0.47031318965558155</v>
      </c>
      <c r="BH6">
        <v>0.50996592308162447</v>
      </c>
      <c r="BI6">
        <v>0.48645629632717674</v>
      </c>
      <c r="BJ6">
        <v>0.52375200752335005</v>
      </c>
      <c r="BK6">
        <v>0.45825208851873278</v>
      </c>
      <c r="BL6">
        <v>0.46729960782852009</v>
      </c>
      <c r="BM6">
        <v>0.53299858094094532</v>
      </c>
      <c r="BN6">
        <v>0.42012488610770149</v>
      </c>
      <c r="BO6">
        <v>0.52573793443852246</v>
      </c>
      <c r="BP6">
        <v>0.42309012536815338</v>
      </c>
    </row>
    <row r="7" spans="1:68" x14ac:dyDescent="0.25">
      <c r="A7" t="s">
        <v>38</v>
      </c>
      <c r="B7">
        <v>0</v>
      </c>
      <c r="C7">
        <v>1.9201595907195737E-2</v>
      </c>
      <c r="D7">
        <v>3.8403191814391474E-2</v>
      </c>
      <c r="E7">
        <v>5.7604787721587204E-2</v>
      </c>
      <c r="F7">
        <v>7.6806383628782948E-2</v>
      </c>
      <c r="G7">
        <v>9.6007979535978671E-2</v>
      </c>
      <c r="H7">
        <v>0.11520957544317441</v>
      </c>
      <c r="I7">
        <v>0.13441117135037015</v>
      </c>
      <c r="J7">
        <v>0.1536127672575659</v>
      </c>
      <c r="K7">
        <v>0.17281436316476162</v>
      </c>
      <c r="L7">
        <v>0.19201595907195734</v>
      </c>
      <c r="M7">
        <v>0.21121755497915309</v>
      </c>
      <c r="N7">
        <v>0.23041915088634882</v>
      </c>
      <c r="O7">
        <v>0.24962074679354457</v>
      </c>
      <c r="P7">
        <v>0.26882234270074029</v>
      </c>
      <c r="Q7">
        <v>0.28802393860793607</v>
      </c>
      <c r="R7">
        <v>0.30722553451513179</v>
      </c>
      <c r="S7">
        <v>0.32642713042232746</v>
      </c>
      <c r="T7">
        <v>0.34562872632952313</v>
      </c>
      <c r="U7">
        <v>0.36483032223671891</v>
      </c>
      <c r="V7">
        <v>0.38403191814391457</v>
      </c>
      <c r="W7">
        <v>0.4032335140511103</v>
      </c>
      <c r="X7">
        <v>0.42243510995830602</v>
      </c>
      <c r="Y7">
        <v>0.44163670586550169</v>
      </c>
      <c r="Z7">
        <v>0.46083830177269741</v>
      </c>
      <c r="AA7">
        <v>0.48003989767989308</v>
      </c>
      <c r="AB7">
        <v>0.49924149358708886</v>
      </c>
      <c r="AC7">
        <v>0.51844308949428453</v>
      </c>
      <c r="AD7">
        <v>0.53764468540148025</v>
      </c>
      <c r="AE7">
        <v>0.55684628130867597</v>
      </c>
      <c r="AF7">
        <v>0.5760478772158717</v>
      </c>
      <c r="AG7">
        <v>0.59524947312306742</v>
      </c>
      <c r="AH7">
        <v>0.61445106903026303</v>
      </c>
      <c r="AI7">
        <v>0.63365266493745875</v>
      </c>
      <c r="AJ7">
        <v>0.65285426084465437</v>
      </c>
      <c r="AK7">
        <v>0.6720558567518502</v>
      </c>
      <c r="AL7">
        <v>0.69125745265904592</v>
      </c>
      <c r="AM7">
        <v>0.71045904856624165</v>
      </c>
      <c r="AN7">
        <v>0.72966064447343726</v>
      </c>
      <c r="AO7">
        <v>0.74886224038063298</v>
      </c>
      <c r="AP7">
        <v>0.76806383628782871</v>
      </c>
      <c r="AQ7">
        <v>0.78726543219502432</v>
      </c>
      <c r="AR7">
        <v>0.80646702810222082</v>
      </c>
      <c r="AS7">
        <v>1.1813114172175276</v>
      </c>
      <c r="AT7">
        <v>1.1428460761080457</v>
      </c>
      <c r="AU7">
        <v>1.2</v>
      </c>
      <c r="AV7">
        <v>1.1719726426493118</v>
      </c>
      <c r="AW7">
        <v>0.9831896585409633</v>
      </c>
      <c r="AX7">
        <v>0.46333849655519582</v>
      </c>
      <c r="AY7">
        <v>0.62354839310864452</v>
      </c>
      <c r="AZ7">
        <v>0.64066485273827489</v>
      </c>
      <c r="BA7">
        <v>0.50637970774127294</v>
      </c>
      <c r="BB7">
        <v>0.41981163259438747</v>
      </c>
      <c r="BC7">
        <v>0.60353188975257566</v>
      </c>
      <c r="BD7">
        <v>0.57361789581915268</v>
      </c>
      <c r="BE7">
        <v>0.65356183822726788</v>
      </c>
      <c r="BF7">
        <v>0.68869928094475097</v>
      </c>
      <c r="BG7">
        <v>0.70546978448337228</v>
      </c>
      <c r="BH7">
        <v>0.76494888462243682</v>
      </c>
      <c r="BI7">
        <v>0.72968444449076508</v>
      </c>
      <c r="BJ7">
        <v>0.78562801128502502</v>
      </c>
      <c r="BK7">
        <v>0.68737813277809912</v>
      </c>
      <c r="BL7">
        <v>0.70094941174278014</v>
      </c>
      <c r="BM7">
        <v>0.79949787141141793</v>
      </c>
      <c r="BN7">
        <v>0.63018732916155218</v>
      </c>
      <c r="BO7">
        <v>0.78860690165778369</v>
      </c>
      <c r="BP7">
        <v>0.63463518805223007</v>
      </c>
    </row>
    <row r="8" spans="1:68" x14ac:dyDescent="0.25">
      <c r="A8" t="s">
        <v>39</v>
      </c>
      <c r="B8">
        <v>0.05</v>
      </c>
      <c r="C8">
        <v>0.1</v>
      </c>
      <c r="D8" t="s">
        <v>129</v>
      </c>
    </row>
    <row r="9" spans="1:68" x14ac:dyDescent="0.25">
      <c r="A9" t="s">
        <v>40</v>
      </c>
      <c r="B9">
        <v>-0.1</v>
      </c>
      <c r="C9">
        <v>0.1</v>
      </c>
      <c r="D9" t="s">
        <v>130</v>
      </c>
    </row>
    <row r="10" spans="1:68" x14ac:dyDescent="0.25">
      <c r="A10" t="s">
        <v>41</v>
      </c>
      <c r="B10">
        <v>0.05</v>
      </c>
      <c r="C10">
        <v>0.2</v>
      </c>
      <c r="D10" t="s">
        <v>132</v>
      </c>
    </row>
    <row r="11" spans="1:68" x14ac:dyDescent="0.25">
      <c r="A11" t="s">
        <v>42</v>
      </c>
      <c r="B11">
        <v>50</v>
      </c>
      <c r="C11">
        <v>55</v>
      </c>
      <c r="D11" t="s">
        <v>133</v>
      </c>
    </row>
    <row r="12" spans="1:68" x14ac:dyDescent="0.25">
      <c r="A12" t="s">
        <v>43</v>
      </c>
      <c r="B12">
        <v>65</v>
      </c>
      <c r="C12">
        <v>70</v>
      </c>
    </row>
    <row r="13" spans="1:68" x14ac:dyDescent="0.25">
      <c r="A13" t="s">
        <v>44</v>
      </c>
      <c r="B13">
        <v>0.4</v>
      </c>
      <c r="C13">
        <v>1</v>
      </c>
      <c r="D13" t="s">
        <v>134</v>
      </c>
    </row>
    <row r="14" spans="1:68" x14ac:dyDescent="0.25">
      <c r="A14" t="s">
        <v>45</v>
      </c>
      <c r="B14" t="b">
        <v>0</v>
      </c>
      <c r="D14" t="s">
        <v>135</v>
      </c>
    </row>
    <row r="15" spans="1:68" x14ac:dyDescent="0.25">
      <c r="A15" t="s">
        <v>46</v>
      </c>
      <c r="D15" t="s">
        <v>136</v>
      </c>
    </row>
    <row r="16" spans="1:68" x14ac:dyDescent="0.25">
      <c r="A16" t="s">
        <v>47</v>
      </c>
    </row>
    <row r="17" spans="1:4" x14ac:dyDescent="0.25">
      <c r="A17" t="s">
        <v>48</v>
      </c>
    </row>
    <row r="18" spans="1:4" x14ac:dyDescent="0.25">
      <c r="A18" t="s">
        <v>49</v>
      </c>
      <c r="B18">
        <v>0</v>
      </c>
      <c r="C18">
        <v>0</v>
      </c>
      <c r="D18" t="s">
        <v>137</v>
      </c>
    </row>
    <row r="19" spans="1:4" x14ac:dyDescent="0.25">
      <c r="A19" t="s">
        <v>50</v>
      </c>
      <c r="B19">
        <v>2016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25" zoomScaleNormal="125" workbookViewId="0">
      <selection activeCell="D9" sqref="D9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79</v>
      </c>
    </row>
    <row r="3" spans="1:3" x14ac:dyDescent="0.25">
      <c r="A3" t="s">
        <v>51</v>
      </c>
      <c r="B3">
        <v>0.1</v>
      </c>
      <c r="C3">
        <v>0.3</v>
      </c>
    </row>
    <row r="4" spans="1:3" x14ac:dyDescent="0.25">
      <c r="A4" t="s">
        <v>52</v>
      </c>
      <c r="B4">
        <v>0.1</v>
      </c>
    </row>
    <row r="5" spans="1:3" x14ac:dyDescent="0.25">
      <c r="A5" t="s">
        <v>53</v>
      </c>
      <c r="B5">
        <v>100</v>
      </c>
      <c r="C5">
        <v>200</v>
      </c>
    </row>
    <row r="6" spans="1:3" x14ac:dyDescent="0.25">
      <c r="A6" t="s">
        <v>54</v>
      </c>
      <c r="B6">
        <v>25</v>
      </c>
      <c r="C6">
        <v>50</v>
      </c>
    </row>
    <row r="7" spans="1:3" x14ac:dyDescent="0.25">
      <c r="A7" t="s">
        <v>55</v>
      </c>
      <c r="B7">
        <v>100</v>
      </c>
      <c r="C7">
        <v>200</v>
      </c>
    </row>
    <row r="8" spans="1:3" x14ac:dyDescent="0.25">
      <c r="A8" t="s">
        <v>56</v>
      </c>
      <c r="B8">
        <v>25</v>
      </c>
      <c r="C8">
        <v>50</v>
      </c>
    </row>
    <row r="9" spans="1:3" x14ac:dyDescent="0.25">
      <c r="A9" t="s">
        <v>57</v>
      </c>
      <c r="B9">
        <v>0.1</v>
      </c>
      <c r="C9">
        <v>0.4</v>
      </c>
    </row>
    <row r="10" spans="1:3" x14ac:dyDescent="0.25">
      <c r="A10" t="s">
        <v>58</v>
      </c>
      <c r="B10">
        <v>0.2</v>
      </c>
    </row>
    <row r="11" spans="1:3" x14ac:dyDescent="0.25">
      <c r="A11" t="s">
        <v>59</v>
      </c>
      <c r="B11">
        <v>0.2</v>
      </c>
      <c r="C11">
        <v>0.5</v>
      </c>
    </row>
    <row r="12" spans="1:3" x14ac:dyDescent="0.25">
      <c r="A12" t="s">
        <v>60</v>
      </c>
      <c r="B12">
        <v>0.33300000000000002</v>
      </c>
      <c r="C12">
        <v>3</v>
      </c>
    </row>
    <row r="13" spans="1:3" x14ac:dyDescent="0.25">
      <c r="A13" t="s">
        <v>61</v>
      </c>
      <c r="B13">
        <v>0.5</v>
      </c>
      <c r="C13">
        <v>2</v>
      </c>
    </row>
    <row r="14" spans="1:3" x14ac:dyDescent="0.25">
      <c r="A14" t="s">
        <v>62</v>
      </c>
      <c r="B14">
        <v>0.1</v>
      </c>
    </row>
    <row r="15" spans="1:3" x14ac:dyDescent="0.25">
      <c r="A15" t="s">
        <v>63</v>
      </c>
      <c r="B15">
        <v>0.2</v>
      </c>
    </row>
    <row r="16" spans="1:3" x14ac:dyDescent="0.25">
      <c r="A16" t="s">
        <v>64</v>
      </c>
      <c r="B16">
        <v>0.1</v>
      </c>
    </row>
    <row r="17" spans="1:3" x14ac:dyDescent="0.25">
      <c r="A17" t="s">
        <v>65</v>
      </c>
      <c r="B17">
        <v>0.1</v>
      </c>
    </row>
    <row r="18" spans="1:3" x14ac:dyDescent="0.25">
      <c r="A18" t="s">
        <v>66</v>
      </c>
      <c r="B18">
        <v>0.05</v>
      </c>
    </row>
    <row r="19" spans="1:3" x14ac:dyDescent="0.25">
      <c r="A19" t="s">
        <v>67</v>
      </c>
      <c r="B19">
        <v>0.05</v>
      </c>
    </row>
    <row r="20" spans="1:3" x14ac:dyDescent="0.25">
      <c r="A20" t="s">
        <v>68</v>
      </c>
      <c r="B20">
        <v>0.05</v>
      </c>
    </row>
    <row r="21" spans="1:3" x14ac:dyDescent="0.25">
      <c r="A21" t="s">
        <v>69</v>
      </c>
      <c r="B21">
        <v>0.2</v>
      </c>
    </row>
    <row r="22" spans="1:3" x14ac:dyDescent="0.25">
      <c r="A22" t="s">
        <v>70</v>
      </c>
      <c r="B22">
        <v>0.2</v>
      </c>
    </row>
    <row r="23" spans="1:3" x14ac:dyDescent="0.25">
      <c r="A23" t="s">
        <v>71</v>
      </c>
      <c r="B23">
        <v>0.2</v>
      </c>
    </row>
    <row r="24" spans="1:3" x14ac:dyDescent="0.25">
      <c r="A24" t="s">
        <v>72</v>
      </c>
      <c r="B24">
        <v>0.2</v>
      </c>
    </row>
    <row r="25" spans="1:3" x14ac:dyDescent="0.25">
      <c r="A25" t="s">
        <v>73</v>
      </c>
      <c r="B25">
        <v>0.2</v>
      </c>
    </row>
    <row r="26" spans="1:3" x14ac:dyDescent="0.25">
      <c r="A26" t="s">
        <v>74</v>
      </c>
      <c r="B26">
        <v>0.5</v>
      </c>
    </row>
    <row r="27" spans="1:3" x14ac:dyDescent="0.25">
      <c r="A27" t="s">
        <v>75</v>
      </c>
      <c r="B27">
        <v>0.5</v>
      </c>
    </row>
    <row r="28" spans="1:3" x14ac:dyDescent="0.25">
      <c r="A28" t="s">
        <v>76</v>
      </c>
      <c r="B28">
        <v>0.05</v>
      </c>
      <c r="C28">
        <v>0.1</v>
      </c>
    </row>
    <row r="29" spans="1:3" x14ac:dyDescent="0.25">
      <c r="A29" t="s">
        <v>77</v>
      </c>
      <c r="B29">
        <v>0.2</v>
      </c>
    </row>
    <row r="30" spans="1:3" x14ac:dyDescent="0.25">
      <c r="A30" t="s">
        <v>78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10" sqref="B10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102</v>
      </c>
    </row>
    <row r="3" spans="1:3" x14ac:dyDescent="0.25">
      <c r="A3" t="s">
        <v>80</v>
      </c>
      <c r="B3" s="5">
        <v>0.05</v>
      </c>
      <c r="C3" s="5">
        <v>0.1</v>
      </c>
    </row>
    <row r="4" spans="1:3" x14ac:dyDescent="0.25">
      <c r="A4" t="s">
        <v>81</v>
      </c>
      <c r="B4" s="5">
        <v>1</v>
      </c>
      <c r="C4" s="5">
        <v>1.1000000000000001</v>
      </c>
    </row>
    <row r="5" spans="1:3" x14ac:dyDescent="0.25">
      <c r="A5" t="s">
        <v>82</v>
      </c>
      <c r="B5" s="5">
        <v>0.05</v>
      </c>
      <c r="C5" s="5">
        <v>0.1</v>
      </c>
    </row>
    <row r="6" spans="1:3" x14ac:dyDescent="0.25">
      <c r="A6" t="s">
        <v>83</v>
      </c>
      <c r="B6" s="5">
        <v>1</v>
      </c>
      <c r="C6" s="5">
        <v>1.1000000000000001</v>
      </c>
    </row>
    <row r="7" spans="1:3" x14ac:dyDescent="0.25">
      <c r="A7" t="s">
        <v>84</v>
      </c>
      <c r="B7" s="5">
        <v>0.05</v>
      </c>
      <c r="C7" s="5">
        <v>0.1</v>
      </c>
    </row>
    <row r="8" spans="1:3" x14ac:dyDescent="0.25">
      <c r="A8" t="s">
        <v>85</v>
      </c>
      <c r="B8" s="5">
        <v>1</v>
      </c>
      <c r="C8" s="5">
        <v>1.1000000000000001</v>
      </c>
    </row>
    <row r="9" spans="1:3" x14ac:dyDescent="0.25">
      <c r="A9" t="s">
        <v>33</v>
      </c>
      <c r="B9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abSelected="1" workbookViewId="0">
      <selection activeCell="D7" sqref="D7"/>
    </sheetView>
  </sheetViews>
  <sheetFormatPr defaultRowHeight="15" x14ac:dyDescent="0.25"/>
  <cols>
    <col min="1" max="1" width="9.85546875" bestFit="1" customWidth="1"/>
    <col min="2" max="2" width="52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96</v>
      </c>
    </row>
    <row r="3" spans="1:2" x14ac:dyDescent="0.25">
      <c r="A3" t="s">
        <v>86</v>
      </c>
      <c r="B3" t="s">
        <v>142</v>
      </c>
    </row>
    <row r="4" spans="1:2" x14ac:dyDescent="0.25">
      <c r="A4" t="s">
        <v>87</v>
      </c>
      <c r="B4" t="s">
        <v>100</v>
      </c>
    </row>
    <row r="5" spans="1:2" x14ac:dyDescent="0.25">
      <c r="A5" t="s">
        <v>88</v>
      </c>
      <c r="B5">
        <v>-37.049999999999997</v>
      </c>
    </row>
    <row r="6" spans="1:2" x14ac:dyDescent="0.25">
      <c r="A6" t="s">
        <v>89</v>
      </c>
      <c r="B6">
        <v>-54.85</v>
      </c>
    </row>
    <row r="7" spans="1:2" x14ac:dyDescent="0.25">
      <c r="A7" t="s">
        <v>90</v>
      </c>
      <c r="B7">
        <v>150</v>
      </c>
    </row>
    <row r="8" spans="1:2" x14ac:dyDescent="0.25">
      <c r="A8" t="s">
        <v>91</v>
      </c>
      <c r="B8">
        <v>50</v>
      </c>
    </row>
    <row r="9" spans="1:2" x14ac:dyDescent="0.25">
      <c r="A9" t="s">
        <v>92</v>
      </c>
      <c r="B9">
        <v>4</v>
      </c>
    </row>
    <row r="10" spans="1:2" x14ac:dyDescent="0.25">
      <c r="A10" t="s">
        <v>93</v>
      </c>
      <c r="B10">
        <v>0.5</v>
      </c>
    </row>
    <row r="11" spans="1:2" x14ac:dyDescent="0.25">
      <c r="A11" t="s">
        <v>94</v>
      </c>
      <c r="B11">
        <v>0.8</v>
      </c>
    </row>
    <row r="12" spans="1:2" x14ac:dyDescent="0.25">
      <c r="A12" t="s">
        <v>95</v>
      </c>
      <c r="B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7238-5F0C-49EF-9E4A-E6E0A241683A}">
  <dimension ref="A1:J68"/>
  <sheetViews>
    <sheetView topLeftCell="A3" workbookViewId="0">
      <selection activeCell="J2" sqref="J2:J68"/>
    </sheetView>
  </sheetViews>
  <sheetFormatPr defaultRowHeight="15" x14ac:dyDescent="0.25"/>
  <cols>
    <col min="2" max="2" width="5.85546875" bestFit="1" customWidth="1"/>
    <col min="3" max="3" width="17.7109375" bestFit="1" customWidth="1"/>
    <col min="7" max="7" width="16.42578125" bestFit="1" customWidth="1"/>
  </cols>
  <sheetData>
    <row r="1" spans="1:10" x14ac:dyDescent="0.25">
      <c r="A1" s="6" t="s">
        <v>97</v>
      </c>
      <c r="B1" s="6" t="s">
        <v>104</v>
      </c>
      <c r="C1" s="7" t="s">
        <v>105</v>
      </c>
      <c r="D1" s="7" t="s">
        <v>107</v>
      </c>
      <c r="E1" s="7" t="s">
        <v>110</v>
      </c>
      <c r="G1" s="7" t="s">
        <v>140</v>
      </c>
      <c r="H1" s="7" t="s">
        <v>111</v>
      </c>
      <c r="I1" t="s">
        <v>108</v>
      </c>
      <c r="J1" t="s">
        <v>109</v>
      </c>
    </row>
    <row r="2" spans="1:10" x14ac:dyDescent="0.25">
      <c r="A2">
        <v>1950</v>
      </c>
      <c r="B2" s="6" t="s">
        <v>106</v>
      </c>
      <c r="C2" s="7" t="s">
        <v>106</v>
      </c>
      <c r="D2">
        <v>0</v>
      </c>
      <c r="E2">
        <f>D44/42</f>
        <v>296.73721340388011</v>
      </c>
      <c r="G2">
        <f>D2/MAX($D$2:$D$68)</f>
        <v>0</v>
      </c>
      <c r="H2">
        <v>0.2</v>
      </c>
      <c r="I2">
        <f>G2-G2*$H$2</f>
        <v>0</v>
      </c>
      <c r="J2">
        <f>G2+G2*$H$2</f>
        <v>0</v>
      </c>
    </row>
    <row r="3" spans="1:10" x14ac:dyDescent="0.25">
      <c r="A3">
        <v>1951</v>
      </c>
      <c r="B3" s="6" t="s">
        <v>106</v>
      </c>
      <c r="C3" t="s">
        <v>106</v>
      </c>
      <c r="D3">
        <f>D2+$E$2</f>
        <v>296.73721340388011</v>
      </c>
      <c r="G3">
        <f t="shared" ref="G3:G66" si="0">D3/MAX($D$2:$D$68)</f>
        <v>1.6001329922663114E-2</v>
      </c>
      <c r="I3">
        <f t="shared" ref="I3:I66" si="1">G3-G3*$H$2</f>
        <v>1.2801063938130491E-2</v>
      </c>
      <c r="J3">
        <f t="shared" ref="J3:J66" si="2">G3+G3*$H$2</f>
        <v>1.9201595907195737E-2</v>
      </c>
    </row>
    <row r="4" spans="1:10" x14ac:dyDescent="0.25">
      <c r="A4">
        <v>1952</v>
      </c>
      <c r="B4" s="6" t="s">
        <v>106</v>
      </c>
      <c r="C4" t="s">
        <v>106</v>
      </c>
      <c r="D4">
        <f t="shared" ref="D4:D43" si="3">D3+$E$2</f>
        <v>593.47442680776021</v>
      </c>
      <c r="G4">
        <f t="shared" si="0"/>
        <v>3.2002659845326228E-2</v>
      </c>
      <c r="I4">
        <f t="shared" si="1"/>
        <v>2.5602127876260983E-2</v>
      </c>
      <c r="J4">
        <f t="shared" si="2"/>
        <v>3.8403191814391474E-2</v>
      </c>
    </row>
    <row r="5" spans="1:10" x14ac:dyDescent="0.25">
      <c r="A5">
        <v>1953</v>
      </c>
      <c r="B5" s="6" t="s">
        <v>106</v>
      </c>
      <c r="C5" t="s">
        <v>106</v>
      </c>
      <c r="D5">
        <f t="shared" si="3"/>
        <v>890.21164021164032</v>
      </c>
      <c r="G5">
        <f t="shared" si="0"/>
        <v>4.8003989767989336E-2</v>
      </c>
      <c r="I5">
        <f t="shared" si="1"/>
        <v>3.8403191814391467E-2</v>
      </c>
      <c r="J5">
        <f t="shared" si="2"/>
        <v>5.7604787721587204E-2</v>
      </c>
    </row>
    <row r="6" spans="1:10" x14ac:dyDescent="0.25">
      <c r="A6">
        <v>1954</v>
      </c>
      <c r="B6" s="6" t="s">
        <v>106</v>
      </c>
      <c r="C6" t="s">
        <v>106</v>
      </c>
      <c r="D6">
        <f t="shared" si="3"/>
        <v>1186.9488536155204</v>
      </c>
      <c r="G6">
        <f t="shared" si="0"/>
        <v>6.4005319690652457E-2</v>
      </c>
      <c r="I6">
        <f t="shared" si="1"/>
        <v>5.1204255752521965E-2</v>
      </c>
      <c r="J6">
        <f t="shared" si="2"/>
        <v>7.6806383628782948E-2</v>
      </c>
    </row>
    <row r="7" spans="1:10" x14ac:dyDescent="0.25">
      <c r="A7">
        <v>1955</v>
      </c>
      <c r="B7" s="6" t="s">
        <v>106</v>
      </c>
      <c r="C7" t="s">
        <v>106</v>
      </c>
      <c r="D7">
        <f t="shared" si="3"/>
        <v>1483.6860670194005</v>
      </c>
      <c r="G7">
        <f t="shared" si="0"/>
        <v>8.0006649613315564E-2</v>
      </c>
      <c r="I7">
        <f t="shared" si="1"/>
        <v>6.4005319690652457E-2</v>
      </c>
      <c r="J7">
        <f t="shared" si="2"/>
        <v>9.6007979535978671E-2</v>
      </c>
    </row>
    <row r="8" spans="1:10" x14ac:dyDescent="0.25">
      <c r="A8">
        <v>1956</v>
      </c>
      <c r="B8" s="6" t="s">
        <v>106</v>
      </c>
      <c r="C8" t="s">
        <v>106</v>
      </c>
      <c r="D8">
        <f t="shared" si="3"/>
        <v>1780.4232804232806</v>
      </c>
      <c r="G8">
        <f t="shared" si="0"/>
        <v>9.6007979535978671E-2</v>
      </c>
      <c r="I8">
        <f t="shared" si="1"/>
        <v>7.6806383628782934E-2</v>
      </c>
      <c r="J8">
        <f t="shared" si="2"/>
        <v>0.11520957544317441</v>
      </c>
    </row>
    <row r="9" spans="1:10" x14ac:dyDescent="0.25">
      <c r="A9">
        <v>1957</v>
      </c>
      <c r="B9" s="6" t="s">
        <v>106</v>
      </c>
      <c r="C9" t="s">
        <v>106</v>
      </c>
      <c r="D9">
        <f t="shared" si="3"/>
        <v>2077.1604938271607</v>
      </c>
      <c r="G9">
        <f t="shared" si="0"/>
        <v>0.11200930945864179</v>
      </c>
      <c r="I9">
        <f t="shared" si="1"/>
        <v>8.960744756691344E-2</v>
      </c>
      <c r="J9">
        <f t="shared" si="2"/>
        <v>0.13441117135037015</v>
      </c>
    </row>
    <row r="10" spans="1:10" x14ac:dyDescent="0.25">
      <c r="A10">
        <v>1958</v>
      </c>
      <c r="B10" s="6" t="s">
        <v>106</v>
      </c>
      <c r="C10" t="s">
        <v>106</v>
      </c>
      <c r="D10">
        <f t="shared" si="3"/>
        <v>2373.8977072310408</v>
      </c>
      <c r="G10">
        <f t="shared" si="0"/>
        <v>0.12801063938130491</v>
      </c>
      <c r="I10">
        <f t="shared" si="1"/>
        <v>0.10240851150504393</v>
      </c>
      <c r="J10">
        <f t="shared" si="2"/>
        <v>0.1536127672575659</v>
      </c>
    </row>
    <row r="11" spans="1:10" x14ac:dyDescent="0.25">
      <c r="A11">
        <v>1959</v>
      </c>
      <c r="B11" s="6" t="s">
        <v>106</v>
      </c>
      <c r="C11" t="s">
        <v>106</v>
      </c>
      <c r="D11">
        <f t="shared" si="3"/>
        <v>2670.6349206349209</v>
      </c>
      <c r="G11">
        <f t="shared" si="0"/>
        <v>0.14401196930396801</v>
      </c>
      <c r="I11">
        <f t="shared" si="1"/>
        <v>0.11520957544317441</v>
      </c>
      <c r="J11">
        <f t="shared" si="2"/>
        <v>0.17281436316476162</v>
      </c>
    </row>
    <row r="12" spans="1:10" x14ac:dyDescent="0.25">
      <c r="A12">
        <v>1960</v>
      </c>
      <c r="B12" s="6" t="s">
        <v>106</v>
      </c>
      <c r="C12" t="s">
        <v>106</v>
      </c>
      <c r="D12">
        <f t="shared" si="3"/>
        <v>2967.3721340388011</v>
      </c>
      <c r="G12">
        <f t="shared" si="0"/>
        <v>0.16001329922663113</v>
      </c>
      <c r="I12">
        <f t="shared" si="1"/>
        <v>0.12801063938130491</v>
      </c>
      <c r="J12">
        <f t="shared" si="2"/>
        <v>0.19201595907195734</v>
      </c>
    </row>
    <row r="13" spans="1:10" x14ac:dyDescent="0.25">
      <c r="A13">
        <v>1961</v>
      </c>
      <c r="B13" s="6" t="s">
        <v>106</v>
      </c>
      <c r="C13" t="s">
        <v>106</v>
      </c>
      <c r="D13">
        <f t="shared" si="3"/>
        <v>3264.1093474426812</v>
      </c>
      <c r="G13">
        <f t="shared" si="0"/>
        <v>0.17601462914929425</v>
      </c>
      <c r="I13">
        <f t="shared" si="1"/>
        <v>0.14081170331943541</v>
      </c>
      <c r="J13">
        <f t="shared" si="2"/>
        <v>0.21121755497915309</v>
      </c>
    </row>
    <row r="14" spans="1:10" x14ac:dyDescent="0.25">
      <c r="A14">
        <v>1962</v>
      </c>
      <c r="B14" s="6" t="s">
        <v>106</v>
      </c>
      <c r="C14" t="s">
        <v>106</v>
      </c>
      <c r="D14">
        <f t="shared" si="3"/>
        <v>3560.8465608465613</v>
      </c>
      <c r="G14">
        <f t="shared" si="0"/>
        <v>0.19201595907195734</v>
      </c>
      <c r="I14">
        <f t="shared" si="1"/>
        <v>0.15361276725756587</v>
      </c>
      <c r="J14">
        <f t="shared" si="2"/>
        <v>0.23041915088634882</v>
      </c>
    </row>
    <row r="15" spans="1:10" x14ac:dyDescent="0.25">
      <c r="A15">
        <v>1963</v>
      </c>
      <c r="B15" s="6" t="s">
        <v>106</v>
      </c>
      <c r="C15" t="s">
        <v>106</v>
      </c>
      <c r="D15">
        <f t="shared" si="3"/>
        <v>3857.5837742504414</v>
      </c>
      <c r="G15">
        <f t="shared" si="0"/>
        <v>0.20801728899462046</v>
      </c>
      <c r="I15">
        <f t="shared" si="1"/>
        <v>0.16641383119569636</v>
      </c>
      <c r="J15">
        <f t="shared" si="2"/>
        <v>0.24962074679354457</v>
      </c>
    </row>
    <row r="16" spans="1:10" x14ac:dyDescent="0.25">
      <c r="A16">
        <v>1964</v>
      </c>
      <c r="B16" s="6" t="s">
        <v>106</v>
      </c>
      <c r="C16" t="s">
        <v>106</v>
      </c>
      <c r="D16">
        <f t="shared" si="3"/>
        <v>4154.3209876543215</v>
      </c>
      <c r="G16">
        <f t="shared" si="0"/>
        <v>0.22401861891728359</v>
      </c>
      <c r="I16">
        <f t="shared" si="1"/>
        <v>0.17921489513382688</v>
      </c>
      <c r="J16">
        <f t="shared" si="2"/>
        <v>0.26882234270074029</v>
      </c>
    </row>
    <row r="17" spans="1:10" x14ac:dyDescent="0.25">
      <c r="A17">
        <v>1965</v>
      </c>
      <c r="B17" s="6" t="s">
        <v>106</v>
      </c>
      <c r="C17" t="s">
        <v>106</v>
      </c>
      <c r="D17">
        <f t="shared" si="3"/>
        <v>4451.058201058202</v>
      </c>
      <c r="G17">
        <f t="shared" si="0"/>
        <v>0.24001994883994671</v>
      </c>
      <c r="I17">
        <f t="shared" si="1"/>
        <v>0.19201595907195737</v>
      </c>
      <c r="J17">
        <f t="shared" si="2"/>
        <v>0.28802393860793607</v>
      </c>
    </row>
    <row r="18" spans="1:10" x14ac:dyDescent="0.25">
      <c r="A18">
        <v>1966</v>
      </c>
      <c r="B18" s="6" t="s">
        <v>106</v>
      </c>
      <c r="C18" t="s">
        <v>106</v>
      </c>
      <c r="D18">
        <f t="shared" si="3"/>
        <v>4747.7954144620817</v>
      </c>
      <c r="G18">
        <f t="shared" si="0"/>
        <v>0.25602127876260983</v>
      </c>
      <c r="I18">
        <f t="shared" si="1"/>
        <v>0.20481702301008786</v>
      </c>
      <c r="J18">
        <f t="shared" si="2"/>
        <v>0.30722553451513179</v>
      </c>
    </row>
    <row r="19" spans="1:10" x14ac:dyDescent="0.25">
      <c r="A19">
        <v>1967</v>
      </c>
      <c r="B19" s="6" t="s">
        <v>106</v>
      </c>
      <c r="C19" t="s">
        <v>106</v>
      </c>
      <c r="D19">
        <f t="shared" si="3"/>
        <v>5044.5326278659613</v>
      </c>
      <c r="G19">
        <f t="shared" si="0"/>
        <v>0.27202260868527289</v>
      </c>
      <c r="I19">
        <f t="shared" si="1"/>
        <v>0.21761808694821833</v>
      </c>
      <c r="J19">
        <f t="shared" si="2"/>
        <v>0.32642713042232746</v>
      </c>
    </row>
    <row r="20" spans="1:10" x14ac:dyDescent="0.25">
      <c r="A20">
        <v>1968</v>
      </c>
      <c r="B20" s="6" t="s">
        <v>106</v>
      </c>
      <c r="C20" t="s">
        <v>106</v>
      </c>
      <c r="D20">
        <f t="shared" si="3"/>
        <v>5341.269841269841</v>
      </c>
      <c r="G20">
        <f t="shared" si="0"/>
        <v>0.28802393860793596</v>
      </c>
      <c r="I20">
        <f t="shared" si="1"/>
        <v>0.23041915088634876</v>
      </c>
      <c r="J20">
        <f t="shared" si="2"/>
        <v>0.34562872632952313</v>
      </c>
    </row>
    <row r="21" spans="1:10" x14ac:dyDescent="0.25">
      <c r="A21">
        <v>1969</v>
      </c>
      <c r="B21" s="6" t="s">
        <v>106</v>
      </c>
      <c r="C21" t="s">
        <v>106</v>
      </c>
      <c r="D21">
        <f t="shared" si="3"/>
        <v>5638.0070546737206</v>
      </c>
      <c r="G21">
        <f t="shared" si="0"/>
        <v>0.30402526853059908</v>
      </c>
      <c r="I21">
        <f t="shared" si="1"/>
        <v>0.24322021482447925</v>
      </c>
      <c r="J21">
        <f t="shared" si="2"/>
        <v>0.36483032223671891</v>
      </c>
    </row>
    <row r="22" spans="1:10" x14ac:dyDescent="0.25">
      <c r="A22">
        <v>1970</v>
      </c>
      <c r="B22" s="6" t="s">
        <v>106</v>
      </c>
      <c r="C22" t="s">
        <v>106</v>
      </c>
      <c r="D22">
        <f t="shared" si="3"/>
        <v>5934.7442680776003</v>
      </c>
      <c r="G22">
        <f t="shared" si="0"/>
        <v>0.32002659845326215</v>
      </c>
      <c r="I22">
        <f t="shared" si="1"/>
        <v>0.25602127876260972</v>
      </c>
      <c r="J22">
        <f t="shared" si="2"/>
        <v>0.38403191814391457</v>
      </c>
    </row>
    <row r="23" spans="1:10" x14ac:dyDescent="0.25">
      <c r="A23">
        <v>1971</v>
      </c>
      <c r="B23" s="6" t="s">
        <v>106</v>
      </c>
      <c r="C23" t="s">
        <v>106</v>
      </c>
      <c r="D23">
        <f t="shared" si="3"/>
        <v>6231.4814814814799</v>
      </c>
      <c r="G23">
        <f t="shared" si="0"/>
        <v>0.33602792837592527</v>
      </c>
      <c r="I23">
        <f t="shared" si="1"/>
        <v>0.26882234270074024</v>
      </c>
      <c r="J23">
        <f t="shared" si="2"/>
        <v>0.4032335140511103</v>
      </c>
    </row>
    <row r="24" spans="1:10" x14ac:dyDescent="0.25">
      <c r="A24">
        <v>1972</v>
      </c>
      <c r="B24" s="6" t="s">
        <v>106</v>
      </c>
      <c r="C24" t="s">
        <v>106</v>
      </c>
      <c r="D24">
        <f t="shared" si="3"/>
        <v>6528.2186948853596</v>
      </c>
      <c r="G24">
        <f t="shared" si="0"/>
        <v>0.35202925829858833</v>
      </c>
      <c r="I24">
        <f t="shared" si="1"/>
        <v>0.28162340663887064</v>
      </c>
      <c r="J24">
        <f t="shared" si="2"/>
        <v>0.42243510995830602</v>
      </c>
    </row>
    <row r="25" spans="1:10" x14ac:dyDescent="0.25">
      <c r="A25">
        <v>1973</v>
      </c>
      <c r="B25" s="6" t="s">
        <v>106</v>
      </c>
      <c r="C25" t="s">
        <v>106</v>
      </c>
      <c r="D25">
        <f t="shared" si="3"/>
        <v>6824.9559082892392</v>
      </c>
      <c r="G25">
        <f t="shared" si="0"/>
        <v>0.3680305882212514</v>
      </c>
      <c r="I25">
        <f t="shared" si="1"/>
        <v>0.29442447057700111</v>
      </c>
      <c r="J25">
        <f t="shared" si="2"/>
        <v>0.44163670586550169</v>
      </c>
    </row>
    <row r="26" spans="1:10" x14ac:dyDescent="0.25">
      <c r="A26">
        <v>1974</v>
      </c>
      <c r="B26" s="6" t="s">
        <v>106</v>
      </c>
      <c r="C26" t="s">
        <v>106</v>
      </c>
      <c r="D26">
        <f t="shared" si="3"/>
        <v>7121.6931216931189</v>
      </c>
      <c r="G26">
        <f t="shared" si="0"/>
        <v>0.38403191814391452</v>
      </c>
      <c r="I26">
        <f t="shared" si="1"/>
        <v>0.30722553451513163</v>
      </c>
      <c r="J26">
        <f t="shared" si="2"/>
        <v>0.46083830177269741</v>
      </c>
    </row>
    <row r="27" spans="1:10" x14ac:dyDescent="0.25">
      <c r="A27">
        <v>1975</v>
      </c>
      <c r="B27" s="6" t="s">
        <v>106</v>
      </c>
      <c r="C27" t="s">
        <v>106</v>
      </c>
      <c r="D27">
        <f t="shared" si="3"/>
        <v>7418.4303350969985</v>
      </c>
      <c r="G27">
        <f t="shared" si="0"/>
        <v>0.40003324806657758</v>
      </c>
      <c r="I27">
        <f t="shared" si="1"/>
        <v>0.32002659845326209</v>
      </c>
      <c r="J27">
        <f t="shared" si="2"/>
        <v>0.48003989767989308</v>
      </c>
    </row>
    <row r="28" spans="1:10" x14ac:dyDescent="0.25">
      <c r="A28">
        <v>1976</v>
      </c>
      <c r="B28" s="6" t="s">
        <v>106</v>
      </c>
      <c r="C28" t="s">
        <v>106</v>
      </c>
      <c r="D28">
        <f t="shared" si="3"/>
        <v>7715.1675485008782</v>
      </c>
      <c r="G28">
        <f t="shared" si="0"/>
        <v>0.41603457798924071</v>
      </c>
      <c r="I28">
        <f t="shared" si="1"/>
        <v>0.33282766239139255</v>
      </c>
      <c r="J28">
        <f t="shared" si="2"/>
        <v>0.49924149358708886</v>
      </c>
    </row>
    <row r="29" spans="1:10" x14ac:dyDescent="0.25">
      <c r="A29">
        <v>1977</v>
      </c>
      <c r="B29" s="6" t="s">
        <v>106</v>
      </c>
      <c r="C29" t="s">
        <v>106</v>
      </c>
      <c r="D29">
        <f t="shared" si="3"/>
        <v>8011.9047619047578</v>
      </c>
      <c r="G29">
        <f t="shared" si="0"/>
        <v>0.43203590791190377</v>
      </c>
      <c r="I29">
        <f t="shared" si="1"/>
        <v>0.34562872632952302</v>
      </c>
      <c r="J29">
        <f t="shared" si="2"/>
        <v>0.51844308949428453</v>
      </c>
    </row>
    <row r="30" spans="1:10" x14ac:dyDescent="0.25">
      <c r="A30">
        <v>1978</v>
      </c>
      <c r="B30" s="6" t="s">
        <v>106</v>
      </c>
      <c r="C30" t="s">
        <v>106</v>
      </c>
      <c r="D30">
        <f t="shared" si="3"/>
        <v>8308.6419753086375</v>
      </c>
      <c r="G30">
        <f t="shared" si="0"/>
        <v>0.44803723783456684</v>
      </c>
      <c r="I30">
        <f t="shared" si="1"/>
        <v>0.35842979026765348</v>
      </c>
      <c r="J30">
        <f t="shared" si="2"/>
        <v>0.53764468540148025</v>
      </c>
    </row>
    <row r="31" spans="1:10" x14ac:dyDescent="0.25">
      <c r="A31">
        <v>1979</v>
      </c>
      <c r="B31" s="6" t="s">
        <v>106</v>
      </c>
      <c r="C31" t="s">
        <v>106</v>
      </c>
      <c r="D31">
        <f t="shared" si="3"/>
        <v>8605.3791887125171</v>
      </c>
      <c r="G31">
        <f t="shared" si="0"/>
        <v>0.46403856775722996</v>
      </c>
      <c r="I31">
        <f t="shared" si="1"/>
        <v>0.37123085420578394</v>
      </c>
      <c r="J31">
        <f t="shared" si="2"/>
        <v>0.55684628130867597</v>
      </c>
    </row>
    <row r="32" spans="1:10" x14ac:dyDescent="0.25">
      <c r="A32">
        <v>1980</v>
      </c>
      <c r="B32" s="6" t="s">
        <v>106</v>
      </c>
      <c r="C32" t="s">
        <v>106</v>
      </c>
      <c r="D32">
        <f t="shared" si="3"/>
        <v>8902.1164021163968</v>
      </c>
      <c r="G32">
        <f t="shared" si="0"/>
        <v>0.48003989767989302</v>
      </c>
      <c r="I32">
        <f t="shared" si="1"/>
        <v>0.38403191814391441</v>
      </c>
      <c r="J32">
        <f t="shared" si="2"/>
        <v>0.5760478772158717</v>
      </c>
    </row>
    <row r="33" spans="1:10" x14ac:dyDescent="0.25">
      <c r="A33">
        <v>1981</v>
      </c>
      <c r="B33" s="6" t="s">
        <v>106</v>
      </c>
      <c r="C33" t="s">
        <v>106</v>
      </c>
      <c r="D33">
        <f t="shared" si="3"/>
        <v>9198.8536155202764</v>
      </c>
      <c r="G33">
        <f t="shared" si="0"/>
        <v>0.49604122760255615</v>
      </c>
      <c r="I33">
        <f t="shared" si="1"/>
        <v>0.39683298208204493</v>
      </c>
      <c r="J33">
        <f t="shared" si="2"/>
        <v>0.59524947312306742</v>
      </c>
    </row>
    <row r="34" spans="1:10" x14ac:dyDescent="0.25">
      <c r="A34">
        <v>1982</v>
      </c>
      <c r="B34" s="6" t="s">
        <v>106</v>
      </c>
      <c r="C34" t="s">
        <v>106</v>
      </c>
      <c r="D34">
        <f t="shared" si="3"/>
        <v>9495.5908289241561</v>
      </c>
      <c r="G34">
        <f t="shared" si="0"/>
        <v>0.51204255752521921</v>
      </c>
      <c r="I34">
        <f t="shared" si="1"/>
        <v>0.40963404602017539</v>
      </c>
      <c r="J34">
        <f t="shared" si="2"/>
        <v>0.61445106903026303</v>
      </c>
    </row>
    <row r="35" spans="1:10" x14ac:dyDescent="0.25">
      <c r="A35">
        <v>1983</v>
      </c>
      <c r="B35">
        <v>3268</v>
      </c>
      <c r="C35" t="s">
        <v>106</v>
      </c>
      <c r="D35">
        <f t="shared" si="3"/>
        <v>9792.3280423280357</v>
      </c>
      <c r="G35">
        <f t="shared" si="0"/>
        <v>0.52804388744788233</v>
      </c>
      <c r="I35">
        <f t="shared" si="1"/>
        <v>0.42243510995830585</v>
      </c>
      <c r="J35">
        <f t="shared" si="2"/>
        <v>0.63365266493745875</v>
      </c>
    </row>
    <row r="36" spans="1:10" x14ac:dyDescent="0.25">
      <c r="A36">
        <v>1984</v>
      </c>
      <c r="B36">
        <v>3245</v>
      </c>
      <c r="C36" t="s">
        <v>106</v>
      </c>
      <c r="D36">
        <f t="shared" si="3"/>
        <v>10089.065255731915</v>
      </c>
      <c r="G36">
        <f t="shared" si="0"/>
        <v>0.54404521737054534</v>
      </c>
      <c r="I36">
        <f>G36-G36*$H$2</f>
        <v>0.43523617389643626</v>
      </c>
      <c r="J36">
        <f t="shared" si="2"/>
        <v>0.65285426084465437</v>
      </c>
    </row>
    <row r="37" spans="1:10" x14ac:dyDescent="0.25">
      <c r="A37">
        <v>1985</v>
      </c>
      <c r="B37">
        <v>3729</v>
      </c>
      <c r="C37" t="s">
        <v>106</v>
      </c>
      <c r="D37">
        <f t="shared" si="3"/>
        <v>10385.802469135795</v>
      </c>
      <c r="G37">
        <f t="shared" si="0"/>
        <v>0.56004654729320846</v>
      </c>
      <c r="I37">
        <f t="shared" si="1"/>
        <v>0.44803723783456678</v>
      </c>
      <c r="J37">
        <f t="shared" si="2"/>
        <v>0.6720558567518502</v>
      </c>
    </row>
    <row r="38" spans="1:10" x14ac:dyDescent="0.25">
      <c r="A38">
        <v>1986</v>
      </c>
      <c r="B38">
        <v>4397</v>
      </c>
      <c r="C38" t="s">
        <v>106</v>
      </c>
      <c r="D38">
        <f t="shared" si="3"/>
        <v>10682.539682539675</v>
      </c>
      <c r="G38">
        <f t="shared" si="0"/>
        <v>0.57604787721587158</v>
      </c>
      <c r="I38">
        <f t="shared" si="1"/>
        <v>0.46083830177269725</v>
      </c>
      <c r="J38">
        <f t="shared" si="2"/>
        <v>0.69125745265904592</v>
      </c>
    </row>
    <row r="39" spans="1:10" x14ac:dyDescent="0.25">
      <c r="A39">
        <v>1987</v>
      </c>
      <c r="B39">
        <v>4386</v>
      </c>
      <c r="C39" t="s">
        <v>106</v>
      </c>
      <c r="D39">
        <f t="shared" si="3"/>
        <v>10979.276895943554</v>
      </c>
      <c r="G39">
        <f t="shared" si="0"/>
        <v>0.59204920713853471</v>
      </c>
      <c r="I39">
        <f t="shared" si="1"/>
        <v>0.47363936571082776</v>
      </c>
      <c r="J39">
        <f t="shared" si="2"/>
        <v>0.71045904856624165</v>
      </c>
    </row>
    <row r="40" spans="1:10" x14ac:dyDescent="0.25">
      <c r="A40">
        <v>1988</v>
      </c>
      <c r="B40">
        <v>8314</v>
      </c>
      <c r="C40" t="s">
        <v>106</v>
      </c>
      <c r="D40">
        <f t="shared" si="3"/>
        <v>11276.014109347434</v>
      </c>
      <c r="G40">
        <f t="shared" si="0"/>
        <v>0.60805053706119772</v>
      </c>
      <c r="I40">
        <f t="shared" si="1"/>
        <v>0.48644042964895817</v>
      </c>
      <c r="J40">
        <f t="shared" si="2"/>
        <v>0.72966064447343726</v>
      </c>
    </row>
    <row r="41" spans="1:10" x14ac:dyDescent="0.25">
      <c r="A41">
        <v>1989</v>
      </c>
      <c r="B41">
        <v>5110</v>
      </c>
      <c r="C41" t="s">
        <v>106</v>
      </c>
      <c r="D41">
        <f t="shared" si="3"/>
        <v>11572.751322751314</v>
      </c>
      <c r="G41">
        <f t="shared" si="0"/>
        <v>0.62405186698386084</v>
      </c>
      <c r="I41">
        <f t="shared" si="1"/>
        <v>0.49924149358708869</v>
      </c>
      <c r="J41">
        <f t="shared" si="2"/>
        <v>0.74886224038063298</v>
      </c>
    </row>
    <row r="42" spans="1:10" x14ac:dyDescent="0.25">
      <c r="A42">
        <v>1990</v>
      </c>
      <c r="B42">
        <v>4819</v>
      </c>
      <c r="C42" t="s">
        <v>106</v>
      </c>
      <c r="D42">
        <f t="shared" si="3"/>
        <v>11869.488536155193</v>
      </c>
      <c r="G42">
        <f t="shared" si="0"/>
        <v>0.64005319690652396</v>
      </c>
      <c r="I42">
        <f t="shared" si="1"/>
        <v>0.51204255752521921</v>
      </c>
      <c r="J42">
        <f t="shared" si="2"/>
        <v>0.76806383628782871</v>
      </c>
    </row>
    <row r="43" spans="1:10" x14ac:dyDescent="0.25">
      <c r="A43">
        <v>1991</v>
      </c>
      <c r="B43">
        <v>5334</v>
      </c>
      <c r="C43" t="s">
        <v>106</v>
      </c>
      <c r="D43">
        <f t="shared" si="3"/>
        <v>12166.225749559073</v>
      </c>
      <c r="G43">
        <f t="shared" si="0"/>
        <v>0.65605452682918697</v>
      </c>
      <c r="I43">
        <f t="shared" si="1"/>
        <v>0.52484362146334962</v>
      </c>
      <c r="J43">
        <f t="shared" si="2"/>
        <v>0.78726543219502432</v>
      </c>
    </row>
    <row r="44" spans="1:10" x14ac:dyDescent="0.25">
      <c r="A44">
        <v>1992</v>
      </c>
      <c r="B44">
        <v>7403</v>
      </c>
      <c r="C44">
        <v>0.59399999999999997</v>
      </c>
      <c r="D44">
        <f t="shared" ref="D44:D68" si="4">B44/C44</f>
        <v>12462.962962962964</v>
      </c>
      <c r="G44">
        <f t="shared" si="0"/>
        <v>0.67205585675185064</v>
      </c>
      <c r="I44">
        <f t="shared" si="1"/>
        <v>0.53764468540148047</v>
      </c>
      <c r="J44">
        <f t="shared" si="2"/>
        <v>0.80646702810222082</v>
      </c>
    </row>
    <row r="45" spans="1:10" x14ac:dyDescent="0.25">
      <c r="A45">
        <v>1993</v>
      </c>
      <c r="B45">
        <v>9566</v>
      </c>
      <c r="C45">
        <v>0.52400000000000002</v>
      </c>
      <c r="D45">
        <f t="shared" si="4"/>
        <v>18255.725190839694</v>
      </c>
      <c r="G45">
        <f t="shared" si="0"/>
        <v>0.98442618101460633</v>
      </c>
      <c r="I45">
        <f t="shared" si="1"/>
        <v>0.78754094481168502</v>
      </c>
      <c r="J45">
        <f t="shared" si="2"/>
        <v>1.1813114172175276</v>
      </c>
    </row>
    <row r="46" spans="1:10" x14ac:dyDescent="0.25">
      <c r="A46">
        <v>1994</v>
      </c>
      <c r="B46">
        <v>9855</v>
      </c>
      <c r="C46">
        <v>0.55800000000000005</v>
      </c>
      <c r="D46">
        <f t="shared" si="4"/>
        <v>17661.290322580644</v>
      </c>
      <c r="G46">
        <f t="shared" si="0"/>
        <v>0.95237173009003806</v>
      </c>
      <c r="I46">
        <f t="shared" si="1"/>
        <v>0.76189738407203045</v>
      </c>
      <c r="J46">
        <f t="shared" si="2"/>
        <v>1.1428460761080457</v>
      </c>
    </row>
    <row r="47" spans="1:10" x14ac:dyDescent="0.25">
      <c r="A47">
        <v>1995</v>
      </c>
      <c r="B47">
        <v>9161</v>
      </c>
      <c r="C47">
        <v>0.49399999999999999</v>
      </c>
      <c r="D47">
        <f t="shared" si="4"/>
        <v>18544.534412955465</v>
      </c>
      <c r="G47">
        <f t="shared" si="0"/>
        <v>1</v>
      </c>
      <c r="I47">
        <f t="shared" si="1"/>
        <v>0.8</v>
      </c>
      <c r="J47">
        <f t="shared" si="2"/>
        <v>1.2</v>
      </c>
    </row>
    <row r="48" spans="1:10" x14ac:dyDescent="0.25">
      <c r="A48">
        <v>1996</v>
      </c>
      <c r="B48">
        <v>6828</v>
      </c>
      <c r="C48">
        <v>0.377</v>
      </c>
      <c r="D48">
        <f t="shared" si="4"/>
        <v>18111.405835543766</v>
      </c>
      <c r="G48">
        <f t="shared" si="0"/>
        <v>0.97664386887442645</v>
      </c>
      <c r="I48">
        <f t="shared" si="1"/>
        <v>0.78131509509954111</v>
      </c>
      <c r="J48">
        <f t="shared" si="2"/>
        <v>1.1719726426493118</v>
      </c>
    </row>
    <row r="49" spans="1:10" x14ac:dyDescent="0.25">
      <c r="A49">
        <v>1997</v>
      </c>
      <c r="B49">
        <v>6579</v>
      </c>
      <c r="C49">
        <v>0.433</v>
      </c>
      <c r="D49">
        <f t="shared" si="4"/>
        <v>15193.995381062356</v>
      </c>
      <c r="G49">
        <f t="shared" si="0"/>
        <v>0.81932471545080277</v>
      </c>
      <c r="I49">
        <f t="shared" si="1"/>
        <v>0.65545977236064223</v>
      </c>
      <c r="J49">
        <f t="shared" si="2"/>
        <v>0.9831896585409633</v>
      </c>
    </row>
    <row r="50" spans="1:10" x14ac:dyDescent="0.25">
      <c r="A50">
        <v>1998</v>
      </c>
      <c r="B50">
        <v>4332</v>
      </c>
      <c r="C50">
        <v>0.60499999999999998</v>
      </c>
      <c r="D50">
        <f t="shared" si="4"/>
        <v>7160.3305785123966</v>
      </c>
      <c r="G50">
        <f t="shared" si="0"/>
        <v>0.38611541379599651</v>
      </c>
      <c r="I50">
        <f t="shared" si="1"/>
        <v>0.3088923310367972</v>
      </c>
      <c r="J50">
        <f t="shared" si="2"/>
        <v>0.46333849655519582</v>
      </c>
    </row>
    <row r="51" spans="1:10" x14ac:dyDescent="0.25">
      <c r="A51">
        <v>1999</v>
      </c>
      <c r="B51">
        <v>4741</v>
      </c>
      <c r="C51">
        <v>0.49199999999999999</v>
      </c>
      <c r="D51">
        <f t="shared" si="4"/>
        <v>9636.1788617886177</v>
      </c>
      <c r="G51">
        <f t="shared" si="0"/>
        <v>0.51962366092387047</v>
      </c>
      <c r="I51">
        <f t="shared" si="1"/>
        <v>0.41569892873909636</v>
      </c>
      <c r="J51">
        <f t="shared" si="2"/>
        <v>0.62354839310864452</v>
      </c>
    </row>
    <row r="52" spans="1:10" x14ac:dyDescent="0.25">
      <c r="A52">
        <v>2000</v>
      </c>
      <c r="B52">
        <v>4287</v>
      </c>
      <c r="C52">
        <v>0.433</v>
      </c>
      <c r="D52">
        <f t="shared" si="4"/>
        <v>9900.6928406466523</v>
      </c>
      <c r="G52">
        <f t="shared" si="0"/>
        <v>0.53388737728189573</v>
      </c>
      <c r="I52">
        <f t="shared" si="1"/>
        <v>0.42710990182551656</v>
      </c>
      <c r="J52">
        <f t="shared" si="2"/>
        <v>0.64066485273827489</v>
      </c>
    </row>
    <row r="53" spans="1:10" x14ac:dyDescent="0.25">
      <c r="A53">
        <v>2001</v>
      </c>
      <c r="B53">
        <v>4484</v>
      </c>
      <c r="C53">
        <v>0.57299999999999995</v>
      </c>
      <c r="D53">
        <f t="shared" si="4"/>
        <v>7825.4799301919729</v>
      </c>
      <c r="G53">
        <f t="shared" si="0"/>
        <v>0.42198308978439414</v>
      </c>
      <c r="I53">
        <f t="shared" si="1"/>
        <v>0.33758647182751533</v>
      </c>
      <c r="J53">
        <f t="shared" si="2"/>
        <v>0.50637970774127294</v>
      </c>
    </row>
    <row r="54" spans="1:10" x14ac:dyDescent="0.25">
      <c r="A54">
        <v>2002</v>
      </c>
      <c r="B54">
        <v>3685</v>
      </c>
      <c r="C54">
        <v>0.56799999999999995</v>
      </c>
      <c r="D54">
        <f t="shared" si="4"/>
        <v>6487.6760563380285</v>
      </c>
      <c r="G54">
        <f t="shared" si="0"/>
        <v>0.34984302716198956</v>
      </c>
      <c r="I54">
        <f t="shared" si="1"/>
        <v>0.27987442172959165</v>
      </c>
      <c r="J54">
        <f t="shared" si="2"/>
        <v>0.41981163259438747</v>
      </c>
    </row>
    <row r="55" spans="1:10" x14ac:dyDescent="0.25">
      <c r="A55">
        <v>2003</v>
      </c>
      <c r="B55">
        <v>4794</v>
      </c>
      <c r="C55">
        <v>0.51400000000000001</v>
      </c>
      <c r="D55">
        <f t="shared" si="4"/>
        <v>9326.8482490272363</v>
      </c>
      <c r="G55">
        <f t="shared" si="0"/>
        <v>0.50294324146047975</v>
      </c>
      <c r="I55">
        <f t="shared" si="1"/>
        <v>0.40235459316838379</v>
      </c>
      <c r="J55">
        <f t="shared" si="2"/>
        <v>0.60353188975257566</v>
      </c>
    </row>
    <row r="56" spans="1:10" x14ac:dyDescent="0.25">
      <c r="A56">
        <v>2004</v>
      </c>
      <c r="B56">
        <v>4778</v>
      </c>
      <c r="C56">
        <v>0.53900000000000003</v>
      </c>
      <c r="D56">
        <f t="shared" si="4"/>
        <v>8864.5640074211497</v>
      </c>
      <c r="G56">
        <f t="shared" si="0"/>
        <v>0.47801491318262723</v>
      </c>
      <c r="I56">
        <f t="shared" si="1"/>
        <v>0.38241193054610179</v>
      </c>
      <c r="J56">
        <f t="shared" si="2"/>
        <v>0.57361789581915268</v>
      </c>
    </row>
    <row r="57" spans="1:10" x14ac:dyDescent="0.25">
      <c r="A57">
        <v>2005</v>
      </c>
      <c r="B57">
        <v>4343</v>
      </c>
      <c r="C57">
        <v>0.43</v>
      </c>
      <c r="D57">
        <f t="shared" si="4"/>
        <v>10100</v>
      </c>
      <c r="G57">
        <f t="shared" si="0"/>
        <v>0.54463486518938986</v>
      </c>
      <c r="I57">
        <f t="shared" si="1"/>
        <v>0.4357078921515119</v>
      </c>
      <c r="J57">
        <f t="shared" si="2"/>
        <v>0.65356183822726788</v>
      </c>
    </row>
    <row r="58" spans="1:10" x14ac:dyDescent="0.25">
      <c r="A58">
        <v>2006</v>
      </c>
      <c r="B58">
        <v>5098</v>
      </c>
      <c r="C58">
        <v>0.47899999999999998</v>
      </c>
      <c r="D58">
        <f t="shared" si="4"/>
        <v>10643.006263048017</v>
      </c>
      <c r="G58">
        <f t="shared" si="0"/>
        <v>0.57391606745395918</v>
      </c>
      <c r="I58">
        <f t="shared" si="1"/>
        <v>0.45913285396316733</v>
      </c>
      <c r="J58">
        <f t="shared" si="2"/>
        <v>0.68869928094475097</v>
      </c>
    </row>
    <row r="59" spans="1:10" x14ac:dyDescent="0.25">
      <c r="A59">
        <v>2007</v>
      </c>
      <c r="B59">
        <v>5015</v>
      </c>
      <c r="C59">
        <v>0.46</v>
      </c>
      <c r="D59">
        <f t="shared" si="4"/>
        <v>10902.173913043478</v>
      </c>
      <c r="G59">
        <f t="shared" si="0"/>
        <v>0.58789148706947691</v>
      </c>
      <c r="I59">
        <f t="shared" si="1"/>
        <v>0.47031318965558155</v>
      </c>
      <c r="J59">
        <f t="shared" si="2"/>
        <v>0.70546978448337228</v>
      </c>
    </row>
    <row r="60" spans="1:10" x14ac:dyDescent="0.25">
      <c r="A60">
        <v>2008</v>
      </c>
      <c r="B60">
        <v>5426</v>
      </c>
      <c r="C60">
        <v>0.45900000000000002</v>
      </c>
      <c r="D60">
        <f t="shared" si="4"/>
        <v>11821.350762527232</v>
      </c>
      <c r="G60">
        <f t="shared" si="0"/>
        <v>0.63745740385203065</v>
      </c>
      <c r="I60">
        <f t="shared" si="1"/>
        <v>0.50996592308162447</v>
      </c>
      <c r="J60">
        <f t="shared" si="2"/>
        <v>0.76494888462243682</v>
      </c>
    </row>
    <row r="61" spans="1:10" x14ac:dyDescent="0.25">
      <c r="A61">
        <v>2009</v>
      </c>
      <c r="B61">
        <v>4488</v>
      </c>
      <c r="C61">
        <v>0.39800000000000002</v>
      </c>
      <c r="D61">
        <f t="shared" si="4"/>
        <v>11276.381909547737</v>
      </c>
      <c r="G61">
        <f t="shared" si="0"/>
        <v>0.60807037040897094</v>
      </c>
      <c r="I61">
        <f t="shared" si="1"/>
        <v>0.48645629632717674</v>
      </c>
      <c r="J61">
        <f t="shared" si="2"/>
        <v>0.72968444449076508</v>
      </c>
    </row>
    <row r="62" spans="1:10" x14ac:dyDescent="0.25">
      <c r="A62">
        <v>2010</v>
      </c>
      <c r="B62">
        <v>4480</v>
      </c>
      <c r="C62">
        <v>0.36899999999999999</v>
      </c>
      <c r="D62">
        <f t="shared" si="4"/>
        <v>12140.921409214092</v>
      </c>
      <c r="G62">
        <f t="shared" si="0"/>
        <v>0.65469000940418753</v>
      </c>
      <c r="I62">
        <f t="shared" si="1"/>
        <v>0.52375200752335005</v>
      </c>
      <c r="J62">
        <f t="shared" si="2"/>
        <v>0.78562801128502502</v>
      </c>
    </row>
    <row r="63" spans="1:10" x14ac:dyDescent="0.25">
      <c r="A63">
        <v>2011</v>
      </c>
      <c r="B63">
        <v>3856</v>
      </c>
      <c r="C63">
        <v>0.36299999999999999</v>
      </c>
      <c r="D63">
        <f t="shared" si="4"/>
        <v>10622.589531680442</v>
      </c>
      <c r="G63">
        <f t="shared" si="0"/>
        <v>0.57281511064841595</v>
      </c>
      <c r="I63">
        <f t="shared" si="1"/>
        <v>0.45825208851873278</v>
      </c>
      <c r="J63">
        <f t="shared" si="2"/>
        <v>0.68737813277809912</v>
      </c>
    </row>
    <row r="64" spans="1:10" x14ac:dyDescent="0.25">
      <c r="A64">
        <v>2012</v>
      </c>
      <c r="B64">
        <v>3553</v>
      </c>
      <c r="C64">
        <v>0.32800000000000001</v>
      </c>
      <c r="D64">
        <f t="shared" si="4"/>
        <v>10832.317073170731</v>
      </c>
      <c r="G64">
        <f t="shared" si="0"/>
        <v>0.58412450978565011</v>
      </c>
      <c r="I64">
        <f t="shared" si="1"/>
        <v>0.46729960782852009</v>
      </c>
      <c r="J64">
        <f t="shared" si="2"/>
        <v>0.70094941174278014</v>
      </c>
    </row>
    <row r="65" spans="1:10" x14ac:dyDescent="0.25">
      <c r="A65">
        <v>2013</v>
      </c>
      <c r="B65">
        <v>2817</v>
      </c>
      <c r="C65">
        <v>0.22800000000000001</v>
      </c>
      <c r="D65">
        <f t="shared" si="4"/>
        <v>12355.263157894737</v>
      </c>
      <c r="G65">
        <f t="shared" si="0"/>
        <v>0.66624822617618162</v>
      </c>
      <c r="I65">
        <f t="shared" si="1"/>
        <v>0.53299858094094532</v>
      </c>
      <c r="J65">
        <f t="shared" si="2"/>
        <v>0.79949787141141793</v>
      </c>
    </row>
    <row r="66" spans="1:10" x14ac:dyDescent="0.25">
      <c r="A66">
        <v>2014</v>
      </c>
      <c r="B66">
        <v>2386</v>
      </c>
      <c r="C66">
        <v>0.245</v>
      </c>
      <c r="D66">
        <f t="shared" si="4"/>
        <v>9738.775510204081</v>
      </c>
      <c r="G66">
        <f t="shared" si="0"/>
        <v>0.52515610763462683</v>
      </c>
      <c r="I66">
        <f t="shared" si="1"/>
        <v>0.42012488610770149</v>
      </c>
      <c r="J66">
        <f t="shared" si="2"/>
        <v>0.63018732916155218</v>
      </c>
    </row>
    <row r="67" spans="1:10" x14ac:dyDescent="0.25">
      <c r="A67">
        <v>2015</v>
      </c>
      <c r="B67">
        <v>2803</v>
      </c>
      <c r="C67">
        <v>0.23</v>
      </c>
      <c r="D67">
        <f t="shared" si="4"/>
        <v>12186.95652173913</v>
      </c>
      <c r="G67">
        <f t="shared" ref="G67:G68" si="5">D67/MAX($D$2:$D$68)</f>
        <v>0.65717241804815307</v>
      </c>
      <c r="I67">
        <f t="shared" ref="I67:I68" si="6">G67-G67*$H$2</f>
        <v>0.52573793443852246</v>
      </c>
      <c r="J67">
        <f t="shared" ref="J67:J68" si="7">G67+G67*$H$2</f>
        <v>0.78860690165778369</v>
      </c>
    </row>
    <row r="68" spans="1:10" x14ac:dyDescent="0.25">
      <c r="A68">
        <v>2016</v>
      </c>
      <c r="B68">
        <v>2089</v>
      </c>
      <c r="C68">
        <v>0.21299999999999999</v>
      </c>
      <c r="D68">
        <f t="shared" si="4"/>
        <v>9807.5117370892021</v>
      </c>
      <c r="G68">
        <f t="shared" si="5"/>
        <v>0.52886265671019173</v>
      </c>
      <c r="I68">
        <f t="shared" si="6"/>
        <v>0.42309012536815338</v>
      </c>
      <c r="J68">
        <f t="shared" si="7"/>
        <v>0.63463518805223007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Fleet</vt:lpstr>
      <vt:lpstr>Obs</vt:lpstr>
      <vt:lpstr>Imp</vt:lpstr>
      <vt:lpstr>OM</vt:lpstr>
      <vt:lpstr>Historical 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arhor</dc:creator>
  <cp:lastModifiedBy>Adrian</cp:lastModifiedBy>
  <dcterms:created xsi:type="dcterms:W3CDTF">2014-03-07T16:08:25Z</dcterms:created>
  <dcterms:modified xsi:type="dcterms:W3CDTF">2018-04-04T20:57:34Z</dcterms:modified>
</cp:coreProperties>
</file>