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부성\Desktop\업무파일\자동기입 엑셀\"/>
    </mc:Choice>
  </mc:AlternateContent>
  <workbookProtection workbookAlgorithmName="SHA-512" workbookHashValue="g4Nvs/I1deUJ+l76Ae1qrs0oHY9v6eCqLVfTmY0XzShvcK3WevwfOSnV71khaFEm4tV4PyOw1jC7St3FQYkOtg==" workbookSaltValue="rQeB7yMgLxbHoEikcicJOw==" workbookSpinCount="100000" lockStructure="1"/>
  <bookViews>
    <workbookView xWindow="0" yWindow="0" windowWidth="15825" windowHeight="12090" tabRatio="889" firstSheet="1" activeTab="1"/>
  </bookViews>
  <sheets>
    <sheet name="U+요금제" sheetId="54" state="hidden" r:id="rId1"/>
    <sheet name="(U+)성인신청서" sheetId="51" r:id="rId2"/>
    <sheet name="데이터" sheetId="52" state="hidden" r:id="rId3"/>
    <sheet name="본사금액" sheetId="55" state="hidden" r:id="rId4"/>
  </sheets>
  <definedNames>
    <definedName name="_xlnm.Print_Area" localSheetId="1">'(U+)성인신청서'!$A$1:$J$188</definedName>
    <definedName name="_xlnm.Print_Area" localSheetId="0">'U+요금제'!$B$1:$J$18</definedName>
  </definedNames>
  <calcPr calcId="162913"/>
</workbook>
</file>

<file path=xl/calcChain.xml><?xml version="1.0" encoding="utf-8"?>
<calcChain xmlns="http://schemas.openxmlformats.org/spreadsheetml/2006/main">
  <c r="AO39" i="52" l="1"/>
  <c r="AO40" i="52"/>
  <c r="AO5" i="52"/>
  <c r="AO6" i="52"/>
  <c r="AO7" i="52"/>
  <c r="AO8" i="52"/>
  <c r="AO9" i="52"/>
  <c r="AO10" i="52"/>
  <c r="AO11" i="52"/>
  <c r="AO12" i="52"/>
  <c r="AO13" i="52"/>
  <c r="AO14" i="52"/>
  <c r="AO15" i="52"/>
  <c r="AO16" i="52"/>
  <c r="AO17" i="52"/>
  <c r="AO18" i="52"/>
  <c r="AO19" i="52"/>
  <c r="AO20" i="52"/>
  <c r="AO21" i="52"/>
  <c r="AO22" i="52"/>
  <c r="AO23" i="52"/>
  <c r="AO24" i="52"/>
  <c r="AO25" i="52"/>
  <c r="AO26" i="52"/>
  <c r="AO27" i="52"/>
  <c r="AO28" i="52"/>
  <c r="AO29" i="52"/>
  <c r="AO30" i="52"/>
  <c r="AO31" i="52"/>
  <c r="AO32" i="52"/>
  <c r="AO33" i="52"/>
  <c r="AO34" i="52"/>
  <c r="AO35" i="52"/>
  <c r="AO36" i="52"/>
  <c r="AO37" i="52"/>
  <c r="AO38" i="52"/>
  <c r="AO4" i="52"/>
  <c r="C29" i="54" l="1"/>
  <c r="D29" i="54"/>
  <c r="E29" i="54"/>
  <c r="G29" i="54"/>
  <c r="H29" i="54"/>
  <c r="I29" i="54"/>
  <c r="J29" i="54"/>
  <c r="F29" i="54" l="1"/>
  <c r="C32" i="54"/>
  <c r="D32" i="54"/>
  <c r="E32" i="54"/>
  <c r="G32" i="54"/>
  <c r="H32" i="54"/>
  <c r="I32" i="54"/>
  <c r="J32" i="54"/>
  <c r="C33" i="54"/>
  <c r="D33" i="54"/>
  <c r="E33" i="54"/>
  <c r="G33" i="54"/>
  <c r="H33" i="54"/>
  <c r="I33" i="54"/>
  <c r="J33" i="54"/>
  <c r="C34" i="54"/>
  <c r="D34" i="54"/>
  <c r="E34" i="54"/>
  <c r="G34" i="54"/>
  <c r="H34" i="54"/>
  <c r="I34" i="54"/>
  <c r="J34" i="54"/>
  <c r="C35" i="54"/>
  <c r="D35" i="54"/>
  <c r="E35" i="54"/>
  <c r="G35" i="54"/>
  <c r="H35" i="54"/>
  <c r="I35" i="54"/>
  <c r="J35" i="54"/>
  <c r="C36" i="54"/>
  <c r="D36" i="54"/>
  <c r="E36" i="54"/>
  <c r="G36" i="54"/>
  <c r="H36" i="54"/>
  <c r="I36" i="54"/>
  <c r="J36" i="54"/>
  <c r="C37" i="54"/>
  <c r="D37" i="54"/>
  <c r="E37" i="54"/>
  <c r="G37" i="54"/>
  <c r="H37" i="54"/>
  <c r="I37" i="54"/>
  <c r="J37" i="54"/>
  <c r="C38" i="54"/>
  <c r="D38" i="54"/>
  <c r="E38" i="54"/>
  <c r="G38" i="54"/>
  <c r="H38" i="54"/>
  <c r="I38" i="54"/>
  <c r="J38" i="54"/>
  <c r="F34" i="54" l="1"/>
  <c r="F32" i="54"/>
  <c r="F35" i="54"/>
  <c r="F33" i="54"/>
  <c r="F38" i="54"/>
  <c r="F36" i="54"/>
  <c r="F37" i="54"/>
  <c r="C31" i="54"/>
  <c r="D31" i="54"/>
  <c r="E31" i="54"/>
  <c r="G31" i="54"/>
  <c r="H31" i="54"/>
  <c r="I31" i="54"/>
  <c r="J31" i="54"/>
  <c r="F31" i="54" l="1"/>
  <c r="C24" i="54"/>
  <c r="D24" i="54"/>
  <c r="E24" i="54"/>
  <c r="G24" i="54"/>
  <c r="H24" i="54"/>
  <c r="I24" i="54"/>
  <c r="J24" i="54"/>
  <c r="C25" i="54"/>
  <c r="D25" i="54"/>
  <c r="E25" i="54"/>
  <c r="G25" i="54"/>
  <c r="H25" i="54"/>
  <c r="I25" i="54"/>
  <c r="J25" i="54"/>
  <c r="C26" i="54"/>
  <c r="D26" i="54"/>
  <c r="E26" i="54"/>
  <c r="G26" i="54"/>
  <c r="H26" i="54"/>
  <c r="I26" i="54"/>
  <c r="J26" i="54"/>
  <c r="C27" i="54"/>
  <c r="D27" i="54"/>
  <c r="E27" i="54"/>
  <c r="G27" i="54"/>
  <c r="H27" i="54"/>
  <c r="I27" i="54"/>
  <c r="J27" i="54"/>
  <c r="C28" i="54"/>
  <c r="D28" i="54"/>
  <c r="E28" i="54"/>
  <c r="G28" i="54"/>
  <c r="H28" i="54"/>
  <c r="I28" i="54"/>
  <c r="J28" i="54"/>
  <c r="C30" i="54"/>
  <c r="D30" i="54"/>
  <c r="E30" i="54"/>
  <c r="G30" i="54"/>
  <c r="H30" i="54"/>
  <c r="I30" i="54"/>
  <c r="J30" i="54"/>
  <c r="F25" i="54" l="1"/>
  <c r="F26" i="54"/>
  <c r="F27" i="54"/>
  <c r="F28" i="54"/>
  <c r="F24" i="54"/>
  <c r="F30" i="54"/>
  <c r="C23" i="54"/>
  <c r="D23" i="54"/>
  <c r="E23" i="54"/>
  <c r="G23" i="54"/>
  <c r="H23" i="54"/>
  <c r="I23" i="54"/>
  <c r="J23" i="54"/>
  <c r="C19" i="54"/>
  <c r="D19" i="54"/>
  <c r="E19" i="54"/>
  <c r="G19" i="54"/>
  <c r="H19" i="54"/>
  <c r="I19" i="54"/>
  <c r="J19" i="54"/>
  <c r="C20" i="54"/>
  <c r="D20" i="54"/>
  <c r="E20" i="54"/>
  <c r="G20" i="54"/>
  <c r="H20" i="54"/>
  <c r="I20" i="54"/>
  <c r="J20" i="54"/>
  <c r="C21" i="54"/>
  <c r="D21" i="54"/>
  <c r="E21" i="54"/>
  <c r="G21" i="54"/>
  <c r="H21" i="54"/>
  <c r="I21" i="54"/>
  <c r="J21" i="54"/>
  <c r="C22" i="54"/>
  <c r="D22" i="54"/>
  <c r="E22" i="54"/>
  <c r="G22" i="54"/>
  <c r="H22" i="54"/>
  <c r="I22" i="54"/>
  <c r="J22" i="54"/>
  <c r="F20" i="54" l="1"/>
  <c r="F23" i="54"/>
  <c r="F21" i="54"/>
  <c r="F22" i="54"/>
  <c r="F19" i="54"/>
  <c r="AL13" i="51"/>
  <c r="AK13" i="51"/>
  <c r="J11" i="54"/>
  <c r="J18" i="54"/>
  <c r="I18" i="54"/>
  <c r="H18" i="54"/>
  <c r="G18" i="54"/>
  <c r="J17" i="54"/>
  <c r="I17" i="54"/>
  <c r="H17" i="54"/>
  <c r="G17" i="54"/>
  <c r="J16" i="54"/>
  <c r="I16" i="54"/>
  <c r="H16" i="54"/>
  <c r="G16" i="54"/>
  <c r="J15" i="54"/>
  <c r="I15" i="54"/>
  <c r="H15" i="54"/>
  <c r="G15" i="54"/>
  <c r="J14" i="54"/>
  <c r="I14" i="54"/>
  <c r="H14" i="54"/>
  <c r="G14" i="54"/>
  <c r="J13" i="54"/>
  <c r="I13" i="54"/>
  <c r="H13" i="54"/>
  <c r="G13" i="54"/>
  <c r="J12" i="54"/>
  <c r="I12" i="54"/>
  <c r="H12" i="54"/>
  <c r="G12" i="54"/>
  <c r="I11" i="54"/>
  <c r="H11" i="54"/>
  <c r="G11" i="54"/>
  <c r="J10" i="54"/>
  <c r="I10" i="54"/>
  <c r="H10" i="54"/>
  <c r="G10" i="54"/>
  <c r="J9" i="54"/>
  <c r="I9" i="54"/>
  <c r="H9" i="54"/>
  <c r="G9" i="54"/>
  <c r="J8" i="54"/>
  <c r="I8" i="54"/>
  <c r="H8" i="54"/>
  <c r="G8" i="54"/>
  <c r="J7" i="54"/>
  <c r="I7" i="54"/>
  <c r="H7" i="54"/>
  <c r="G7" i="54"/>
  <c r="J6" i="54"/>
  <c r="I6" i="54"/>
  <c r="H6" i="54"/>
  <c r="G6" i="54"/>
  <c r="J5" i="54"/>
  <c r="I5" i="54"/>
  <c r="H5" i="54"/>
  <c r="G5" i="54"/>
  <c r="J4" i="54"/>
  <c r="I4" i="54"/>
  <c r="H4" i="54"/>
  <c r="G4" i="54"/>
  <c r="E18" i="54"/>
  <c r="E17" i="54"/>
  <c r="E16" i="54"/>
  <c r="E15" i="54"/>
  <c r="E14" i="54"/>
  <c r="E13" i="54"/>
  <c r="E12" i="54"/>
  <c r="E11" i="54"/>
  <c r="E10" i="54"/>
  <c r="E9" i="54"/>
  <c r="E8" i="54"/>
  <c r="E7" i="54"/>
  <c r="E6" i="54"/>
  <c r="E5" i="54"/>
  <c r="E4" i="54"/>
  <c r="D18" i="54"/>
  <c r="D17" i="54"/>
  <c r="C18" i="54"/>
  <c r="C17" i="54"/>
  <c r="C16" i="54"/>
  <c r="C15" i="54"/>
  <c r="C14" i="54"/>
  <c r="C13" i="54"/>
  <c r="C12" i="54"/>
  <c r="C11" i="54"/>
  <c r="C10" i="54"/>
  <c r="C9" i="54"/>
  <c r="C8" i="54"/>
  <c r="C7" i="54"/>
  <c r="C6" i="54"/>
  <c r="C5" i="54"/>
  <c r="C4" i="54"/>
  <c r="D5" i="54"/>
  <c r="D6" i="54"/>
  <c r="D7" i="54"/>
  <c r="D8" i="54"/>
  <c r="D9" i="54"/>
  <c r="D10" i="54"/>
  <c r="D11" i="54"/>
  <c r="D12" i="54"/>
  <c r="D13" i="54"/>
  <c r="D14" i="54"/>
  <c r="D15" i="54"/>
  <c r="D16" i="54"/>
  <c r="D4" i="54"/>
  <c r="AO6" i="51"/>
  <c r="AN6" i="51"/>
  <c r="AM6" i="51"/>
  <c r="AL6" i="51"/>
  <c r="AK6" i="51"/>
  <c r="F4" i="54" l="1"/>
  <c r="F16" i="54"/>
  <c r="F6" i="54"/>
  <c r="F15" i="54"/>
  <c r="F7" i="54"/>
  <c r="F13" i="54"/>
  <c r="F5" i="54"/>
  <c r="F17" i="54"/>
  <c r="F12" i="54"/>
  <c r="F18" i="54"/>
  <c r="F11" i="54"/>
  <c r="F14" i="54"/>
  <c r="F10" i="54"/>
  <c r="F9" i="54"/>
  <c r="F8" i="54"/>
  <c r="AL14" i="51"/>
  <c r="AK14" i="51"/>
  <c r="AJ15" i="51"/>
  <c r="AO15" i="51" s="1"/>
  <c r="AO12" i="51"/>
  <c r="AL12" i="51"/>
  <c r="AK12" i="51"/>
  <c r="AK15" i="51" l="1"/>
  <c r="AL15" i="51"/>
  <c r="AM15" i="51"/>
  <c r="AN15" i="51"/>
  <c r="AN12" i="51"/>
  <c r="AM12" i="51"/>
  <c r="AL11" i="51"/>
  <c r="AK11" i="51"/>
  <c r="AK10" i="51"/>
  <c r="AO9" i="51"/>
  <c r="AN9" i="51"/>
  <c r="AM9" i="51"/>
  <c r="AL9" i="51"/>
  <c r="AK9" i="51"/>
  <c r="AN8" i="51"/>
  <c r="AM8" i="51"/>
  <c r="AL8" i="51"/>
  <c r="AK8" i="51"/>
  <c r="AL7" i="51"/>
  <c r="AK7" i="51"/>
  <c r="AN5" i="51"/>
  <c r="AM5" i="51"/>
  <c r="AL5" i="51"/>
  <c r="AK5" i="51"/>
  <c r="AM4" i="51"/>
  <c r="AL4" i="51"/>
  <c r="AK4" i="51"/>
  <c r="AK3" i="51"/>
  <c r="AN2" i="51"/>
  <c r="AM2" i="51"/>
  <c r="AL2" i="51"/>
  <c r="AK2" i="51"/>
  <c r="AQ1" i="51"/>
  <c r="AI1" i="51"/>
  <c r="AJ1" i="51" s="1"/>
  <c r="AQ6" i="51" l="1"/>
  <c r="AK1" i="51"/>
  <c r="AL1" i="51"/>
  <c r="AP6" i="51" l="1"/>
</calcChain>
</file>

<file path=xl/sharedStrings.xml><?xml version="1.0" encoding="utf-8"?>
<sst xmlns="http://schemas.openxmlformats.org/spreadsheetml/2006/main" count="515" uniqueCount="330">
  <si>
    <t>문자</t>
    <phoneticPr fontId="2" type="noConversion"/>
  </si>
  <si>
    <t>LGU+ 일반신청서</t>
    <phoneticPr fontId="14" type="noConversion"/>
  </si>
  <si>
    <t>←고객구분</t>
  </si>
  <si>
    <t>요금제</t>
    <phoneticPr fontId="14" type="noConversion"/>
  </si>
  <si>
    <t>구분</t>
    <phoneticPr fontId="14" type="noConversion"/>
  </si>
  <si>
    <t>가입자명</t>
    <phoneticPr fontId="14" type="noConversion"/>
  </si>
  <si>
    <t>생년월일</t>
    <phoneticPr fontId="14" type="noConversion"/>
  </si>
  <si>
    <t>주소</t>
    <phoneticPr fontId="14" type="noConversion"/>
  </si>
  <si>
    <t>해외데이터</t>
    <phoneticPr fontId="14" type="noConversion"/>
  </si>
  <si>
    <t>예금주명</t>
    <phoneticPr fontId="14" type="noConversion"/>
  </si>
  <si>
    <t>은행(카드사)명</t>
    <phoneticPr fontId="14" type="noConversion"/>
  </si>
  <si>
    <t>계좌번호</t>
    <phoneticPr fontId="14" type="noConversion"/>
  </si>
  <si>
    <t>유효기간</t>
    <phoneticPr fontId="14" type="noConversion"/>
  </si>
  <si>
    <t>기타</t>
    <phoneticPr fontId="2" type="noConversion"/>
  </si>
  <si>
    <t>부가서비스</t>
    <phoneticPr fontId="14" type="noConversion"/>
  </si>
  <si>
    <t>없음</t>
    <phoneticPr fontId="14" type="noConversion"/>
  </si>
  <si>
    <t>통신과금/결제서비스</t>
    <phoneticPr fontId="14" type="noConversion"/>
  </si>
  <si>
    <t>판매점상호</t>
    <phoneticPr fontId="14" type="noConversion"/>
  </si>
  <si>
    <t>연락처</t>
    <phoneticPr fontId="14" type="noConversion"/>
  </si>
  <si>
    <t>`</t>
    <phoneticPr fontId="14" type="noConversion"/>
  </si>
  <si>
    <t>요금제명</t>
    <phoneticPr fontId="14" type="noConversion"/>
  </si>
  <si>
    <t>기본료</t>
    <phoneticPr fontId="14" type="noConversion"/>
  </si>
  <si>
    <t>음성</t>
    <phoneticPr fontId="14" type="noConversion"/>
  </si>
  <si>
    <t>문자</t>
    <phoneticPr fontId="14" type="noConversion"/>
  </si>
  <si>
    <t>데이터</t>
    <phoneticPr fontId="14" type="noConversion"/>
  </si>
  <si>
    <t>요금할인</t>
    <phoneticPr fontId="14" type="noConversion"/>
  </si>
  <si>
    <t>자동이체</t>
    <phoneticPr fontId="14" type="noConversion"/>
  </si>
  <si>
    <t>계좌</t>
    <phoneticPr fontId="14" type="noConversion"/>
  </si>
  <si>
    <t>카드</t>
    <phoneticPr fontId="14" type="noConversion"/>
  </si>
  <si>
    <t>&lt;= 자동이체 선택바랍니다.</t>
    <phoneticPr fontId="2" type="noConversion"/>
  </si>
  <si>
    <t>이전통신사</t>
    <phoneticPr fontId="14" type="noConversion"/>
  </si>
  <si>
    <t>번호이동인증</t>
    <phoneticPr fontId="2" type="noConversion"/>
  </si>
  <si>
    <t>자동이체</t>
    <phoneticPr fontId="2" type="noConversion"/>
  </si>
  <si>
    <t>신용카드</t>
    <phoneticPr fontId="2" type="noConversion"/>
  </si>
  <si>
    <t>지로</t>
    <phoneticPr fontId="2" type="noConversion"/>
  </si>
  <si>
    <t>※ 작성후 출력하시면됩니다.</t>
    <phoneticPr fontId="2" type="noConversion"/>
  </si>
  <si>
    <t>자사단말기</t>
    <phoneticPr fontId="2" type="noConversion"/>
  </si>
  <si>
    <t>타사단말기</t>
    <phoneticPr fontId="2" type="noConversion"/>
  </si>
  <si>
    <t>아이폰</t>
    <phoneticPr fontId="2" type="noConversion"/>
  </si>
  <si>
    <t>010</t>
    <phoneticPr fontId="2" type="noConversion"/>
  </si>
  <si>
    <t>개통 번호</t>
    <phoneticPr fontId="14" type="noConversion"/>
  </si>
  <si>
    <t>약정</t>
    <phoneticPr fontId="2" type="noConversion"/>
  </si>
  <si>
    <t>무약정</t>
    <phoneticPr fontId="2" type="noConversion"/>
  </si>
  <si>
    <t>외산단말기</t>
    <phoneticPr fontId="2" type="noConversion"/>
  </si>
  <si>
    <t>SKT</t>
    <phoneticPr fontId="2" type="noConversion"/>
  </si>
  <si>
    <t>KT</t>
    <phoneticPr fontId="2" type="noConversion"/>
  </si>
  <si>
    <t>U+</t>
    <phoneticPr fontId="2" type="noConversion"/>
  </si>
  <si>
    <t>기타</t>
    <phoneticPr fontId="2" type="noConversion"/>
  </si>
  <si>
    <t>신규</t>
    <phoneticPr fontId="2" type="noConversion"/>
  </si>
  <si>
    <t>번호이동</t>
    <phoneticPr fontId="2" type="noConversion"/>
  </si>
  <si>
    <t>차단</t>
    <phoneticPr fontId="2" type="noConversion"/>
  </si>
  <si>
    <t>사용</t>
    <phoneticPr fontId="2" type="noConversion"/>
  </si>
  <si>
    <t>자급제</t>
    <phoneticPr fontId="2" type="noConversion"/>
  </si>
  <si>
    <t>C4620</t>
    <phoneticPr fontId="14" type="noConversion"/>
  </si>
  <si>
    <t>U8800</t>
    <phoneticPr fontId="2" type="noConversion"/>
  </si>
  <si>
    <t>K9000</t>
    <phoneticPr fontId="2" type="noConversion"/>
  </si>
  <si>
    <t>미청구</t>
    <phoneticPr fontId="2" type="noConversion"/>
  </si>
  <si>
    <t>유심 비용</t>
    <phoneticPr fontId="2" type="noConversion"/>
  </si>
  <si>
    <t>단말기(유심)</t>
    <phoneticPr fontId="2" type="noConversion"/>
  </si>
  <si>
    <t>후불</t>
    <phoneticPr fontId="2" type="noConversion"/>
  </si>
  <si>
    <t>선불</t>
    <phoneticPr fontId="2" type="noConversion"/>
  </si>
  <si>
    <t>무제한</t>
  </si>
  <si>
    <t>5GB</t>
  </si>
  <si>
    <t xml:space="preserve">     대필시 전액 반환됩니다.</t>
    <phoneticPr fontId="2" type="noConversion"/>
  </si>
  <si>
    <r>
      <t xml:space="preserve">※ 고객서명 및 판매자 서명 </t>
    </r>
    <r>
      <rPr>
        <b/>
        <sz val="12"/>
        <color rgb="FFFF0000"/>
        <rFont val="맑은 고딕"/>
        <family val="3"/>
        <charset val="129"/>
        <scheme val="minor"/>
      </rPr>
      <t>필수 자필</t>
    </r>
    <r>
      <rPr>
        <b/>
        <sz val="12"/>
        <color theme="1"/>
        <rFont val="맑은 고딕"/>
        <family val="3"/>
        <charset val="129"/>
        <scheme val="minor"/>
      </rPr>
      <t>로 기재 바랍니다.</t>
    </r>
    <phoneticPr fontId="2" type="noConversion"/>
  </si>
  <si>
    <t xml:space="preserve">     (서명시 이름/성 등을 작성하시면 대필로 인정됩니다.)</t>
    <phoneticPr fontId="2" type="noConversion"/>
  </si>
  <si>
    <t>C4930</t>
    <phoneticPr fontId="14" type="noConversion"/>
  </si>
  <si>
    <t>SC-V2317</t>
    <phoneticPr fontId="2" type="noConversion"/>
  </si>
  <si>
    <t>SC-V3005</t>
    <phoneticPr fontId="2" type="noConversion"/>
  </si>
  <si>
    <t>유형</t>
    <phoneticPr fontId="2" type="noConversion"/>
  </si>
  <si>
    <t>상품명</t>
    <phoneticPr fontId="2" type="noConversion"/>
  </si>
  <si>
    <t>QOS
(무제한)</t>
  </si>
  <si>
    <t>LTE 요금제명</t>
    <phoneticPr fontId="2" type="noConversion"/>
  </si>
  <si>
    <t>1Mbps</t>
  </si>
  <si>
    <t>MV-L1600</t>
  </si>
  <si>
    <t>KE-L2105</t>
  </si>
  <si>
    <t>GE-V2205</t>
  </si>
  <si>
    <t>KE-V2315</t>
    <phoneticPr fontId="2" type="noConversion"/>
  </si>
  <si>
    <t>정상요금</t>
    <phoneticPr fontId="2" type="noConversion"/>
  </si>
  <si>
    <t>프로모션
할인</t>
    <phoneticPr fontId="2" type="noConversion"/>
  </si>
  <si>
    <t>유심모델명</t>
    <phoneticPr fontId="2" type="noConversion"/>
  </si>
  <si>
    <t>10GB</t>
  </si>
  <si>
    <t>청소년</t>
    <phoneticPr fontId="2" type="noConversion"/>
  </si>
  <si>
    <t>관계선택</t>
    <phoneticPr fontId="2" type="noConversion"/>
  </si>
  <si>
    <t>본인</t>
    <phoneticPr fontId="2" type="noConversion"/>
  </si>
  <si>
    <t>가족</t>
    <phoneticPr fontId="2" type="noConversion"/>
  </si>
  <si>
    <t>친척</t>
    <phoneticPr fontId="2" type="noConversion"/>
  </si>
  <si>
    <t>친구</t>
    <phoneticPr fontId="2" type="noConversion"/>
  </si>
  <si>
    <t>직장동료</t>
    <phoneticPr fontId="2" type="noConversion"/>
  </si>
  <si>
    <t>회사</t>
    <phoneticPr fontId="2" type="noConversion"/>
  </si>
  <si>
    <t>데이터로밍차단</t>
    <phoneticPr fontId="2" type="noConversion"/>
  </si>
  <si>
    <t>차단서비스신청</t>
    <phoneticPr fontId="2" type="noConversion"/>
  </si>
  <si>
    <t>이용</t>
    <phoneticPr fontId="2" type="noConversion"/>
  </si>
  <si>
    <t>휴대폰결제 차단</t>
    <phoneticPr fontId="2" type="noConversion"/>
  </si>
  <si>
    <t>휴대폰결제 신청</t>
    <phoneticPr fontId="2" type="noConversion"/>
  </si>
  <si>
    <t>부가서비스선택</t>
    <phoneticPr fontId="2" type="noConversion"/>
  </si>
  <si>
    <t>LG</t>
    <phoneticPr fontId="2" type="noConversion"/>
  </si>
  <si>
    <t>부</t>
    <phoneticPr fontId="2" type="noConversion"/>
  </si>
  <si>
    <t>모</t>
    <phoneticPr fontId="2" type="noConversion"/>
  </si>
  <si>
    <t>후견인</t>
    <phoneticPr fontId="2" type="noConversion"/>
  </si>
  <si>
    <t>고객구분</t>
    <phoneticPr fontId="2" type="noConversion"/>
  </si>
  <si>
    <t>유심명</t>
    <phoneticPr fontId="2" type="noConversion"/>
  </si>
  <si>
    <t>유심비용</t>
    <phoneticPr fontId="2" type="noConversion"/>
  </si>
  <si>
    <t>개인</t>
    <phoneticPr fontId="2" type="noConversion"/>
  </si>
  <si>
    <t>사업자</t>
    <phoneticPr fontId="2" type="noConversion"/>
  </si>
  <si>
    <t>법인</t>
    <phoneticPr fontId="2" type="noConversion"/>
  </si>
  <si>
    <t>신규</t>
    <phoneticPr fontId="2" type="noConversion"/>
  </si>
  <si>
    <t>번호이동</t>
    <phoneticPr fontId="2" type="noConversion"/>
  </si>
  <si>
    <t>개통구분</t>
    <phoneticPr fontId="2" type="noConversion"/>
  </si>
  <si>
    <t>요금제명</t>
    <phoneticPr fontId="2" type="noConversion"/>
  </si>
  <si>
    <t>이전상품유형</t>
    <phoneticPr fontId="2" type="noConversion"/>
  </si>
  <si>
    <t>후불</t>
    <phoneticPr fontId="2" type="noConversion"/>
  </si>
  <si>
    <t>선불</t>
    <phoneticPr fontId="2" type="noConversion"/>
  </si>
  <si>
    <t>자동이체</t>
    <phoneticPr fontId="2" type="noConversion"/>
  </si>
  <si>
    <t>이전통신사</t>
    <phoneticPr fontId="2" type="noConversion"/>
  </si>
  <si>
    <t>없음</t>
    <phoneticPr fontId="2" type="noConversion"/>
  </si>
  <si>
    <t>안심옵션</t>
    <phoneticPr fontId="2" type="noConversion"/>
  </si>
  <si>
    <t>부가서비스</t>
    <phoneticPr fontId="2" type="noConversion"/>
  </si>
  <si>
    <t>차단</t>
    <phoneticPr fontId="2" type="noConversion"/>
  </si>
  <si>
    <t>사용</t>
    <phoneticPr fontId="2" type="noConversion"/>
  </si>
  <si>
    <t>해외로밍</t>
    <phoneticPr fontId="2" type="noConversion"/>
  </si>
  <si>
    <t>번호이동인증</t>
    <phoneticPr fontId="2" type="noConversion"/>
  </si>
  <si>
    <t>&lt;= 빨간 "화살표시" 자필로 작성 해야합니다.( 대필불가:전액반환)</t>
    <phoneticPr fontId="2" type="noConversion"/>
  </si>
  <si>
    <t>고객 자필관련 필수 입니다.</t>
    <phoneticPr fontId="2" type="noConversion"/>
  </si>
  <si>
    <t>일반후납청구</t>
    <phoneticPr fontId="2" type="noConversion"/>
  </si>
  <si>
    <t>NFC후납청구</t>
    <phoneticPr fontId="2" type="noConversion"/>
  </si>
  <si>
    <t>남</t>
    <phoneticPr fontId="2" type="noConversion"/>
  </si>
  <si>
    <t>여</t>
    <phoneticPr fontId="2" type="noConversion"/>
  </si>
  <si>
    <t>4.5GB</t>
  </si>
  <si>
    <t>1GB</t>
  </si>
  <si>
    <t>7GB</t>
  </si>
  <si>
    <t>유심 일련번호</t>
    <phoneticPr fontId="14" type="noConversion"/>
  </si>
  <si>
    <t>가입비</t>
    <phoneticPr fontId="2" type="noConversion"/>
  </si>
  <si>
    <t>완납</t>
    <phoneticPr fontId="2" type="noConversion"/>
  </si>
  <si>
    <t>분납</t>
    <phoneticPr fontId="2" type="noConversion"/>
  </si>
  <si>
    <t>v</t>
  </si>
  <si>
    <t>가입비</t>
    <phoneticPr fontId="2" type="noConversion"/>
  </si>
  <si>
    <t>즉납</t>
    <phoneticPr fontId="2" type="noConversion"/>
  </si>
  <si>
    <t>후납</t>
    <phoneticPr fontId="2" type="noConversion"/>
  </si>
  <si>
    <t>년</t>
    <phoneticPr fontId="2" type="noConversion"/>
  </si>
  <si>
    <t>월</t>
    <phoneticPr fontId="2" type="noConversion"/>
  </si>
  <si>
    <t>010신규</t>
    <phoneticPr fontId="2" type="noConversion"/>
  </si>
  <si>
    <t>번호이동</t>
    <phoneticPr fontId="2" type="noConversion"/>
  </si>
  <si>
    <t>계좌</t>
    <phoneticPr fontId="2" type="noConversion"/>
  </si>
  <si>
    <t>카드</t>
    <phoneticPr fontId="2" type="noConversion"/>
  </si>
  <si>
    <t>남</t>
    <phoneticPr fontId="2" type="noConversion"/>
  </si>
  <si>
    <t>여</t>
    <phoneticPr fontId="2" type="noConversion"/>
  </si>
  <si>
    <t>성별</t>
    <phoneticPr fontId="2" type="noConversion"/>
  </si>
  <si>
    <t>법정대리인 성별 선택바랍니다.</t>
    <phoneticPr fontId="2" type="noConversion"/>
  </si>
  <si>
    <t>법정대리인</t>
    <phoneticPr fontId="2" type="noConversion"/>
  </si>
  <si>
    <t>관계</t>
    <phoneticPr fontId="2" type="noConversion"/>
  </si>
  <si>
    <t>법대연락처</t>
    <phoneticPr fontId="14" type="noConversion"/>
  </si>
  <si>
    <t>법대주소</t>
    <phoneticPr fontId="2" type="noConversion"/>
  </si>
  <si>
    <r>
      <t>※ 대필관련</t>
    </r>
    <r>
      <rPr>
        <b/>
        <sz val="12"/>
        <color rgb="FFFF0000"/>
        <rFont val="맑은 고딕"/>
        <family val="3"/>
        <charset val="129"/>
        <scheme val="minor"/>
      </rPr>
      <t xml:space="preserve"> 서명</t>
    </r>
    <r>
      <rPr>
        <b/>
        <sz val="12"/>
        <color theme="1"/>
        <rFont val="맑은 고딕"/>
        <family val="3"/>
        <charset val="129"/>
        <scheme val="minor"/>
      </rPr>
      <t xml:space="preserve">과 </t>
    </r>
    <r>
      <rPr>
        <b/>
        <sz val="12"/>
        <color rgb="FFFF0000"/>
        <rFont val="맑은 고딕"/>
        <family val="3"/>
        <charset val="129"/>
        <scheme val="minor"/>
      </rPr>
      <t>"동의합니다"</t>
    </r>
    <r>
      <rPr>
        <b/>
        <sz val="12"/>
        <color theme="1"/>
        <rFont val="맑은 고딕"/>
        <family val="3"/>
        <charset val="129"/>
        <scheme val="minor"/>
      </rPr>
      <t>,고객님 "자필" 날인 바랍니다.</t>
    </r>
    <phoneticPr fontId="2" type="noConversion"/>
  </si>
  <si>
    <t>판매자명</t>
    <phoneticPr fontId="14" type="noConversion"/>
  </si>
  <si>
    <t>The 착한 데이터 유심 11GB</t>
  </si>
  <si>
    <t>DATA 걱정없는 유심 10GB</t>
  </si>
  <si>
    <t>DATA 걱정없는 유심 7GB</t>
  </si>
  <si>
    <t>DATA 걱정없는 유심 4.5GB</t>
  </si>
  <si>
    <t>보편 안심 유심 15GB 100분</t>
  </si>
  <si>
    <t>The 착한 데이터 유심 3.6GB</t>
  </si>
  <si>
    <t>SK/KT/U+ 아닐경우 통신사 이름 작성</t>
    <phoneticPr fontId="2" type="noConversion"/>
  </si>
  <si>
    <t>청소년 가입시 법정대리인 정보작성</t>
    <phoneticPr fontId="2" type="noConversion"/>
  </si>
  <si>
    <t>400Kbps</t>
  </si>
  <si>
    <t>청구금액</t>
    <phoneticPr fontId="2" type="noConversion"/>
  </si>
  <si>
    <t>서류에 자필작성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</si>
  <si>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■</t>
    </r>
    <r>
      <rPr>
        <b/>
        <sz val="11"/>
        <rFont val="맑은 고딕"/>
        <family val="3"/>
        <charset val="129"/>
        <scheme val="minor"/>
      </rPr>
      <t xml:space="preserve"> 요금제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</si>
  <si>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■</t>
    </r>
    <r>
      <rPr>
        <b/>
        <sz val="11"/>
        <rFont val="맑은 고딕"/>
        <family val="3"/>
        <charset val="129"/>
        <scheme val="minor"/>
      </rPr>
      <t xml:space="preserve"> 고객정보</t>
    </r>
    <phoneticPr fontId="14" type="noConversion"/>
  </si>
  <si>
    <r>
      <rPr>
        <b/>
        <sz val="11"/>
        <color rgb="FFFF0000"/>
        <rFont val="맑은 고딕"/>
        <family val="3"/>
        <charset val="129"/>
        <scheme val="minor"/>
      </rPr>
      <t>■</t>
    </r>
    <r>
      <rPr>
        <b/>
        <sz val="11"/>
        <rFont val="맑은 고딕"/>
        <family val="3"/>
        <charset val="129"/>
        <scheme val="minor"/>
      </rPr>
      <t xml:space="preserve"> 자동이체</t>
    </r>
    <phoneticPr fontId="14" type="noConversion"/>
  </si>
  <si>
    <r>
      <rPr>
        <b/>
        <sz val="11"/>
        <color rgb="FFFF0000"/>
        <rFont val="맑은 고딕"/>
        <family val="3"/>
        <charset val="129"/>
        <scheme val="minor"/>
      </rPr>
      <t>■</t>
    </r>
    <r>
      <rPr>
        <b/>
        <sz val="11"/>
        <rFont val="맑은 고딕"/>
        <family val="3"/>
        <charset val="129"/>
        <scheme val="minor"/>
      </rPr>
      <t xml:space="preserve"> 청소년 법정대리인</t>
    </r>
    <phoneticPr fontId="14" type="noConversion"/>
  </si>
  <si>
    <r>
      <rPr>
        <b/>
        <sz val="11"/>
        <color rgb="FFFF0000"/>
        <rFont val="맑은 고딕"/>
        <family val="3"/>
        <charset val="129"/>
        <scheme val="minor"/>
      </rPr>
      <t>■</t>
    </r>
    <r>
      <rPr>
        <b/>
        <sz val="11"/>
        <rFont val="맑은 고딕"/>
        <family val="3"/>
        <charset val="129"/>
        <scheme val="minor"/>
      </rPr>
      <t xml:space="preserve"> 부가기능</t>
    </r>
    <phoneticPr fontId="14" type="noConversion"/>
  </si>
  <si>
    <r>
      <rPr>
        <b/>
        <sz val="11"/>
        <color rgb="FFFF0000"/>
        <rFont val="맑은 고딕"/>
        <family val="3"/>
        <charset val="129"/>
        <scheme val="minor"/>
      </rPr>
      <t>■</t>
    </r>
    <r>
      <rPr>
        <b/>
        <sz val="11"/>
        <rFont val="맑은 고딕"/>
        <family val="3"/>
        <charset val="129"/>
        <scheme val="minor"/>
      </rPr>
      <t xml:space="preserve"> 판매자정보</t>
    </r>
    <phoneticPr fontId="14" type="noConversion"/>
  </si>
  <si>
    <t>데이터</t>
  </si>
  <si>
    <t>음성
(부가통화)</t>
    <phoneticPr fontId="2" type="noConversion"/>
  </si>
  <si>
    <t>15GB</t>
  </si>
  <si>
    <t>유심/가입비 비용 및 가입 관련 필수 선택</t>
    <phoneticPr fontId="2" type="noConversion"/>
  </si>
  <si>
    <t>월청구요금</t>
    <phoneticPr fontId="2" type="noConversion"/>
  </si>
  <si>
    <t>일2GB+3Mbps</t>
  </si>
  <si>
    <t>3.6GB</t>
  </si>
  <si>
    <t>11.0GB</t>
  </si>
  <si>
    <t>100분</t>
  </si>
  <si>
    <t>50건</t>
  </si>
  <si>
    <t>200분</t>
  </si>
  <si>
    <t>100건</t>
  </si>
  <si>
    <t>보편 안심 유심 5GB 200분</t>
  </si>
  <si>
    <t>망내1회선+3Mbps</t>
  </si>
  <si>
    <t>서류에 자필작성</t>
    <phoneticPr fontId="2" type="noConversion"/>
  </si>
  <si>
    <t xml:space="preserve">※ </t>
    <phoneticPr fontId="2" type="noConversion"/>
  </si>
  <si>
    <t>빨간 화살표 부분 수기 작성 필수</t>
    <phoneticPr fontId="2" type="noConversion"/>
  </si>
  <si>
    <t>DATA 걱정없는 유심 1GB</t>
  </si>
  <si>
    <t>2.5GB</t>
  </si>
  <si>
    <t>DATA 걱정없는 유심 5GB</t>
  </si>
  <si>
    <t>The 착한 데이터 유심 1.3GB</t>
  </si>
  <si>
    <t>1.3GB</t>
  </si>
  <si>
    <t>The 착한 데이터 유심 2.5GB</t>
  </si>
  <si>
    <t>The 착한 데이터 유심 9GB 3000분</t>
  </si>
  <si>
    <t>3,000분</t>
  </si>
  <si>
    <t>9GB</t>
  </si>
  <si>
    <t>슬림 유심 500MB 50분</t>
  </si>
  <si>
    <t>50분</t>
  </si>
  <si>
    <t>500MB</t>
  </si>
  <si>
    <t>슬림 유심 1GB 50분</t>
  </si>
  <si>
    <t>0건</t>
  </si>
  <si>
    <t>슬림 유심 1GB 100분</t>
  </si>
  <si>
    <t>슬림 유심 2GB 200분</t>
  </si>
  <si>
    <t>150건</t>
  </si>
  <si>
    <t>2GB</t>
  </si>
  <si>
    <t>보편 유심 5GB 200분</t>
  </si>
  <si>
    <t>보편 안심 유심 1GB 100분</t>
  </si>
  <si>
    <t>보편 안심 유심 3GB 200분</t>
  </si>
  <si>
    <t>3GB</t>
  </si>
  <si>
    <t>보편 안심 유심 6GB 200분</t>
  </si>
  <si>
    <t>6GB</t>
  </si>
  <si>
    <t>데이터
음성
무제한</t>
    <phoneticPr fontId="2" type="noConversion"/>
  </si>
  <si>
    <t>저가형</t>
    <phoneticPr fontId="2" type="noConversion"/>
  </si>
  <si>
    <t>음성
무제한</t>
    <phoneticPr fontId="2" type="noConversion"/>
  </si>
  <si>
    <t>데이터
무제한</t>
    <phoneticPr fontId="2" type="noConversion"/>
  </si>
  <si>
    <t>7.0GB</t>
  </si>
  <si>
    <t>데이터 더주는 유심 10GB</t>
  </si>
  <si>
    <t>10.0GB</t>
  </si>
  <si>
    <t>15.0GB</t>
  </si>
  <si>
    <t>3Mbps</t>
  </si>
  <si>
    <t>데이터
더주는</t>
    <phoneticPr fontId="2" type="noConversion"/>
  </si>
  <si>
    <t>The 착한 데이터 유심 0GB</t>
    <phoneticPr fontId="2" type="noConversion"/>
  </si>
  <si>
    <t>무제한</t>
    <phoneticPr fontId="2" type="noConversion"/>
  </si>
  <si>
    <t>0GB</t>
    <phoneticPr fontId="2" type="noConversion"/>
  </si>
  <si>
    <t>데이터 더주는 유심 7GB</t>
    <phoneticPr fontId="2" type="noConversion"/>
  </si>
  <si>
    <t>데이터 더주는 유심 15GB 100분</t>
    <phoneticPr fontId="2" type="noConversion"/>
  </si>
  <si>
    <t>쿠폰팩 유심 7GB</t>
  </si>
  <si>
    <t>쿠폰팩 유심 10GB</t>
  </si>
  <si>
    <t>쿠폰팩 유심 11GB</t>
  </si>
  <si>
    <t>쿠폰팩 유심 15GB 100분</t>
  </si>
  <si>
    <t>쿠폰팩 유심 4.5GB</t>
  </si>
  <si>
    <t>쿠폰팩 데이터 더주는 유심 7GB</t>
  </si>
  <si>
    <t>쿠폰팩 데이터 더주는 유심 10GB</t>
  </si>
  <si>
    <t>쿠폰팩 데이터 더주는 유심 11GB</t>
  </si>
  <si>
    <t>쿠폰팩 데이터 더주는 유심 15GB 100분</t>
  </si>
  <si>
    <t>쿠폰팩</t>
    <phoneticPr fontId="2" type="noConversion"/>
  </si>
  <si>
    <t>데이터 더주는 유심 7GB</t>
  </si>
  <si>
    <t>데이터 더주는 유심 15GB 100분</t>
  </si>
  <si>
    <t>The 착한 데이터 유심 0GB</t>
  </si>
  <si>
    <t>데이터 더주는 유심 11GB</t>
    <phoneticPr fontId="2" type="noConversion"/>
  </si>
  <si>
    <t>데이터차단</t>
    <phoneticPr fontId="2" type="noConversion"/>
  </si>
  <si>
    <t>쿠폰팩 유심 5GB</t>
    <phoneticPr fontId="2" type="noConversion"/>
  </si>
  <si>
    <t>5.0GB</t>
    <phoneticPr fontId="2" type="noConversion"/>
  </si>
  <si>
    <t>쿠폰팩 유심 5GB</t>
  </si>
  <si>
    <t>요금제명</t>
  </si>
  <si>
    <t>DATA 걱정없는 유심 100GB</t>
  </si>
  <si>
    <t>데이터 더주는 유심 일5GB</t>
  </si>
  <si>
    <t>데이터 더주는 유심 15GB</t>
  </si>
  <si>
    <t>프로모션가</t>
  </si>
  <si>
    <t>12,900원</t>
  </si>
  <si>
    <t>DATA 걱정없는 유심 2.5GB</t>
  </si>
  <si>
    <t>33,000원</t>
  </si>
  <si>
    <t>25,100원</t>
  </si>
  <si>
    <t>14,500원</t>
  </si>
  <si>
    <t>41,500원</t>
  </si>
  <si>
    <t>17,500원</t>
  </si>
  <si>
    <t>18,500원</t>
  </si>
  <si>
    <t>25,000원</t>
  </si>
  <si>
    <t>DATA 걱정없는 유심 15GB</t>
  </si>
  <si>
    <t>29,700원</t>
  </si>
  <si>
    <t>DATA 걱정없는 유심 일5GB</t>
  </si>
  <si>
    <t>44,500원</t>
  </si>
  <si>
    <t>21,500원</t>
  </si>
  <si>
    <t>28,000원</t>
  </si>
  <si>
    <t>32,700원</t>
  </si>
  <si>
    <t>36,990원</t>
  </si>
  <si>
    <t>31,820원</t>
  </si>
  <si>
    <t>7,500원</t>
  </si>
  <si>
    <t>7,900원</t>
  </si>
  <si>
    <t>8,500원</t>
  </si>
  <si>
    <t>10,800원</t>
  </si>
  <si>
    <t>17,000원</t>
  </si>
  <si>
    <t>33,990원</t>
  </si>
  <si>
    <t>슬림 안심 유심 1GB 100분</t>
  </si>
  <si>
    <t>8,800원</t>
  </si>
  <si>
    <t>3,300원</t>
  </si>
  <si>
    <t>4,950원</t>
  </si>
  <si>
    <t>11,000원</t>
  </si>
  <si>
    <t>5,170원</t>
  </si>
  <si>
    <t>6,600원</t>
  </si>
  <si>
    <t>보편 유심 3.5GB 150분</t>
  </si>
  <si>
    <t>20,900원</t>
  </si>
  <si>
    <t>보편 유심 5GB 100분</t>
  </si>
  <si>
    <t>22,000원</t>
  </si>
  <si>
    <t>11,550원</t>
  </si>
  <si>
    <t>9,900원</t>
  </si>
  <si>
    <t>13,900원</t>
  </si>
  <si>
    <t>14,400원</t>
  </si>
  <si>
    <t>35,000원</t>
  </si>
  <si>
    <t>보편 안심 유심 10GB 100분</t>
  </si>
  <si>
    <t>28,820원</t>
  </si>
  <si>
    <t>보편 안심 유심 15GB 180분</t>
  </si>
  <si>
    <t>보편 안심 유심 15GB 300분</t>
  </si>
  <si>
    <t>34,650원</t>
  </si>
  <si>
    <t>청소년 안심 유심 27</t>
  </si>
  <si>
    <t>16,500원</t>
  </si>
  <si>
    <r>
      <t>데이터 유심 10</t>
    </r>
    <r>
      <rPr>
        <sz val="7"/>
        <color rgb="FF000000"/>
        <rFont val="Calibri"/>
        <family val="2"/>
      </rPr>
      <t>GB</t>
    </r>
  </si>
  <si>
    <t>10,780원</t>
  </si>
  <si>
    <r>
      <t>데이터 유심 20</t>
    </r>
    <r>
      <rPr>
        <sz val="7"/>
        <color rgb="FF000000"/>
        <rFont val="Calibri"/>
        <family val="2"/>
      </rPr>
      <t>GB</t>
    </r>
  </si>
  <si>
    <t>14,080원</t>
  </si>
  <si>
    <t>LTE 유심 복지 3.5GB 150분</t>
  </si>
  <si>
    <t>쿠폰팩 유심 일5GB</t>
  </si>
  <si>
    <t>43,900원</t>
  </si>
  <si>
    <t>17,900원</t>
  </si>
  <si>
    <t>27,400원</t>
  </si>
  <si>
    <t>쿠폰팩 유심 15GB</t>
  </si>
  <si>
    <t>32,100원</t>
  </si>
  <si>
    <t>36,390원</t>
  </si>
  <si>
    <t>31,220원</t>
  </si>
  <si>
    <t>쿠폰팩 유심 1GB</t>
  </si>
  <si>
    <t>15,300원</t>
  </si>
  <si>
    <t>16,900원</t>
  </si>
  <si>
    <t>쿠폰팩 데이터 더주는 유심 일5GB</t>
  </si>
  <si>
    <t>46,000원</t>
  </si>
  <si>
    <t>23,000원</t>
  </si>
  <si>
    <t>29,500원</t>
  </si>
  <si>
    <t>쿠폰팩 데이터 더주는 유심 15GB</t>
  </si>
  <si>
    <t>34,200원</t>
  </si>
  <si>
    <t>38,490원</t>
  </si>
  <si>
    <t>33,320원</t>
  </si>
  <si>
    <t>데이터 더주는 유심 11GB</t>
    <phoneticPr fontId="2" type="noConversion"/>
  </si>
  <si>
    <t>안심보험 유심5GB</t>
    <phoneticPr fontId="2" type="noConversion"/>
  </si>
  <si>
    <t>안심보험 유심7GB</t>
    <phoneticPr fontId="2" type="noConversion"/>
  </si>
  <si>
    <t>무제한</t>
    <phoneticPr fontId="2" type="noConversion"/>
  </si>
  <si>
    <t>7GB</t>
    <phoneticPr fontId="2" type="noConversion"/>
  </si>
  <si>
    <t>데이터 더주는 유심 11GB</t>
  </si>
  <si>
    <t xml:space="preserve">
5G 라이트 유심 15GB 300분 [신규]
</t>
  </si>
  <si>
    <t xml:space="preserve">
5G유심 15GB 300분 [신규]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</si>
</sst>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76" formatCode="_(* #,##0_);_(* \(#,##0\);_(* &quot;-&quot;_);_(@_)"/>
    <numFmt numFmtId="177" formatCode="#,##0_ "/>
    <numFmt numFmtId="178" formatCode="###,###,###&quot;원&quot;"/>
    <numFmt numFmtId="179" formatCode="#,##0_);[Red]\(#,##0\)"/>
    <numFmt numFmtId="180" formatCode="#,##0.00_ "/>
    <numFmt numFmtId="181" formatCode="0_ "/>
  </numFmts>
  <fonts count="5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u/>
      <sz val="10"/>
      <color theme="1"/>
      <name val="맑은 고딕"/>
      <family val="3"/>
      <charset val="129"/>
      <scheme val="minor"/>
    </font>
    <font>
      <sz val="11"/>
      <color theme="0"/>
      <name val="돋움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8"/>
      <color rgb="FFFF0000"/>
      <name val="LG스마트체 SemiBold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2"/>
      <color rgb="FFFF0000"/>
      <name val="LG스마트체 SemiBold"/>
      <family val="3"/>
      <charset val="129"/>
    </font>
    <font>
      <b/>
      <sz val="9"/>
      <color rgb="FFFF0000"/>
      <name val="LG스마트체 SemiBold"/>
      <family val="3"/>
      <charset val="129"/>
    </font>
    <font>
      <sz val="8"/>
      <color theme="1"/>
      <name val="LG스마트체 SemiBold"/>
      <family val="3"/>
      <charset val="129"/>
    </font>
    <font>
      <sz val="11"/>
      <color theme="1"/>
      <name val="LG스마트체 Bold"/>
      <family val="3"/>
      <charset val="129"/>
    </font>
    <font>
      <sz val="6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6"/>
      <color rgb="FF9C0006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5" tint="-0.249977111117893"/>
      <name val="맑은 고딕"/>
      <family val="3"/>
      <charset val="129"/>
      <scheme val="minor"/>
    </font>
    <font>
      <sz val="7"/>
      <color theme="5" tint="-0.249977111117893"/>
      <name val="맑은 고딕"/>
      <family val="3"/>
      <charset val="129"/>
      <scheme val="minor"/>
    </font>
    <font>
      <b/>
      <sz val="11"/>
      <color theme="1"/>
      <name val="LG스마트체 Bold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gradientFill degree="9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6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double">
        <color auto="1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auto="1"/>
      </top>
      <bottom style="dashed">
        <color indexed="64"/>
      </bottom>
      <diagonal/>
    </border>
    <border>
      <left style="dashed">
        <color indexed="64"/>
      </left>
      <right style="medium">
        <color auto="1"/>
      </right>
      <top style="double">
        <color auto="1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auto="1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ouble">
        <color auto="1"/>
      </top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indexed="64"/>
      </bottom>
      <diagonal/>
    </border>
    <border>
      <left style="thin">
        <color auto="1"/>
      </left>
      <right style="medium">
        <color auto="1"/>
      </right>
      <top/>
      <bottom style="dashed">
        <color indexed="64"/>
      </bottom>
      <diagonal/>
    </border>
    <border>
      <left style="medium">
        <color indexed="64"/>
      </left>
      <right style="thin">
        <color auto="1"/>
      </right>
      <top/>
      <bottom style="dashed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  <border>
      <left style="dashed">
        <color auto="1"/>
      </left>
      <right style="medium">
        <color auto="1"/>
      </right>
      <top style="dashed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 style="medium">
        <color auto="1"/>
      </right>
      <top style="dashed">
        <color indexed="64"/>
      </top>
      <bottom/>
      <diagonal/>
    </border>
    <border>
      <left style="medium">
        <color indexed="64"/>
      </left>
      <right style="dashed">
        <color auto="1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7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</cellStyleXfs>
  <cellXfs count="349">
    <xf numFmtId="0" fontId="0" fillId="0" borderId="0" xfId="0">
      <alignment vertical="center"/>
    </xf>
    <xf numFmtId="0" fontId="3" fillId="2" borderId="0" xfId="0" applyFont="1" applyFill="1" applyProtection="1">
      <alignment vertical="center"/>
      <protection hidden="1"/>
    </xf>
    <xf numFmtId="0" fontId="13" fillId="2" borderId="0" xfId="0" applyFont="1" applyFill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15" fillId="0" borderId="0" xfId="0" applyFont="1" applyProtection="1">
      <alignment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12" fillId="0" borderId="0" xfId="0" applyFont="1" applyProtection="1">
      <alignment vertical="center"/>
      <protection hidden="1"/>
    </xf>
    <xf numFmtId="177" fontId="9" fillId="2" borderId="0" xfId="0" applyNumberFormat="1" applyFont="1" applyFill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180" fontId="4" fillId="2" borderId="0" xfId="0" applyNumberFormat="1" applyFont="1" applyFill="1" applyAlignment="1" applyProtection="1">
      <alignment horizontal="center" vertical="center"/>
      <protection hidden="1"/>
    </xf>
    <xf numFmtId="49" fontId="18" fillId="2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19" fillId="2" borderId="0" xfId="0" applyFont="1" applyFill="1" applyProtection="1">
      <alignment vertical="center"/>
      <protection hidden="1"/>
    </xf>
    <xf numFmtId="0" fontId="19" fillId="2" borderId="0" xfId="0" applyFont="1" applyFill="1" applyAlignment="1" applyProtection="1">
      <alignment horizontal="left" vertical="center"/>
      <protection hidden="1"/>
    </xf>
    <xf numFmtId="0" fontId="13" fillId="0" borderId="0" xfId="0" applyFont="1" applyProtection="1">
      <alignment vertical="center"/>
      <protection hidden="1"/>
    </xf>
    <xf numFmtId="0" fontId="20" fillId="0" borderId="0" xfId="0" applyFont="1" applyProtection="1">
      <alignment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177" fontId="20" fillId="0" borderId="0" xfId="0" applyNumberFormat="1" applyFont="1" applyProtection="1">
      <alignment vertical="center"/>
      <protection hidden="1"/>
    </xf>
    <xf numFmtId="0" fontId="20" fillId="2" borderId="0" xfId="0" applyFont="1" applyFill="1" applyProtection="1">
      <alignment vertical="center"/>
      <protection hidden="1"/>
    </xf>
    <xf numFmtId="0" fontId="18" fillId="2" borderId="0" xfId="0" applyFont="1" applyFill="1" applyProtection="1">
      <alignment vertical="center"/>
      <protection hidden="1"/>
    </xf>
    <xf numFmtId="0" fontId="21" fillId="0" borderId="0" xfId="0" applyFont="1" applyProtection="1">
      <alignment vertical="center"/>
      <protection hidden="1"/>
    </xf>
    <xf numFmtId="0" fontId="4" fillId="2" borderId="0" xfId="0" applyFont="1" applyFill="1" applyProtection="1">
      <alignment vertical="center"/>
      <protection hidden="1"/>
    </xf>
    <xf numFmtId="0" fontId="23" fillId="2" borderId="0" xfId="0" applyFont="1" applyFill="1" applyAlignment="1" applyProtection="1">
      <alignment horizontal="center" vertical="center" textRotation="255"/>
      <protection hidden="1"/>
    </xf>
    <xf numFmtId="49" fontId="7" fillId="2" borderId="0" xfId="0" applyNumberFormat="1" applyFont="1" applyFill="1" applyAlignment="1" applyProtection="1">
      <alignment horizontal="center" vertical="center"/>
      <protection hidden="1"/>
    </xf>
    <xf numFmtId="0" fontId="18" fillId="2" borderId="0" xfId="0" applyFont="1" applyFill="1" applyAlignment="1" applyProtection="1">
      <alignment horizontal="center" vertical="center"/>
      <protection hidden="1"/>
    </xf>
    <xf numFmtId="177" fontId="4" fillId="2" borderId="0" xfId="0" applyNumberFormat="1" applyFont="1" applyFill="1" applyAlignment="1" applyProtection="1">
      <alignment horizontal="center" vertical="center"/>
      <protection hidden="1"/>
    </xf>
    <xf numFmtId="49" fontId="4" fillId="2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20" fillId="2" borderId="0" xfId="0" applyFont="1" applyFill="1" applyAlignment="1" applyProtection="1">
      <alignment horizontal="left" vertical="center"/>
      <protection hidden="1"/>
    </xf>
    <xf numFmtId="177" fontId="22" fillId="0" borderId="0" xfId="0" applyNumberFormat="1" applyFont="1" applyProtection="1">
      <alignment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177" fontId="9" fillId="2" borderId="0" xfId="0" applyNumberFormat="1" applyFont="1" applyFill="1" applyAlignment="1" applyProtection="1">
      <alignment horizontal="left" vertical="center"/>
      <protection hidden="1"/>
    </xf>
    <xf numFmtId="0" fontId="18" fillId="2" borderId="0" xfId="0" applyFont="1" applyFill="1" applyAlignment="1" applyProtection="1">
      <alignment horizontal="left" vertical="center"/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left" vertical="center"/>
      <protection hidden="1"/>
    </xf>
    <xf numFmtId="0" fontId="17" fillId="2" borderId="0" xfId="0" applyFont="1" applyFill="1" applyProtection="1">
      <alignment vertical="center"/>
      <protection hidden="1"/>
    </xf>
    <xf numFmtId="0" fontId="6" fillId="2" borderId="0" xfId="0" applyFont="1" applyFill="1" applyProtection="1">
      <alignment vertical="center"/>
      <protection hidden="1"/>
    </xf>
    <xf numFmtId="0" fontId="8" fillId="2" borderId="0" xfId="0" applyFont="1" applyFill="1" applyProtection="1">
      <alignment vertical="center"/>
      <protection hidden="1"/>
    </xf>
    <xf numFmtId="0" fontId="29" fillId="2" borderId="0" xfId="0" applyFont="1" applyFill="1" applyProtection="1">
      <alignment vertical="center"/>
      <protection hidden="1"/>
    </xf>
    <xf numFmtId="0" fontId="10" fillId="0" borderId="0" xfId="0" applyFont="1">
      <alignment vertical="center"/>
    </xf>
    <xf numFmtId="0" fontId="11" fillId="2" borderId="0" xfId="0" applyFont="1" applyFill="1" applyAlignment="1" applyProtection="1">
      <alignment horizontal="center" vertical="center"/>
      <protection hidden="1"/>
    </xf>
    <xf numFmtId="0" fontId="10" fillId="2" borderId="0" xfId="0" applyFont="1" applyFill="1" applyProtection="1">
      <alignment vertical="center"/>
      <protection hidden="1"/>
    </xf>
    <xf numFmtId="0" fontId="40" fillId="0" borderId="0" xfId="0" applyFont="1" applyProtection="1">
      <alignment vertical="center"/>
      <protection hidden="1"/>
    </xf>
    <xf numFmtId="0" fontId="10" fillId="0" borderId="0" xfId="0" applyFont="1" applyProtection="1">
      <alignment vertical="center"/>
      <protection hidden="1"/>
    </xf>
    <xf numFmtId="0" fontId="5" fillId="5" borderId="22" xfId="0" applyFont="1" applyFill="1" applyBorder="1" applyProtection="1">
      <alignment vertical="center"/>
      <protection hidden="1"/>
    </xf>
    <xf numFmtId="0" fontId="21" fillId="5" borderId="22" xfId="0" applyFont="1" applyFill="1" applyBorder="1" applyProtection="1">
      <alignment vertical="center"/>
      <protection hidden="1"/>
    </xf>
    <xf numFmtId="0" fontId="40" fillId="2" borderId="0" xfId="0" applyFont="1" applyFill="1" applyProtection="1">
      <alignment vertical="center"/>
      <protection hidden="1"/>
    </xf>
    <xf numFmtId="0" fontId="34" fillId="0" borderId="1" xfId="0" applyFont="1" applyBorder="1" applyAlignment="1" applyProtection="1">
      <alignment horizontal="center" vertical="center"/>
      <protection locked="0"/>
    </xf>
    <xf numFmtId="0" fontId="21" fillId="5" borderId="19" xfId="0" applyFont="1" applyFill="1" applyBorder="1" applyProtection="1">
      <alignment vertical="center"/>
      <protection hidden="1"/>
    </xf>
    <xf numFmtId="0" fontId="35" fillId="2" borderId="0" xfId="0" applyFont="1" applyFill="1" applyAlignment="1" applyProtection="1">
      <alignment horizontal="center" vertical="center"/>
      <protection hidden="1"/>
    </xf>
    <xf numFmtId="0" fontId="21" fillId="2" borderId="8" xfId="0" applyFont="1" applyFill="1" applyBorder="1" applyProtection="1">
      <alignment vertical="center"/>
      <protection hidden="1"/>
    </xf>
    <xf numFmtId="0" fontId="42" fillId="2" borderId="8" xfId="0" applyFont="1" applyFill="1" applyBorder="1" applyProtection="1">
      <alignment vertical="center"/>
      <protection hidden="1"/>
    </xf>
    <xf numFmtId="0" fontId="21" fillId="2" borderId="25" xfId="0" applyFont="1" applyFill="1" applyBorder="1" applyProtection="1">
      <alignment vertical="center"/>
      <protection hidden="1"/>
    </xf>
    <xf numFmtId="0" fontId="43" fillId="2" borderId="8" xfId="0" applyFont="1" applyFill="1" applyBorder="1" applyProtection="1">
      <alignment vertical="center"/>
      <protection hidden="1"/>
    </xf>
    <xf numFmtId="0" fontId="21" fillId="2" borderId="0" xfId="0" applyFont="1" applyFill="1" applyProtection="1">
      <alignment vertical="center"/>
      <protection hidden="1"/>
    </xf>
    <xf numFmtId="0" fontId="20" fillId="0" borderId="9" xfId="0" applyFont="1" applyBorder="1" applyAlignment="1" applyProtection="1">
      <alignment horizontal="center" vertical="center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20" fillId="0" borderId="26" xfId="0" applyFont="1" applyBorder="1" applyProtection="1">
      <alignment vertical="center"/>
      <protection hidden="1"/>
    </xf>
    <xf numFmtId="0" fontId="20" fillId="0" borderId="40" xfId="0" applyFont="1" applyBorder="1" applyProtection="1">
      <alignment vertical="center"/>
      <protection hidden="1"/>
    </xf>
    <xf numFmtId="41" fontId="15" fillId="0" borderId="0" xfId="0" applyNumberFormat="1" applyFont="1" applyProtection="1">
      <alignment vertical="center"/>
      <protection hidden="1"/>
    </xf>
    <xf numFmtId="0" fontId="20" fillId="0" borderId="19" xfId="0" applyFont="1" applyBorder="1" applyProtection="1">
      <alignment vertical="center"/>
      <protection hidden="1"/>
    </xf>
    <xf numFmtId="0" fontId="20" fillId="2" borderId="5" xfId="0" applyFont="1" applyFill="1" applyBorder="1" applyProtection="1">
      <alignment vertical="center"/>
      <protection hidden="1"/>
    </xf>
    <xf numFmtId="0" fontId="41" fillId="2" borderId="5" xfId="0" applyFont="1" applyFill="1" applyBorder="1" applyProtection="1">
      <alignment vertical="center"/>
      <protection hidden="1"/>
    </xf>
    <xf numFmtId="0" fontId="20" fillId="0" borderId="0" xfId="0" quotePrefix="1" applyFont="1" applyAlignment="1" applyProtection="1">
      <alignment vertical="center" wrapText="1"/>
      <protection hidden="1"/>
    </xf>
    <xf numFmtId="49" fontId="20" fillId="2" borderId="23" xfId="0" applyNumberFormat="1" applyFont="1" applyFill="1" applyBorder="1" applyProtection="1">
      <alignment vertical="center"/>
      <protection hidden="1"/>
    </xf>
    <xf numFmtId="49" fontId="45" fillId="0" borderId="23" xfId="0" quotePrefix="1" applyNumberFormat="1" applyFont="1" applyBorder="1" applyProtection="1">
      <alignment vertical="center"/>
      <protection hidden="1"/>
    </xf>
    <xf numFmtId="49" fontId="20" fillId="0" borderId="22" xfId="0" applyNumberFormat="1" applyFont="1" applyBorder="1" applyProtection="1">
      <alignment vertical="center"/>
      <protection hidden="1"/>
    </xf>
    <xf numFmtId="0" fontId="20" fillId="0" borderId="5" xfId="0" applyFont="1" applyBorder="1" applyProtection="1">
      <alignment vertical="center"/>
      <protection hidden="1"/>
    </xf>
    <xf numFmtId="0" fontId="20" fillId="0" borderId="6" xfId="0" quotePrefix="1" applyFont="1" applyBorder="1" applyAlignment="1" applyProtection="1">
      <alignment vertical="center" wrapText="1"/>
      <protection hidden="1"/>
    </xf>
    <xf numFmtId="49" fontId="8" fillId="2" borderId="0" xfId="0" applyNumberFormat="1" applyFont="1" applyFill="1" applyAlignment="1" applyProtection="1">
      <alignment horizontal="left" vertical="center"/>
      <protection hidden="1"/>
    </xf>
    <xf numFmtId="0" fontId="20" fillId="0" borderId="2" xfId="0" applyFont="1" applyBorder="1" applyProtection="1">
      <alignment vertical="center"/>
      <protection hidden="1"/>
    </xf>
    <xf numFmtId="0" fontId="20" fillId="0" borderId="6" xfId="0" quotePrefix="1" applyFont="1" applyBorder="1" applyAlignment="1" applyProtection="1">
      <alignment horizontal="left" vertical="center" indent="1"/>
      <protection hidden="1"/>
    </xf>
    <xf numFmtId="177" fontId="16" fillId="2" borderId="0" xfId="0" applyNumberFormat="1" applyFont="1" applyFill="1" applyAlignment="1" applyProtection="1">
      <alignment horizontal="left" vertical="center"/>
      <protection hidden="1"/>
    </xf>
    <xf numFmtId="0" fontId="20" fillId="0" borderId="20" xfId="0" applyFont="1" applyBorder="1" applyProtection="1">
      <alignment vertical="center"/>
      <protection hidden="1"/>
    </xf>
    <xf numFmtId="177" fontId="8" fillId="2" borderId="0" xfId="0" applyNumberFormat="1" applyFont="1" applyFill="1" applyAlignment="1" applyProtection="1">
      <alignment horizontal="left" vertical="center"/>
      <protection hidden="1"/>
    </xf>
    <xf numFmtId="0" fontId="40" fillId="2" borderId="0" xfId="0" applyFont="1" applyFill="1" applyAlignment="1" applyProtection="1">
      <alignment horizontal="center" vertical="center"/>
      <protection hidden="1"/>
    </xf>
    <xf numFmtId="0" fontId="20" fillId="0" borderId="29" xfId="0" applyFont="1" applyBorder="1" applyProtection="1">
      <alignment vertical="center"/>
      <protection hidden="1"/>
    </xf>
    <xf numFmtId="49" fontId="20" fillId="0" borderId="0" xfId="0" applyNumberFormat="1" applyFont="1" applyProtection="1">
      <alignment vertical="center"/>
      <protection hidden="1"/>
    </xf>
    <xf numFmtId="0" fontId="5" fillId="0" borderId="0" xfId="0" applyFont="1" applyAlignment="1" applyProtection="1">
      <alignment horizontal="left" vertical="center" indent="1"/>
      <protection hidden="1"/>
    </xf>
    <xf numFmtId="0" fontId="5" fillId="0" borderId="0" xfId="0" applyFont="1" applyProtection="1">
      <alignment vertical="center"/>
      <protection hidden="1"/>
    </xf>
    <xf numFmtId="0" fontId="5" fillId="0" borderId="25" xfId="0" applyFont="1" applyBorder="1" applyProtection="1">
      <alignment vertical="center"/>
      <protection hidden="1"/>
    </xf>
    <xf numFmtId="0" fontId="20" fillId="0" borderId="25" xfId="0" applyFont="1" applyBorder="1" applyProtection="1">
      <alignment vertical="center"/>
      <protection hidden="1"/>
    </xf>
    <xf numFmtId="0" fontId="41" fillId="0" borderId="25" xfId="0" applyFont="1" applyBorder="1" applyAlignment="1" applyProtection="1">
      <alignment horizontal="center" vertical="top"/>
      <protection hidden="1"/>
    </xf>
    <xf numFmtId="0" fontId="41" fillId="0" borderId="38" xfId="0" applyFont="1" applyBorder="1" applyAlignment="1" applyProtection="1">
      <alignment horizontal="center" vertical="top"/>
      <protection hidden="1"/>
    </xf>
    <xf numFmtId="0" fontId="15" fillId="2" borderId="0" xfId="0" applyFont="1" applyFill="1" applyProtection="1">
      <alignment vertical="center"/>
      <protection hidden="1"/>
    </xf>
    <xf numFmtId="0" fontId="15" fillId="0" borderId="6" xfId="0" applyFont="1" applyBorder="1" applyAlignment="1" applyProtection="1">
      <alignment horizontal="left" vertical="center" indent="1"/>
      <protection hidden="1"/>
    </xf>
    <xf numFmtId="0" fontId="15" fillId="2" borderId="0" xfId="0" applyFont="1" applyFill="1" applyAlignment="1" applyProtection="1">
      <alignment horizontal="center" vertical="center"/>
      <protection hidden="1"/>
    </xf>
    <xf numFmtId="0" fontId="46" fillId="0" borderId="0" xfId="0" applyFont="1" applyAlignment="1" applyProtection="1">
      <alignment horizontal="center" vertical="top"/>
      <protection hidden="1"/>
    </xf>
    <xf numFmtId="0" fontId="12" fillId="2" borderId="0" xfId="0" applyFont="1" applyFill="1" applyProtection="1">
      <alignment vertical="center"/>
      <protection hidden="1"/>
    </xf>
    <xf numFmtId="0" fontId="47" fillId="2" borderId="0" xfId="0" applyFont="1" applyFill="1" applyProtection="1">
      <alignment vertical="center"/>
      <protection hidden="1"/>
    </xf>
    <xf numFmtId="0" fontId="48" fillId="0" borderId="0" xfId="0" applyFont="1" applyProtection="1">
      <alignment vertical="center"/>
      <protection hidden="1"/>
    </xf>
    <xf numFmtId="0" fontId="37" fillId="2" borderId="0" xfId="0" applyFont="1" applyFill="1" applyProtection="1">
      <alignment vertical="center"/>
      <protection hidden="1"/>
    </xf>
    <xf numFmtId="0" fontId="49" fillId="2" borderId="0" xfId="0" applyFont="1" applyFill="1" applyProtection="1">
      <alignment vertical="center"/>
      <protection hidden="1"/>
    </xf>
    <xf numFmtId="0" fontId="37" fillId="2" borderId="0" xfId="0" applyFont="1" applyFill="1" applyAlignment="1" applyProtection="1">
      <alignment horizontal="center" vertical="center"/>
      <protection hidden="1"/>
    </xf>
    <xf numFmtId="177" fontId="8" fillId="2" borderId="0" xfId="0" applyNumberFormat="1" applyFont="1" applyFill="1" applyAlignment="1" applyProtection="1">
      <alignment horizontal="center" vertical="center"/>
      <protection hidden="1"/>
    </xf>
    <xf numFmtId="177" fontId="16" fillId="2" borderId="0" xfId="0" applyNumberFormat="1" applyFont="1" applyFill="1" applyAlignment="1" applyProtection="1">
      <alignment horizontal="center" vertical="center"/>
      <protection hidden="1"/>
    </xf>
    <xf numFmtId="49" fontId="8" fillId="2" borderId="0" xfId="0" applyNumberFormat="1" applyFont="1" applyFill="1" applyProtection="1">
      <alignment vertical="center"/>
      <protection hidden="1"/>
    </xf>
    <xf numFmtId="0" fontId="42" fillId="2" borderId="0" xfId="0" applyFont="1" applyFill="1" applyAlignment="1" applyProtection="1">
      <alignment horizontal="center" vertical="center"/>
      <protection hidden="1"/>
    </xf>
    <xf numFmtId="177" fontId="8" fillId="2" borderId="0" xfId="0" applyNumberFormat="1" applyFont="1" applyFill="1" applyProtection="1">
      <alignment vertical="center"/>
      <protection hidden="1"/>
    </xf>
    <xf numFmtId="0" fontId="23" fillId="2" borderId="0" xfId="0" applyFont="1" applyFill="1" applyProtection="1">
      <alignment vertical="center"/>
      <protection hidden="1"/>
    </xf>
    <xf numFmtId="0" fontId="21" fillId="5" borderId="39" xfId="0" applyFont="1" applyFill="1" applyBorder="1" applyProtection="1">
      <alignment vertical="center"/>
      <protection hidden="1"/>
    </xf>
    <xf numFmtId="0" fontId="20" fillId="0" borderId="18" xfId="0" applyFont="1" applyBorder="1" applyAlignment="1" applyProtection="1">
      <alignment horizontal="center" vertical="center"/>
      <protection hidden="1"/>
    </xf>
    <xf numFmtId="0" fontId="35" fillId="0" borderId="1" xfId="0" applyFont="1" applyBorder="1" applyProtection="1">
      <alignment vertical="center"/>
      <protection locked="0"/>
    </xf>
    <xf numFmtId="14" fontId="41" fillId="0" borderId="1" xfId="0" applyNumberFormat="1" applyFont="1" applyBorder="1" applyAlignment="1" applyProtection="1">
      <alignment horizontal="left" vertical="center"/>
      <protection locked="0"/>
    </xf>
    <xf numFmtId="0" fontId="41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49" fontId="15" fillId="0" borderId="1" xfId="0" applyNumberFormat="1" applyFont="1" applyBorder="1" applyAlignment="1" applyProtection="1">
      <alignment horizontal="center" vertical="center"/>
      <protection locked="0"/>
    </xf>
    <xf numFmtId="0" fontId="36" fillId="0" borderId="1" xfId="0" applyFont="1" applyBorder="1" applyProtection="1">
      <alignment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49" fontId="34" fillId="0" borderId="1" xfId="0" applyNumberFormat="1" applyFont="1" applyBorder="1" applyAlignment="1" applyProtection="1">
      <alignment horizontal="center" vertical="center"/>
      <protection locked="0"/>
    </xf>
    <xf numFmtId="177" fontId="15" fillId="0" borderId="1" xfId="0" applyNumberFormat="1" applyFont="1" applyBorder="1" applyAlignment="1" applyProtection="1">
      <alignment horizontal="center" vertical="center"/>
      <protection locked="0"/>
    </xf>
    <xf numFmtId="41" fontId="34" fillId="0" borderId="1" xfId="0" applyNumberFormat="1" applyFont="1" applyBorder="1" applyAlignment="1" applyProtection="1">
      <alignment horizontal="center" vertical="center"/>
      <protection locked="0"/>
    </xf>
    <xf numFmtId="177" fontId="34" fillId="0" borderId="1" xfId="0" applyNumberFormat="1" applyFont="1" applyBorder="1" applyAlignment="1" applyProtection="1">
      <alignment horizontal="center" vertical="center"/>
      <protection locked="0"/>
    </xf>
    <xf numFmtId="0" fontId="15" fillId="0" borderId="1" xfId="0" applyFont="1" applyBorder="1" applyProtection="1">
      <alignment vertical="center"/>
      <protection locked="0"/>
    </xf>
    <xf numFmtId="0" fontId="41" fillId="0" borderId="1" xfId="1" applyNumberFormat="1" applyFont="1" applyFill="1" applyBorder="1" applyAlignment="1" applyProtection="1">
      <alignment horizontal="distributed" vertical="center"/>
      <protection locked="0"/>
    </xf>
    <xf numFmtId="0" fontId="35" fillId="0" borderId="0" xfId="0" applyFont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5" fillId="0" borderId="0" xfId="0" applyFont="1" applyProtection="1">
      <alignment vertical="center"/>
      <protection locked="0"/>
    </xf>
    <xf numFmtId="177" fontId="15" fillId="0" borderId="0" xfId="0" applyNumberFormat="1" applyFont="1" applyProtection="1">
      <alignment vertical="center"/>
      <protection locked="0"/>
    </xf>
    <xf numFmtId="181" fontId="34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Protection="1">
      <alignment vertical="center"/>
      <protection locked="0"/>
    </xf>
    <xf numFmtId="179" fontId="15" fillId="0" borderId="0" xfId="0" applyNumberFormat="1" applyFont="1" applyAlignment="1" applyProtection="1">
      <alignment horizontal="center" vertical="center"/>
      <protection locked="0"/>
    </xf>
    <xf numFmtId="177" fontId="34" fillId="0" borderId="0" xfId="0" applyNumberFormat="1" applyFont="1" applyAlignment="1" applyProtection="1">
      <alignment horizontal="center" vertical="center"/>
      <protection locked="0"/>
    </xf>
    <xf numFmtId="0" fontId="35" fillId="2" borderId="0" xfId="0" applyFont="1" applyFill="1" applyAlignment="1" applyProtection="1">
      <alignment horizontal="left" vertical="center"/>
      <protection locked="0"/>
    </xf>
    <xf numFmtId="177" fontId="15" fillId="0" borderId="0" xfId="0" applyNumberFormat="1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36" fillId="0" borderId="0" xfId="0" applyFont="1" applyProtection="1">
      <alignment vertical="center"/>
      <protection locked="0"/>
    </xf>
    <xf numFmtId="0" fontId="15" fillId="0" borderId="0" xfId="0" applyFont="1" applyAlignment="1" applyProtection="1">
      <alignment horizontal="right" vertical="center"/>
      <protection locked="0"/>
    </xf>
    <xf numFmtId="0" fontId="20" fillId="0" borderId="0" xfId="0" applyFo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177" fontId="20" fillId="0" borderId="0" xfId="0" applyNumberFormat="1" applyFont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19" fillId="2" borderId="29" xfId="0" applyFont="1" applyFill="1" applyBorder="1" applyProtection="1">
      <alignment vertical="center"/>
      <protection hidden="1"/>
    </xf>
    <xf numFmtId="0" fontId="20" fillId="0" borderId="27" xfId="0" applyFont="1" applyBorder="1" applyProtection="1">
      <alignment vertical="center"/>
      <protection hidden="1"/>
    </xf>
    <xf numFmtId="49" fontId="38" fillId="6" borderId="16" xfId="6" applyNumberFormat="1" applyBorder="1" applyProtection="1">
      <alignment vertical="center"/>
      <protection locked="0"/>
    </xf>
    <xf numFmtId="49" fontId="38" fillId="6" borderId="20" xfId="6" applyNumberFormat="1" applyBorder="1" applyProtection="1">
      <alignment vertical="center"/>
      <protection locked="0"/>
    </xf>
    <xf numFmtId="0" fontId="51" fillId="0" borderId="0" xfId="0" applyFont="1" applyProtection="1">
      <alignment vertical="center"/>
      <protection hidden="1"/>
    </xf>
    <xf numFmtId="0" fontId="0" fillId="0" borderId="0" xfId="0" applyProtection="1">
      <alignment vertic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1" fillId="2" borderId="0" xfId="0" applyFont="1" applyFill="1" applyProtection="1">
      <alignment vertical="center"/>
      <protection locked="0" hidden="1"/>
    </xf>
    <xf numFmtId="0" fontId="30" fillId="2" borderId="0" xfId="0" applyFont="1" applyFill="1" applyProtection="1">
      <alignment vertical="center"/>
      <protection locked="0" hidden="1"/>
    </xf>
    <xf numFmtId="0" fontId="31" fillId="0" borderId="0" xfId="0" applyFont="1" applyAlignment="1" applyProtection="1">
      <alignment horizontal="centerContinuous" vertical="center"/>
      <protection locked="0" hidden="1"/>
    </xf>
    <xf numFmtId="0" fontId="30" fillId="0" borderId="0" xfId="0" applyFont="1" applyAlignment="1" applyProtection="1">
      <alignment horizontal="centerContinuous" vertical="center"/>
      <protection locked="0" hidden="1"/>
    </xf>
    <xf numFmtId="0" fontId="32" fillId="8" borderId="49" xfId="0" applyFont="1" applyFill="1" applyBorder="1" applyAlignment="1" applyProtection="1">
      <alignment horizontal="center" vertical="center" wrapText="1"/>
      <protection locked="0" hidden="1"/>
    </xf>
    <xf numFmtId="0" fontId="32" fillId="8" borderId="1" xfId="0" applyFont="1" applyFill="1" applyBorder="1" applyAlignment="1" applyProtection="1">
      <alignment horizontal="center" vertical="center"/>
      <protection locked="0" hidden="1"/>
    </xf>
    <xf numFmtId="0" fontId="11" fillId="0" borderId="0" xfId="0" applyFont="1">
      <alignment vertical="center"/>
    </xf>
    <xf numFmtId="0" fontId="0" fillId="0" borderId="0" xfId="0" applyAlignment="1">
      <alignment horizontal="left" vertical="center"/>
    </xf>
    <xf numFmtId="0" fontId="24" fillId="0" borderId="0" xfId="0" applyFont="1">
      <alignment vertical="center"/>
    </xf>
    <xf numFmtId="0" fontId="26" fillId="0" borderId="0" xfId="0" applyFont="1">
      <alignment vertical="center"/>
    </xf>
    <xf numFmtId="178" fontId="22" fillId="8" borderId="52" xfId="0" applyNumberFormat="1" applyFont="1" applyFill="1" applyBorder="1" applyAlignment="1" applyProtection="1">
      <alignment horizontal="center" vertical="center" shrinkToFit="1"/>
      <protection locked="0" hidden="1"/>
    </xf>
    <xf numFmtId="178" fontId="22" fillId="0" borderId="52" xfId="0" applyNumberFormat="1" applyFont="1" applyBorder="1" applyAlignment="1" applyProtection="1">
      <alignment horizontal="center" vertical="center" shrinkToFit="1"/>
      <protection locked="0" hidden="1"/>
    </xf>
    <xf numFmtId="178" fontId="37" fillId="0" borderId="53" xfId="0" applyNumberFormat="1" applyFont="1" applyBorder="1" applyAlignment="1" applyProtection="1">
      <alignment horizontal="center" vertical="center" shrinkToFit="1"/>
      <protection locked="0" hidden="1"/>
    </xf>
    <xf numFmtId="178" fontId="22" fillId="8" borderId="55" xfId="0" applyNumberFormat="1" applyFont="1" applyFill="1" applyBorder="1" applyAlignment="1" applyProtection="1">
      <alignment horizontal="center" vertical="center" shrinkToFit="1"/>
      <protection locked="0" hidden="1"/>
    </xf>
    <xf numFmtId="178" fontId="22" fillId="0" borderId="55" xfId="0" applyNumberFormat="1" applyFont="1" applyBorder="1" applyAlignment="1" applyProtection="1">
      <alignment horizontal="center" vertical="center" shrinkToFit="1"/>
      <protection locked="0" hidden="1"/>
    </xf>
    <xf numFmtId="178" fontId="37" fillId="0" borderId="56" xfId="0" applyNumberFormat="1" applyFont="1" applyBorder="1" applyAlignment="1" applyProtection="1">
      <alignment horizontal="center" vertical="center" shrinkToFit="1"/>
      <protection locked="0" hidden="1"/>
    </xf>
    <xf numFmtId="178" fontId="22" fillId="2" borderId="55" xfId="0" applyNumberFormat="1" applyFont="1" applyFill="1" applyBorder="1" applyAlignment="1" applyProtection="1">
      <alignment horizontal="center" vertical="center" shrinkToFit="1"/>
      <protection locked="0" hidden="1"/>
    </xf>
    <xf numFmtId="178" fontId="37" fillId="2" borderId="56" xfId="0" applyNumberFormat="1" applyFont="1" applyFill="1" applyBorder="1" applyAlignment="1" applyProtection="1">
      <alignment horizontal="center" vertical="center" shrinkToFit="1"/>
      <protection locked="0" hidden="1"/>
    </xf>
    <xf numFmtId="176" fontId="22" fillId="0" borderId="51" xfId="1" applyFont="1" applyFill="1" applyBorder="1" applyAlignment="1" applyProtection="1">
      <alignment horizontal="center" vertical="center" shrinkToFit="1"/>
      <protection locked="0" hidden="1"/>
    </xf>
    <xf numFmtId="176" fontId="22" fillId="0" borderId="52" xfId="1" applyFont="1" applyFill="1" applyBorder="1" applyAlignment="1" applyProtection="1">
      <alignment horizontal="center" vertical="center" shrinkToFit="1"/>
      <protection locked="0" hidden="1"/>
    </xf>
    <xf numFmtId="176" fontId="22" fillId="0" borderId="53" xfId="1" applyFont="1" applyFill="1" applyBorder="1" applyAlignment="1" applyProtection="1">
      <alignment horizontal="center" vertical="center" shrinkToFit="1"/>
      <protection locked="0" hidden="1"/>
    </xf>
    <xf numFmtId="176" fontId="22" fillId="0" borderId="54" xfId="1" applyFont="1" applyFill="1" applyBorder="1" applyAlignment="1" applyProtection="1">
      <alignment horizontal="center" vertical="center" shrinkToFit="1"/>
      <protection locked="0" hidden="1"/>
    </xf>
    <xf numFmtId="176" fontId="22" fillId="0" borderId="55" xfId="1" applyFont="1" applyFill="1" applyBorder="1" applyAlignment="1" applyProtection="1">
      <alignment horizontal="center" vertical="center" shrinkToFit="1"/>
      <protection locked="0" hidden="1"/>
    </xf>
    <xf numFmtId="176" fontId="22" fillId="0" borderId="56" xfId="1" applyFont="1" applyFill="1" applyBorder="1" applyAlignment="1" applyProtection="1">
      <alignment horizontal="center" vertical="center" shrinkToFit="1"/>
      <protection locked="0" hidden="1"/>
    </xf>
    <xf numFmtId="43" fontId="22" fillId="0" borderId="54" xfId="5" applyFont="1" applyFill="1" applyBorder="1" applyAlignment="1" applyProtection="1">
      <alignment horizontal="center" vertical="center" shrinkToFit="1"/>
      <protection locked="0" hidden="1"/>
    </xf>
    <xf numFmtId="0" fontId="22" fillId="0" borderId="52" xfId="0" applyFont="1" applyBorder="1" applyAlignment="1" applyProtection="1">
      <alignment horizontal="center" vertical="center" shrinkToFit="1"/>
      <protection locked="0" hidden="1"/>
    </xf>
    <xf numFmtId="0" fontId="22" fillId="0" borderId="55" xfId="0" applyFont="1" applyBorder="1" applyAlignment="1" applyProtection="1">
      <alignment horizontal="center" vertical="center" shrinkToFit="1"/>
      <protection locked="0" hidden="1"/>
    </xf>
    <xf numFmtId="0" fontId="22" fillId="2" borderId="55" xfId="0" applyFont="1" applyFill="1" applyBorder="1" applyAlignment="1" applyProtection="1">
      <alignment horizontal="center" vertical="center" shrinkToFit="1"/>
      <protection locked="0" hidden="1"/>
    </xf>
    <xf numFmtId="0" fontId="6" fillId="2" borderId="0" xfId="0" applyFont="1" applyFill="1" applyAlignment="1" applyProtection="1">
      <alignment horizontal="left" vertic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5" fillId="2" borderId="0" xfId="0" applyFont="1" applyFill="1" applyAlignment="1" applyProtection="1">
      <alignment horizontal="center" vertical="center"/>
      <protection hidden="1"/>
    </xf>
    <xf numFmtId="0" fontId="40" fillId="2" borderId="0" xfId="0" applyFont="1" applyFill="1" applyAlignment="1" applyProtection="1">
      <alignment horizontal="center" vertical="center"/>
      <protection hidden="1"/>
    </xf>
    <xf numFmtId="0" fontId="18" fillId="2" borderId="0" xfId="0" applyFont="1" applyFill="1" applyAlignment="1" applyProtection="1">
      <alignment horizontal="center" vertical="center"/>
      <protection hidden="1"/>
    </xf>
    <xf numFmtId="0" fontId="5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22" fillId="0" borderId="64" xfId="0" applyFont="1" applyBorder="1" applyAlignment="1" applyProtection="1">
      <alignment horizontal="center" vertical="center" shrinkToFit="1"/>
      <protection locked="0" hidden="1"/>
    </xf>
    <xf numFmtId="178" fontId="22" fillId="8" borderId="64" xfId="0" applyNumberFormat="1" applyFont="1" applyFill="1" applyBorder="1" applyAlignment="1" applyProtection="1">
      <alignment horizontal="center" vertical="center" shrinkToFit="1"/>
      <protection locked="0" hidden="1"/>
    </xf>
    <xf numFmtId="178" fontId="22" fillId="0" borderId="64" xfId="0" applyNumberFormat="1" applyFont="1" applyBorder="1" applyAlignment="1" applyProtection="1">
      <alignment horizontal="center" vertical="center" shrinkToFit="1"/>
      <protection locked="0" hidden="1"/>
    </xf>
    <xf numFmtId="178" fontId="37" fillId="0" borderId="65" xfId="0" applyNumberFormat="1" applyFont="1" applyBorder="1" applyAlignment="1" applyProtection="1">
      <alignment horizontal="center" vertical="center" shrinkToFit="1"/>
      <protection locked="0" hidden="1"/>
    </xf>
    <xf numFmtId="176" fontId="22" fillId="0" borderId="66" xfId="1" applyFont="1" applyFill="1" applyBorder="1" applyAlignment="1" applyProtection="1">
      <alignment horizontal="center" vertical="center" shrinkToFit="1"/>
      <protection locked="0" hidden="1"/>
    </xf>
    <xf numFmtId="176" fontId="22" fillId="0" borderId="64" xfId="1" applyFont="1" applyFill="1" applyBorder="1" applyAlignment="1" applyProtection="1">
      <alignment horizontal="center" vertical="center" shrinkToFit="1"/>
      <protection locked="0" hidden="1"/>
    </xf>
    <xf numFmtId="176" fontId="22" fillId="0" borderId="67" xfId="1" applyFont="1" applyFill="1" applyBorder="1" applyAlignment="1" applyProtection="1">
      <alignment horizontal="center" vertical="center" shrinkToFit="1"/>
      <protection locked="0" hidden="1"/>
    </xf>
    <xf numFmtId="176" fontId="22" fillId="0" borderId="65" xfId="1" applyFont="1" applyFill="1" applyBorder="1" applyAlignment="1" applyProtection="1">
      <alignment horizontal="center" vertical="center" shrinkToFit="1"/>
      <protection locked="0" hidden="1"/>
    </xf>
    <xf numFmtId="0" fontId="22" fillId="0" borderId="69" xfId="0" applyFont="1" applyBorder="1" applyAlignment="1" applyProtection="1">
      <alignment horizontal="center" vertical="center" shrinkToFit="1"/>
      <protection locked="0" hidden="1"/>
    </xf>
    <xf numFmtId="178" fontId="22" fillId="8" borderId="69" xfId="0" applyNumberFormat="1" applyFont="1" applyFill="1" applyBorder="1" applyAlignment="1" applyProtection="1">
      <alignment horizontal="center" vertical="center" shrinkToFit="1"/>
      <protection locked="0" hidden="1"/>
    </xf>
    <xf numFmtId="178" fontId="22" fillId="0" borderId="69" xfId="0" applyNumberFormat="1" applyFont="1" applyBorder="1" applyAlignment="1" applyProtection="1">
      <alignment horizontal="center" vertical="center" shrinkToFit="1"/>
      <protection locked="0" hidden="1"/>
    </xf>
    <xf numFmtId="176" fontId="22" fillId="0" borderId="69" xfId="1" applyFont="1" applyFill="1" applyBorder="1" applyAlignment="1" applyProtection="1">
      <alignment horizontal="center" vertical="center" shrinkToFit="1"/>
      <protection locked="0" hidden="1"/>
    </xf>
    <xf numFmtId="176" fontId="22" fillId="0" borderId="68" xfId="1" applyFont="1" applyFill="1" applyBorder="1" applyAlignment="1" applyProtection="1">
      <alignment horizontal="center" vertical="center" shrinkToFit="1"/>
      <protection locked="0" hidden="1"/>
    </xf>
    <xf numFmtId="178" fontId="37" fillId="0" borderId="70" xfId="0" applyNumberFormat="1" applyFont="1" applyBorder="1" applyAlignment="1" applyProtection="1">
      <alignment horizontal="center" vertical="center" shrinkToFit="1"/>
      <protection locked="0" hidden="1"/>
    </xf>
    <xf numFmtId="176" fontId="0" fillId="0" borderId="0" xfId="1" applyFont="1" applyAlignment="1">
      <alignment horizontal="left" vertical="center"/>
    </xf>
    <xf numFmtId="176" fontId="0" fillId="0" borderId="0" xfId="1" applyFont="1" applyAlignment="1">
      <alignment vertical="center"/>
    </xf>
    <xf numFmtId="176" fontId="0" fillId="0" borderId="0" xfId="1" applyFont="1">
      <alignment vertical="center"/>
    </xf>
    <xf numFmtId="0" fontId="15" fillId="4" borderId="71" xfId="0" applyFont="1" applyFill="1" applyBorder="1" applyAlignment="1" applyProtection="1">
      <alignment horizontal="center" vertical="center"/>
      <protection hidden="1"/>
    </xf>
    <xf numFmtId="178" fontId="37" fillId="0" borderId="68" xfId="0" applyNumberFormat="1" applyFont="1" applyBorder="1" applyAlignment="1" applyProtection="1">
      <alignment horizontal="center" vertical="center" shrinkToFit="1"/>
      <protection locked="0" hidden="1"/>
    </xf>
    <xf numFmtId="0" fontId="22" fillId="0" borderId="72" xfId="0" applyFont="1" applyBorder="1" applyAlignment="1" applyProtection="1">
      <alignment horizontal="center" vertical="center" shrinkToFit="1"/>
      <protection locked="0" hidden="1"/>
    </xf>
    <xf numFmtId="178" fontId="22" fillId="8" borderId="72" xfId="0" applyNumberFormat="1" applyFont="1" applyFill="1" applyBorder="1" applyAlignment="1" applyProtection="1">
      <alignment horizontal="center" vertical="center" shrinkToFit="1"/>
      <protection locked="0" hidden="1"/>
    </xf>
    <xf numFmtId="178" fontId="22" fillId="0" borderId="72" xfId="0" applyNumberFormat="1" applyFont="1" applyBorder="1" applyAlignment="1" applyProtection="1">
      <alignment horizontal="center" vertical="center" shrinkToFit="1"/>
      <protection locked="0" hidden="1"/>
    </xf>
    <xf numFmtId="178" fontId="37" fillId="0" borderId="73" xfId="0" applyNumberFormat="1" applyFont="1" applyBorder="1" applyAlignment="1" applyProtection="1">
      <alignment horizontal="center" vertical="center" shrinkToFit="1"/>
      <protection locked="0" hidden="1"/>
    </xf>
    <xf numFmtId="176" fontId="22" fillId="0" borderId="60" xfId="1" applyFont="1" applyFill="1" applyBorder="1" applyAlignment="1" applyProtection="1">
      <alignment horizontal="center" vertical="center" shrinkToFit="1"/>
      <protection locked="0" hidden="1"/>
    </xf>
    <xf numFmtId="176" fontId="22" fillId="0" borderId="72" xfId="1" applyFont="1" applyFill="1" applyBorder="1" applyAlignment="1" applyProtection="1">
      <alignment horizontal="center" vertical="center" shrinkToFit="1"/>
      <protection locked="0" hidden="1"/>
    </xf>
    <xf numFmtId="176" fontId="22" fillId="0" borderId="74" xfId="1" applyFont="1" applyFill="1" applyBorder="1" applyAlignment="1" applyProtection="1">
      <alignment horizontal="center" vertical="center" shrinkToFit="1"/>
      <protection locked="0" hidden="1"/>
    </xf>
    <xf numFmtId="178" fontId="37" fillId="0" borderId="74" xfId="0" applyNumberFormat="1" applyFont="1" applyBorder="1" applyAlignment="1" applyProtection="1">
      <alignment horizontal="center" vertical="center" shrinkToFit="1"/>
      <protection locked="0" hidden="1"/>
    </xf>
    <xf numFmtId="0" fontId="45" fillId="0" borderId="54" xfId="0" applyFont="1" applyBorder="1" applyAlignment="1" applyProtection="1">
      <alignment vertical="center" wrapText="1"/>
      <protection locked="0" hidden="1"/>
    </xf>
    <xf numFmtId="0" fontId="40" fillId="2" borderId="0" xfId="0" applyFont="1" applyFill="1" applyAlignment="1" applyProtection="1">
      <alignment horizontal="center" vertical="center"/>
      <protection hidden="1"/>
    </xf>
    <xf numFmtId="0" fontId="56" fillId="0" borderId="76" xfId="0" applyFont="1" applyBorder="1" applyAlignment="1">
      <alignment horizontal="center" vertical="center" wrapText="1" readingOrder="1"/>
    </xf>
    <xf numFmtId="0" fontId="56" fillId="0" borderId="77" xfId="0" applyFont="1" applyBorder="1" applyAlignment="1">
      <alignment horizontal="center" vertical="center" wrapText="1" readingOrder="1"/>
    </xf>
    <xf numFmtId="0" fontId="56" fillId="0" borderId="79" xfId="0" applyFont="1" applyBorder="1" applyAlignment="1">
      <alignment horizontal="center" vertical="center" wrapText="1" readingOrder="1"/>
    </xf>
    <xf numFmtId="0" fontId="56" fillId="0" borderId="80" xfId="0" applyFont="1" applyBorder="1" applyAlignment="1">
      <alignment horizontal="center" vertical="center" wrapText="1" readingOrder="1"/>
    </xf>
    <xf numFmtId="0" fontId="56" fillId="11" borderId="82" xfId="0" applyFont="1" applyFill="1" applyBorder="1" applyAlignment="1">
      <alignment horizontal="center" vertical="center" wrapText="1" readingOrder="1"/>
    </xf>
    <xf numFmtId="0" fontId="56" fillId="0" borderId="82" xfId="0" applyFont="1" applyBorder="1" applyAlignment="1">
      <alignment horizontal="center" vertical="center" wrapText="1" readingOrder="1"/>
    </xf>
    <xf numFmtId="0" fontId="56" fillId="0" borderId="81" xfId="0" applyFont="1" applyBorder="1" applyAlignment="1">
      <alignment horizontal="center" vertical="center" wrapText="1" readingOrder="1"/>
    </xf>
    <xf numFmtId="0" fontId="16" fillId="0" borderId="0" xfId="0" applyFont="1" applyProtection="1">
      <alignment vertical="center"/>
      <protection hidden="1"/>
    </xf>
    <xf numFmtId="0" fontId="10" fillId="2" borderId="83" xfId="0" applyFont="1" applyFill="1" applyBorder="1" applyAlignment="1">
      <alignment horizontal="left" vertical="center"/>
    </xf>
    <xf numFmtId="3" fontId="0" fillId="0" borderId="0" xfId="0" applyNumberFormat="1">
      <alignment vertical="center"/>
    </xf>
    <xf numFmtId="0" fontId="4" fillId="7" borderId="45" xfId="0" applyFont="1" applyFill="1" applyBorder="1" applyAlignment="1" applyProtection="1">
      <alignment horizontal="center" vertical="center" wrapText="1"/>
      <protection locked="0" hidden="1"/>
    </xf>
    <xf numFmtId="0" fontId="4" fillId="7" borderId="47" xfId="0" applyFont="1" applyFill="1" applyBorder="1" applyAlignment="1" applyProtection="1">
      <alignment horizontal="center" vertical="center" wrapText="1"/>
      <protection locked="0" hidden="1"/>
    </xf>
    <xf numFmtId="0" fontId="32" fillId="8" borderId="48" xfId="0" applyFont="1" applyFill="1" applyBorder="1" applyAlignment="1" applyProtection="1">
      <alignment horizontal="center" vertical="center"/>
      <protection locked="0" hidden="1"/>
    </xf>
    <xf numFmtId="0" fontId="32" fillId="8" borderId="50" xfId="0" applyFont="1" applyFill="1" applyBorder="1" applyAlignment="1" applyProtection="1">
      <alignment horizontal="center" vertical="center"/>
      <protection locked="0" hidden="1"/>
    </xf>
    <xf numFmtId="0" fontId="32" fillId="8" borderId="49" xfId="0" applyFont="1" applyFill="1" applyBorder="1" applyAlignment="1" applyProtection="1">
      <alignment horizontal="center" vertical="center"/>
      <protection locked="0" hidden="1"/>
    </xf>
    <xf numFmtId="0" fontId="32" fillId="8" borderId="2" xfId="0" applyFont="1" applyFill="1" applyBorder="1" applyAlignment="1" applyProtection="1">
      <alignment horizontal="center" vertical="center"/>
      <protection locked="0" hidden="1"/>
    </xf>
    <xf numFmtId="0" fontId="4" fillId="7" borderId="43" xfId="0" applyFont="1" applyFill="1" applyBorder="1" applyAlignment="1" applyProtection="1">
      <alignment horizontal="center" vertical="center" wrapText="1"/>
      <protection locked="0" hidden="1"/>
    </xf>
    <xf numFmtId="0" fontId="4" fillId="7" borderId="46" xfId="0" applyFont="1" applyFill="1" applyBorder="1" applyAlignment="1" applyProtection="1">
      <alignment horizontal="center" vertical="center" wrapText="1"/>
      <protection locked="0" hidden="1"/>
    </xf>
    <xf numFmtId="0" fontId="32" fillId="5" borderId="44" xfId="0" applyFont="1" applyFill="1" applyBorder="1" applyAlignment="1" applyProtection="1">
      <alignment horizontal="center" vertical="center"/>
      <protection locked="0" hidden="1"/>
    </xf>
    <xf numFmtId="0" fontId="32" fillId="5" borderId="41" xfId="0" applyFont="1" applyFill="1" applyBorder="1" applyAlignment="1" applyProtection="1">
      <alignment horizontal="center" vertical="center"/>
      <protection locked="0" hidden="1"/>
    </xf>
    <xf numFmtId="0" fontId="28" fillId="5" borderId="44" xfId="0" applyFont="1" applyFill="1" applyBorder="1" applyAlignment="1" applyProtection="1">
      <alignment horizontal="center" vertical="center" wrapText="1"/>
      <protection locked="0" hidden="1"/>
    </xf>
    <xf numFmtId="0" fontId="28" fillId="5" borderId="41" xfId="0" applyFont="1" applyFill="1" applyBorder="1" applyAlignment="1" applyProtection="1">
      <alignment horizontal="center" vertical="center"/>
      <protection locked="0" hidden="1"/>
    </xf>
    <xf numFmtId="0" fontId="4" fillId="7" borderId="44" xfId="0" applyFont="1" applyFill="1" applyBorder="1" applyAlignment="1" applyProtection="1">
      <alignment horizontal="center" vertical="center" wrapText="1"/>
      <protection locked="0" hidden="1"/>
    </xf>
    <xf numFmtId="0" fontId="4" fillId="7" borderId="41" xfId="0" applyFont="1" applyFill="1" applyBorder="1" applyAlignment="1" applyProtection="1">
      <alignment horizontal="center" vertical="center" wrapText="1"/>
      <protection locked="0" hidden="1"/>
    </xf>
    <xf numFmtId="0" fontId="54" fillId="0" borderId="60" xfId="0" applyFont="1" applyBorder="1" applyAlignment="1" applyProtection="1">
      <alignment horizontal="center" vertical="center"/>
      <protection hidden="1"/>
    </xf>
    <xf numFmtId="0" fontId="54" fillId="0" borderId="58" xfId="0" applyFont="1" applyBorder="1" applyAlignment="1" applyProtection="1">
      <alignment horizontal="center" vertical="center"/>
      <protection hidden="1"/>
    </xf>
    <xf numFmtId="0" fontId="54" fillId="0" borderId="75" xfId="0" applyFont="1" applyBorder="1" applyAlignment="1" applyProtection="1">
      <alignment horizontal="center" vertical="center"/>
      <protection hidden="1"/>
    </xf>
    <xf numFmtId="0" fontId="22" fillId="0" borderId="57" xfId="0" applyFont="1" applyBorder="1" applyAlignment="1" applyProtection="1">
      <alignment horizontal="center" vertical="center" wrapText="1"/>
      <protection locked="0" hidden="1"/>
    </xf>
    <xf numFmtId="0" fontId="22" fillId="0" borderId="58" xfId="0" applyFont="1" applyBorder="1" applyAlignment="1" applyProtection="1">
      <alignment horizontal="center" vertical="center" wrapText="1"/>
      <protection locked="0" hidden="1"/>
    </xf>
    <xf numFmtId="0" fontId="22" fillId="0" borderId="59" xfId="0" applyFont="1" applyBorder="1" applyAlignment="1" applyProtection="1">
      <alignment horizontal="center" vertical="center" wrapText="1"/>
      <protection locked="0" hidden="1"/>
    </xf>
    <xf numFmtId="0" fontId="22" fillId="0" borderId="60" xfId="0" applyFont="1" applyBorder="1" applyAlignment="1" applyProtection="1">
      <alignment horizontal="center" vertical="center" wrapText="1"/>
      <protection locked="0" hidden="1"/>
    </xf>
    <xf numFmtId="0" fontId="22" fillId="0" borderId="61" xfId="0" applyFont="1" applyBorder="1" applyAlignment="1" applyProtection="1">
      <alignment horizontal="center" vertical="center" wrapText="1"/>
      <protection locked="0" hidden="1"/>
    </xf>
    <xf numFmtId="0" fontId="22" fillId="0" borderId="62" xfId="0" applyFont="1" applyBorder="1" applyAlignment="1" applyProtection="1">
      <alignment horizontal="center" vertical="center" wrapText="1"/>
      <protection locked="0" hidden="1"/>
    </xf>
    <xf numFmtId="0" fontId="22" fillId="0" borderId="63" xfId="0" applyFont="1" applyBorder="1" applyAlignment="1" applyProtection="1">
      <alignment horizontal="center" vertical="center" wrapText="1"/>
      <protection locked="0" hidden="1"/>
    </xf>
    <xf numFmtId="0" fontId="46" fillId="3" borderId="35" xfId="0" applyFont="1" applyFill="1" applyBorder="1" applyAlignment="1" applyProtection="1">
      <alignment horizontal="center" vertical="center"/>
      <protection hidden="1"/>
    </xf>
    <xf numFmtId="0" fontId="46" fillId="3" borderId="25" xfId="0" applyFont="1" applyFill="1" applyBorder="1" applyAlignment="1" applyProtection="1">
      <alignment horizontal="center" vertical="center"/>
      <protection hidden="1"/>
    </xf>
    <xf numFmtId="0" fontId="46" fillId="3" borderId="36" xfId="0" applyFont="1" applyFill="1" applyBorder="1" applyAlignment="1" applyProtection="1">
      <alignment horizontal="center" vertical="center"/>
      <protection hidden="1"/>
    </xf>
    <xf numFmtId="0" fontId="22" fillId="3" borderId="35" xfId="0" applyFont="1" applyFill="1" applyBorder="1" applyAlignment="1" applyProtection="1">
      <alignment horizontal="center" vertical="center"/>
      <protection hidden="1"/>
    </xf>
    <xf numFmtId="0" fontId="22" fillId="3" borderId="25" xfId="0" applyFont="1" applyFill="1" applyBorder="1" applyAlignment="1" applyProtection="1">
      <alignment horizontal="center" vertical="center"/>
      <protection hidden="1"/>
    </xf>
    <xf numFmtId="0" fontId="22" fillId="4" borderId="37" xfId="0" applyFont="1" applyFill="1" applyBorder="1" applyAlignment="1" applyProtection="1">
      <alignment horizontal="center" vertical="center"/>
      <protection locked="0"/>
    </xf>
    <xf numFmtId="0" fontId="22" fillId="4" borderId="25" xfId="0" applyFont="1" applyFill="1" applyBorder="1" applyAlignment="1" applyProtection="1">
      <alignment horizontal="center" vertical="center"/>
      <protection locked="0"/>
    </xf>
    <xf numFmtId="0" fontId="22" fillId="4" borderId="38" xfId="0" applyFont="1" applyFill="1" applyBorder="1" applyAlignment="1" applyProtection="1">
      <alignment horizontal="center" vertical="center"/>
      <protection locked="0"/>
    </xf>
    <xf numFmtId="0" fontId="17" fillId="3" borderId="15" xfId="0" applyFont="1" applyFill="1" applyBorder="1" applyAlignment="1" applyProtection="1">
      <alignment horizontal="center" vertical="center"/>
      <protection hidden="1"/>
    </xf>
    <xf numFmtId="0" fontId="17" fillId="3" borderId="16" xfId="0" applyFont="1" applyFill="1" applyBorder="1" applyAlignment="1" applyProtection="1">
      <alignment horizontal="center" vertical="center"/>
      <protection hidden="1"/>
    </xf>
    <xf numFmtId="49" fontId="39" fillId="6" borderId="16" xfId="6" applyNumberFormat="1" applyFont="1" applyBorder="1" applyAlignment="1" applyProtection="1">
      <alignment horizontal="left" vertical="center" shrinkToFit="1"/>
      <protection hidden="1"/>
    </xf>
    <xf numFmtId="49" fontId="21" fillId="3" borderId="23" xfId="0" applyNumberFormat="1" applyFont="1" applyFill="1" applyBorder="1" applyAlignment="1" applyProtection="1">
      <alignment horizontal="center" vertical="center"/>
      <protection locked="0"/>
    </xf>
    <xf numFmtId="49" fontId="21" fillId="3" borderId="31" xfId="0" applyNumberFormat="1" applyFont="1" applyFill="1" applyBorder="1" applyAlignment="1" applyProtection="1">
      <alignment horizontal="center" vertical="center"/>
      <protection locked="0"/>
    </xf>
    <xf numFmtId="49" fontId="44" fillId="6" borderId="23" xfId="6" applyNumberFormat="1" applyFont="1" applyBorder="1" applyAlignment="1" applyProtection="1">
      <alignment horizontal="center" vertical="center" shrinkToFit="1"/>
      <protection hidden="1"/>
    </xf>
    <xf numFmtId="49" fontId="44" fillId="6" borderId="39" xfId="6" applyNumberFormat="1" applyFont="1" applyBorder="1" applyAlignment="1" applyProtection="1">
      <alignment horizontal="center" vertical="center" shrinkToFit="1"/>
      <protection hidden="1"/>
    </xf>
    <xf numFmtId="0" fontId="22" fillId="3" borderId="11" xfId="0" applyFont="1" applyFill="1" applyBorder="1" applyAlignment="1" applyProtection="1">
      <alignment horizontal="center" vertical="center"/>
      <protection hidden="1"/>
    </xf>
    <xf numFmtId="0" fontId="22" fillId="3" borderId="12" xfId="0" applyFont="1" applyFill="1" applyBorder="1" applyAlignment="1" applyProtection="1">
      <alignment horizontal="center" vertical="center"/>
      <protection hidden="1"/>
    </xf>
    <xf numFmtId="0" fontId="44" fillId="6" borderId="12" xfId="6" applyFont="1" applyBorder="1" applyAlignment="1" applyProtection="1">
      <alignment horizontal="center" vertical="center" shrinkToFit="1"/>
      <protection hidden="1"/>
    </xf>
    <xf numFmtId="0" fontId="20" fillId="3" borderId="18" xfId="0" applyFont="1" applyFill="1" applyBorder="1" applyAlignment="1" applyProtection="1">
      <alignment horizontal="center" vertical="center"/>
      <protection hidden="1"/>
    </xf>
    <xf numFmtId="0" fontId="20" fillId="3" borderId="28" xfId="0" applyFont="1" applyFill="1" applyBorder="1" applyAlignment="1" applyProtection="1">
      <alignment horizontal="center" vertical="center"/>
      <protection hidden="1"/>
    </xf>
    <xf numFmtId="49" fontId="44" fillId="6" borderId="18" xfId="6" applyNumberFormat="1" applyFont="1" applyBorder="1" applyAlignment="1" applyProtection="1">
      <alignment horizontal="left" vertical="center"/>
      <protection hidden="1"/>
    </xf>
    <xf numFmtId="49" fontId="44" fillId="6" borderId="19" xfId="6" applyNumberFormat="1" applyFont="1" applyBorder="1" applyAlignment="1" applyProtection="1">
      <alignment horizontal="left" vertical="center"/>
      <protection hidden="1"/>
    </xf>
    <xf numFmtId="0" fontId="15" fillId="3" borderId="33" xfId="0" applyFont="1" applyFill="1" applyBorder="1" applyAlignment="1" applyProtection="1">
      <alignment horizontal="center" vertical="center"/>
      <protection hidden="1"/>
    </xf>
    <xf numFmtId="0" fontId="15" fillId="3" borderId="34" xfId="0" applyFont="1" applyFill="1" applyBorder="1" applyAlignment="1" applyProtection="1">
      <alignment horizontal="center" vertical="center"/>
      <protection hidden="1"/>
    </xf>
    <xf numFmtId="0" fontId="20" fillId="3" borderId="12" xfId="0" applyFont="1" applyFill="1" applyBorder="1" applyAlignment="1" applyProtection="1">
      <alignment horizontal="center" vertical="center"/>
      <protection hidden="1"/>
    </xf>
    <xf numFmtId="49" fontId="44" fillId="6" borderId="8" xfId="6" applyNumberFormat="1" applyFont="1" applyBorder="1" applyAlignment="1" applyProtection="1">
      <alignment horizontal="center" vertical="center" shrinkToFit="1"/>
      <protection hidden="1"/>
    </xf>
    <xf numFmtId="49" fontId="44" fillId="6" borderId="42" xfId="6" applyNumberFormat="1" applyFont="1" applyBorder="1" applyAlignment="1" applyProtection="1">
      <alignment horizontal="center" vertical="center" shrinkToFit="1"/>
      <protection hidden="1"/>
    </xf>
    <xf numFmtId="0" fontId="44" fillId="6" borderId="23" xfId="6" applyFont="1" applyBorder="1" applyAlignment="1" applyProtection="1">
      <alignment horizontal="center" vertical="center" shrinkToFit="1"/>
      <protection hidden="1"/>
    </xf>
    <xf numFmtId="0" fontId="44" fillId="6" borderId="31" xfId="6" applyFont="1" applyBorder="1" applyAlignment="1" applyProtection="1">
      <alignment horizontal="center" vertical="center" shrinkToFit="1"/>
      <protection hidden="1"/>
    </xf>
    <xf numFmtId="49" fontId="20" fillId="0" borderId="0" xfId="0" applyNumberFormat="1" applyFont="1" applyAlignment="1" applyProtection="1">
      <alignment horizontal="center" vertical="center"/>
      <protection locked="0"/>
    </xf>
    <xf numFmtId="0" fontId="22" fillId="5" borderId="4" xfId="0" applyFont="1" applyFill="1" applyBorder="1" applyAlignment="1" applyProtection="1">
      <alignment horizontal="center" vertical="center"/>
      <protection hidden="1"/>
    </xf>
    <xf numFmtId="0" fontId="22" fillId="5" borderId="5" xfId="0" applyFont="1" applyFill="1" applyBorder="1" applyAlignment="1" applyProtection="1">
      <alignment horizontal="center" vertical="center"/>
      <protection hidden="1"/>
    </xf>
    <xf numFmtId="0" fontId="22" fillId="5" borderId="21" xfId="0" applyFont="1" applyFill="1" applyBorder="1" applyAlignment="1" applyProtection="1">
      <alignment horizontal="center" vertical="center"/>
      <protection hidden="1"/>
    </xf>
    <xf numFmtId="0" fontId="22" fillId="5" borderId="7" xfId="0" applyFont="1" applyFill="1" applyBorder="1" applyAlignment="1" applyProtection="1">
      <alignment horizontal="center" vertical="center"/>
      <protection hidden="1"/>
    </xf>
    <xf numFmtId="0" fontId="22" fillId="5" borderId="8" xfId="0" applyFont="1" applyFill="1" applyBorder="1" applyAlignment="1" applyProtection="1">
      <alignment horizontal="center" vertical="center"/>
      <protection hidden="1"/>
    </xf>
    <xf numFmtId="0" fontId="22" fillId="5" borderId="24" xfId="0" applyFont="1" applyFill="1" applyBorder="1" applyAlignment="1" applyProtection="1">
      <alignment horizontal="center" vertical="center"/>
      <protection hidden="1"/>
    </xf>
    <xf numFmtId="0" fontId="21" fillId="5" borderId="19" xfId="0" applyFont="1" applyFill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left" vertical="center"/>
      <protection hidden="1"/>
    </xf>
    <xf numFmtId="0" fontId="20" fillId="3" borderId="14" xfId="0" applyFont="1" applyFill="1" applyBorder="1" applyAlignment="1" applyProtection="1">
      <alignment horizontal="center" vertical="center"/>
      <protection hidden="1"/>
    </xf>
    <xf numFmtId="0" fontId="20" fillId="3" borderId="1" xfId="0" applyFont="1" applyFill="1" applyBorder="1" applyAlignment="1" applyProtection="1">
      <alignment horizontal="center" vertical="center"/>
      <protection hidden="1"/>
    </xf>
    <xf numFmtId="0" fontId="20" fillId="0" borderId="25" xfId="0" applyFont="1" applyBorder="1" applyAlignment="1" applyProtection="1">
      <alignment horizontal="left" vertical="center"/>
      <protection hidden="1"/>
    </xf>
    <xf numFmtId="0" fontId="20" fillId="0" borderId="38" xfId="0" applyFont="1" applyBorder="1" applyAlignment="1" applyProtection="1">
      <alignment horizontal="left" vertical="center"/>
      <protection hidden="1"/>
    </xf>
    <xf numFmtId="0" fontId="5" fillId="0" borderId="5" xfId="0" applyFont="1" applyBorder="1" applyAlignment="1" applyProtection="1">
      <alignment horizontal="left" vertical="center"/>
      <protection hidden="1"/>
    </xf>
    <xf numFmtId="0" fontId="44" fillId="6" borderId="12" xfId="6" applyFont="1" applyBorder="1" applyAlignment="1" applyProtection="1">
      <alignment horizontal="left" vertical="center" shrinkToFit="1"/>
      <protection hidden="1"/>
    </xf>
    <xf numFmtId="0" fontId="53" fillId="4" borderId="26" xfId="0" applyFont="1" applyFill="1" applyBorder="1" applyAlignment="1" applyProtection="1">
      <alignment horizontal="left" vertical="center"/>
      <protection locked="0"/>
    </xf>
    <xf numFmtId="49" fontId="44" fillId="6" borderId="16" xfId="6" applyNumberFormat="1" applyFont="1" applyBorder="1" applyAlignment="1" applyProtection="1">
      <alignment horizontal="left" vertical="center" shrinkToFit="1"/>
      <protection hidden="1"/>
    </xf>
    <xf numFmtId="49" fontId="44" fillId="6" borderId="17" xfId="6" applyNumberFormat="1" applyFont="1" applyBorder="1" applyAlignment="1" applyProtection="1">
      <alignment horizontal="left" vertical="center" shrinkToFit="1"/>
      <protection hidden="1"/>
    </xf>
    <xf numFmtId="49" fontId="52" fillId="9" borderId="22" xfId="0" applyNumberFormat="1" applyFont="1" applyFill="1" applyBorder="1" applyAlignment="1" applyProtection="1">
      <alignment horizontal="left" vertical="center"/>
      <protection locked="0"/>
    </xf>
    <xf numFmtId="49" fontId="52" fillId="9" borderId="31" xfId="0" applyNumberFormat="1" applyFont="1" applyFill="1" applyBorder="1" applyAlignment="1" applyProtection="1">
      <alignment horizontal="left" vertical="center"/>
      <protection locked="0"/>
    </xf>
    <xf numFmtId="0" fontId="22" fillId="3" borderId="36" xfId="0" applyFont="1" applyFill="1" applyBorder="1" applyAlignment="1" applyProtection="1">
      <alignment horizontal="center" vertical="center"/>
      <protection hidden="1"/>
    </xf>
    <xf numFmtId="0" fontId="15" fillId="4" borderId="25" xfId="0" applyFont="1" applyFill="1" applyBorder="1" applyAlignment="1" applyProtection="1">
      <alignment horizontal="center" vertical="center"/>
      <protection hidden="1"/>
    </xf>
    <xf numFmtId="0" fontId="22" fillId="3" borderId="15" xfId="0" applyFont="1" applyFill="1" applyBorder="1" applyAlignment="1" applyProtection="1">
      <alignment horizontal="center" vertical="center"/>
      <protection hidden="1"/>
    </xf>
    <xf numFmtId="0" fontId="22" fillId="3" borderId="16" xfId="0" applyFont="1" applyFill="1" applyBorder="1" applyAlignment="1" applyProtection="1">
      <alignment horizontal="center" vertical="center"/>
      <protection hidden="1"/>
    </xf>
    <xf numFmtId="0" fontId="21" fillId="5" borderId="20" xfId="0" applyFont="1" applyFill="1" applyBorder="1" applyAlignment="1" applyProtection="1">
      <alignment horizontal="center" vertical="center"/>
      <protection hidden="1"/>
    </xf>
    <xf numFmtId="0" fontId="20" fillId="3" borderId="26" xfId="0" applyFont="1" applyFill="1" applyBorder="1" applyAlignment="1" applyProtection="1">
      <alignment horizontal="center" vertical="center"/>
      <protection hidden="1"/>
    </xf>
    <xf numFmtId="49" fontId="20" fillId="4" borderId="23" xfId="0" applyNumberFormat="1" applyFont="1" applyFill="1" applyBorder="1" applyAlignment="1" applyProtection="1">
      <alignment horizontal="left" vertical="center"/>
      <protection locked="0"/>
    </xf>
    <xf numFmtId="49" fontId="20" fillId="4" borderId="22" xfId="0" applyNumberFormat="1" applyFont="1" applyFill="1" applyBorder="1" applyAlignment="1" applyProtection="1">
      <alignment horizontal="left" vertical="center"/>
      <protection locked="0"/>
    </xf>
    <xf numFmtId="49" fontId="20" fillId="4" borderId="39" xfId="0" applyNumberFormat="1" applyFont="1" applyFill="1" applyBorder="1" applyAlignment="1" applyProtection="1">
      <alignment horizontal="left" vertical="center"/>
      <protection locked="0"/>
    </xf>
    <xf numFmtId="49" fontId="44" fillId="6" borderId="12" xfId="6" applyNumberFormat="1" applyFont="1" applyBorder="1" applyAlignment="1" applyProtection="1">
      <alignment horizontal="left" vertical="center" shrinkToFit="1"/>
      <protection hidden="1"/>
    </xf>
    <xf numFmtId="49" fontId="44" fillId="6" borderId="13" xfId="6" applyNumberFormat="1" applyFont="1" applyBorder="1" applyAlignment="1" applyProtection="1">
      <alignment horizontal="left" vertical="center" shrinkToFit="1"/>
      <protection hidden="1"/>
    </xf>
    <xf numFmtId="0" fontId="20" fillId="3" borderId="32" xfId="0" applyFont="1" applyFill="1" applyBorder="1" applyAlignment="1" applyProtection="1">
      <alignment horizontal="center" vertical="center"/>
      <protection hidden="1"/>
    </xf>
    <xf numFmtId="0" fontId="20" fillId="3" borderId="3" xfId="0" applyFont="1" applyFill="1" applyBorder="1" applyAlignment="1" applyProtection="1">
      <alignment horizontal="center" vertical="center"/>
      <protection hidden="1"/>
    </xf>
    <xf numFmtId="0" fontId="20" fillId="3" borderId="15" xfId="0" applyFont="1" applyFill="1" applyBorder="1" applyAlignment="1" applyProtection="1">
      <alignment horizontal="center" vertical="center"/>
      <protection hidden="1"/>
    </xf>
    <xf numFmtId="0" fontId="20" fillId="3" borderId="16" xfId="0" applyFont="1" applyFill="1" applyBorder="1" applyAlignment="1" applyProtection="1">
      <alignment horizontal="center" vertical="center"/>
      <protection hidden="1"/>
    </xf>
    <xf numFmtId="0" fontId="20" fillId="0" borderId="19" xfId="0" applyFont="1" applyBorder="1" applyAlignment="1" applyProtection="1">
      <alignment horizontal="center" vertical="center"/>
      <protection hidden="1"/>
    </xf>
    <xf numFmtId="0" fontId="20" fillId="0" borderId="20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22" fillId="3" borderId="30" xfId="0" applyFont="1" applyFill="1" applyBorder="1" applyAlignment="1" applyProtection="1">
      <alignment horizontal="center" vertical="center"/>
      <protection hidden="1"/>
    </xf>
    <xf numFmtId="0" fontId="22" fillId="3" borderId="22" xfId="0" applyFont="1" applyFill="1" applyBorder="1" applyAlignment="1" applyProtection="1">
      <alignment horizontal="center" vertical="center"/>
      <protection hidden="1"/>
    </xf>
    <xf numFmtId="0" fontId="22" fillId="3" borderId="31" xfId="0" applyFont="1" applyFill="1" applyBorder="1" applyAlignment="1" applyProtection="1">
      <alignment horizontal="center" vertical="center"/>
      <protection hidden="1"/>
    </xf>
    <xf numFmtId="0" fontId="22" fillId="3" borderId="32" xfId="0" applyFont="1" applyFill="1" applyBorder="1" applyAlignment="1" applyProtection="1">
      <alignment horizontal="center" vertical="center"/>
      <protection hidden="1"/>
    </xf>
    <xf numFmtId="0" fontId="22" fillId="3" borderId="26" xfId="0" applyFont="1" applyFill="1" applyBorder="1" applyAlignment="1" applyProtection="1">
      <alignment horizontal="center" vertical="center"/>
      <protection hidden="1"/>
    </xf>
    <xf numFmtId="0" fontId="22" fillId="3" borderId="3" xfId="0" applyFont="1" applyFill="1" applyBorder="1" applyAlignment="1" applyProtection="1">
      <alignment horizontal="center" vertical="center"/>
      <protection hidden="1"/>
    </xf>
    <xf numFmtId="0" fontId="20" fillId="0" borderId="2" xfId="0" applyFont="1" applyBorder="1" applyAlignment="1" applyProtection="1">
      <alignment horizontal="center" vertical="center"/>
      <protection hidden="1"/>
    </xf>
    <xf numFmtId="0" fontId="20" fillId="0" borderId="26" xfId="0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 applyProtection="1">
      <alignment horizontal="center" vertical="center"/>
      <protection hidden="1"/>
    </xf>
    <xf numFmtId="0" fontId="20" fillId="3" borderId="2" xfId="0" applyFont="1" applyFill="1" applyBorder="1" applyAlignment="1" applyProtection="1">
      <alignment horizontal="center" vertical="center"/>
      <protection hidden="1"/>
    </xf>
    <xf numFmtId="0" fontId="22" fillId="3" borderId="33" xfId="0" applyFont="1" applyFill="1" applyBorder="1" applyAlignment="1" applyProtection="1">
      <alignment horizontal="center" vertical="center"/>
      <protection hidden="1"/>
    </xf>
    <xf numFmtId="0" fontId="22" fillId="3" borderId="37" xfId="0" applyFont="1" applyFill="1" applyBorder="1" applyAlignment="1" applyProtection="1">
      <alignment horizontal="center" vertical="center"/>
      <protection hidden="1"/>
    </xf>
    <xf numFmtId="49" fontId="44" fillId="6" borderId="18" xfId="6" applyNumberFormat="1" applyFont="1" applyBorder="1" applyAlignment="1" applyProtection="1">
      <alignment horizontal="center" vertical="center" shrinkToFit="1"/>
      <protection hidden="1"/>
    </xf>
    <xf numFmtId="49" fontId="44" fillId="6" borderId="19" xfId="6" applyNumberFormat="1" applyFont="1" applyBorder="1" applyAlignment="1" applyProtection="1">
      <alignment horizontal="center" vertical="center" shrinkToFit="1"/>
      <protection hidden="1"/>
    </xf>
    <xf numFmtId="49" fontId="44" fillId="6" borderId="28" xfId="6" applyNumberFormat="1" applyFont="1" applyBorder="1" applyAlignment="1" applyProtection="1">
      <alignment horizontal="center" vertical="center" shrinkToFit="1"/>
      <protection hidden="1"/>
    </xf>
    <xf numFmtId="49" fontId="20" fillId="3" borderId="18" xfId="0" applyNumberFormat="1" applyFont="1" applyFill="1" applyBorder="1" applyAlignment="1" applyProtection="1">
      <alignment horizontal="center" vertical="center"/>
      <protection hidden="1"/>
    </xf>
    <xf numFmtId="49" fontId="20" fillId="3" borderId="28" xfId="0" applyNumberFormat="1" applyFont="1" applyFill="1" applyBorder="1" applyAlignment="1" applyProtection="1">
      <alignment horizontal="center" vertical="center"/>
      <protection hidden="1"/>
    </xf>
    <xf numFmtId="0" fontId="22" fillId="3" borderId="35" xfId="0" applyFont="1" applyFill="1" applyBorder="1" applyAlignment="1" applyProtection="1">
      <alignment horizontal="right" vertical="center"/>
      <protection hidden="1"/>
    </xf>
    <xf numFmtId="0" fontId="22" fillId="3" borderId="25" xfId="0" applyFont="1" applyFill="1" applyBorder="1" applyAlignment="1" applyProtection="1">
      <alignment horizontal="right" vertical="center"/>
      <protection hidden="1"/>
    </xf>
    <xf numFmtId="0" fontId="22" fillId="3" borderId="36" xfId="0" applyFont="1" applyFill="1" applyBorder="1" applyAlignment="1" applyProtection="1">
      <alignment horizontal="right" vertical="center"/>
      <protection hidden="1"/>
    </xf>
    <xf numFmtId="0" fontId="15" fillId="2" borderId="37" xfId="0" applyFont="1" applyFill="1" applyBorder="1" applyAlignment="1" applyProtection="1">
      <alignment horizontal="center" vertical="center"/>
      <protection hidden="1"/>
    </xf>
    <xf numFmtId="0" fontId="15" fillId="2" borderId="25" xfId="0" applyFont="1" applyFill="1" applyBorder="1" applyAlignment="1" applyProtection="1">
      <alignment horizontal="center" vertical="center"/>
      <protection hidden="1"/>
    </xf>
    <xf numFmtId="0" fontId="5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177" fontId="4" fillId="2" borderId="0" xfId="0" applyNumberFormat="1" applyFont="1" applyFill="1" applyAlignment="1" applyProtection="1">
      <alignment horizontal="center" vertical="center"/>
      <protection hidden="1"/>
    </xf>
    <xf numFmtId="0" fontId="18" fillId="2" borderId="0" xfId="0" applyFont="1" applyFill="1" applyAlignment="1" applyProtection="1">
      <alignment horizontal="center" vertical="top" wrapText="1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49" fontId="4" fillId="2" borderId="0" xfId="0" applyNumberFormat="1" applyFont="1" applyFill="1" applyAlignment="1" applyProtection="1">
      <alignment horizontal="center" vertical="center"/>
      <protection hidden="1"/>
    </xf>
    <xf numFmtId="0" fontId="17" fillId="2" borderId="0" xfId="0" applyFont="1" applyFill="1" applyAlignment="1" applyProtection="1">
      <alignment horizontal="center" vertical="center"/>
      <protection hidden="1"/>
    </xf>
    <xf numFmtId="0" fontId="40" fillId="2" borderId="0" xfId="0" applyFont="1" applyFill="1" applyAlignment="1" applyProtection="1">
      <alignment horizontal="center" vertical="center"/>
      <protection hidden="1"/>
    </xf>
    <xf numFmtId="181" fontId="4" fillId="2" borderId="0" xfId="0" applyNumberFormat="1" applyFont="1" applyFill="1" applyAlignment="1" applyProtection="1">
      <alignment horizontal="left" vertical="center"/>
      <protection hidden="1"/>
    </xf>
    <xf numFmtId="181" fontId="4" fillId="2" borderId="0" xfId="0" applyNumberFormat="1" applyFont="1" applyFill="1" applyAlignment="1" applyProtection="1">
      <alignment horizontal="center" vertical="center"/>
      <protection hidden="1"/>
    </xf>
    <xf numFmtId="0" fontId="25" fillId="2" borderId="0" xfId="0" applyFont="1" applyFill="1" applyAlignment="1" applyProtection="1">
      <alignment horizontal="center" vertical="center"/>
      <protection hidden="1"/>
    </xf>
    <xf numFmtId="0" fontId="22" fillId="2" borderId="0" xfId="0" applyFont="1" applyFill="1" applyAlignment="1" applyProtection="1">
      <alignment horizontal="center" vertic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5" fillId="2" borderId="0" xfId="0" applyFont="1" applyFill="1" applyAlignment="1" applyProtection="1">
      <alignment horizontal="center" vertical="center"/>
      <protection hidden="1"/>
    </xf>
    <xf numFmtId="0" fontId="55" fillId="10" borderId="76" xfId="0" applyFont="1" applyFill="1" applyBorder="1" applyAlignment="1">
      <alignment horizontal="center" vertical="center" wrapText="1" readingOrder="1"/>
    </xf>
    <xf numFmtId="0" fontId="55" fillId="10" borderId="78" xfId="0" applyFont="1" applyFill="1" applyBorder="1" applyAlignment="1">
      <alignment horizontal="center" vertical="center" wrapText="1" readingOrder="1"/>
    </xf>
  </cellXfs>
  <cellStyles count="7">
    <cellStyle name="나쁨" xfId="6" builtinId="27"/>
    <cellStyle name="쉼표" xfId="5" builtinId="3"/>
    <cellStyle name="쉼표 [0]" xfId="1" builtinId="6"/>
    <cellStyle name="표준" xfId="0" builtinId="0"/>
    <cellStyle name="표준 2" xfId="3"/>
    <cellStyle name="표준 2 2" xfId="4"/>
    <cellStyle name="표준 3" xfId="2"/>
  </cellStyles>
  <dxfs count="4">
    <dxf>
      <fill>
        <patternFill>
          <bgColor rgb="FF54F83E"/>
        </patternFill>
      </fill>
    </dxf>
    <dxf>
      <fill>
        <patternFill>
          <bgColor rgb="FF54F83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EFFF"/>
      <color rgb="FFFFCCCC"/>
      <color rgb="FF0000FF"/>
      <color rgb="FFFF5353"/>
      <color rgb="FFFF3F3F"/>
      <color rgb="FF33CCFF"/>
      <color rgb="FFE7CFE7"/>
      <color rgb="FFFFCCFF"/>
      <color rgb="FF008000"/>
      <color rgb="FFEEB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" dropStyle="combo" dx="22" fmlaLink="$AJ$2" fmlaRange="$AH$1:$AH$4" sel="1" val="0"/>
</file>

<file path=xl/ctrlProps/ctrlProp2.xml><?xml version="1.0" encoding="utf-8"?>
<formControlPr xmlns="http://schemas.microsoft.com/office/spreadsheetml/2009/9/main" objectType="Drop" dropLines="10" dropStyle="combo" dx="22" fmlaLink="$AJ$4" fmlaRange="$AH$16:$AH$18" noThreeD="1" sel="2" val="0"/>
</file>

<file path=xl/ctrlProps/ctrlProp3.xml><?xml version="1.0" encoding="utf-8"?>
<formControlPr xmlns="http://schemas.microsoft.com/office/spreadsheetml/2009/9/main" objectType="Drop" dropLines="10" dropStyle="combo" dx="22" fmlaLink="$AJ$13" fmlaRange="$AH$13:$AH$14" noThreeD="1" sel="2" val="0"/>
</file>

<file path=xl/ctrlProps/ctrlProp4.xml><?xml version="1.0" encoding="utf-8"?>
<formControlPr xmlns="http://schemas.microsoft.com/office/spreadsheetml/2009/9/main" objectType="Drop" dropLines="50" dropStyle="combo" dx="22" fmlaLink="$AJ$6" fmlaRange="데이터!$B$3:$B$40" noThreeD="1" sel="4" val="0"/>
</file>

<file path=xl/ctrlProps/ctrlProp5.xml><?xml version="1.0" encoding="utf-8"?>
<formControlPr xmlns="http://schemas.microsoft.com/office/spreadsheetml/2009/9/main" objectType="Drop" dropLines="4" dropStyle="combo" dx="22" fmlaLink="$AJ$5" fmlaRange="$AH$5:$AH$6" noThreeD="1" sel="2" val="0"/>
</file>

<file path=xl/ctrlProps/ctrlProp6.xml><?xml version="1.0" encoding="utf-8"?>
<formControlPr xmlns="http://schemas.microsoft.com/office/spreadsheetml/2009/9/main" objectType="Drop" dropLines="10" dropStyle="combo" dx="22" fmlaLink="$AJ$8" fmlaRange="'(U+)성인신청서'!$AH$21:$AH$22" noThreeD="1" sel="1" val="0"/>
</file>

<file path=xl/ctrlProps/ctrlProp7.xml><?xml version="1.0" encoding="utf-8"?>
<formControlPr xmlns="http://schemas.microsoft.com/office/spreadsheetml/2009/9/main" objectType="Drop" dropLines="2" dropStyle="combo" dx="22" fmlaLink="$AJ$10" fmlaRange="$AH$9:$AH$10" noThreeD="1" sel="1" val="0"/>
</file>

<file path=xl/ctrlProps/ctrlProp8.xml><?xml version="1.0" encoding="utf-8"?>
<formControlPr xmlns="http://schemas.microsoft.com/office/spreadsheetml/2009/9/main" objectType="Drop" dropLines="2" dropStyle="combo" dx="22" fmlaLink="$AJ$11" fmlaRange="$AH$11:$AH$12" noThreeD="1" sel="1" val="0"/>
</file>

<file path=xl/ctrlProps/ctrlProp9.xml><?xml version="1.0" encoding="utf-8"?>
<formControlPr xmlns="http://schemas.microsoft.com/office/spreadsheetml/2009/9/main" objectType="Drop" dropLines="10" dropStyle="combo" dx="22" fmlaLink="$AJ$14" fmlaRange="$AH$23:$AH$24" noThreeD="1" sel="2" val="0"/>
</file>

<file path=xl/ctrlProps/ctrlProp10.xml><?xml version="1.0" encoding="utf-8"?>
<formControlPr xmlns="http://schemas.microsoft.com/office/spreadsheetml/2009/9/main" objectType="Drop" dropLines="10" dropStyle="combo" dx="22" fmlaLink="$AJ$9" fmlaRange="데이터!$T$2:$T$7" noThreeD="1" sel="5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(U+)&#49457;&#51064;&#49888;&#52397;&#49436;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jpg"/><Relationship Id="rId7" Type="http://schemas.openxmlformats.org/officeDocument/2006/relationships/image" Target="../media/image8.png"/><Relationship Id="rId2" Type="http://schemas.openxmlformats.org/officeDocument/2006/relationships/image" Target="../media/image3.jpg"/><Relationship Id="rId1" Type="http://schemas.openxmlformats.org/officeDocument/2006/relationships/image" Target="../media/image2.jp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359021</xdr:colOff>
      <xdr:row>0</xdr:row>
      <xdr:rowOff>139212</xdr:rowOff>
    </xdr:from>
    <xdr:to>
      <xdr:col>6</xdr:col>
      <xdr:colOff>622273</xdr:colOff>
      <xdr:row>0</xdr:row>
      <xdr:rowOff>463304</xdr:rowOff>
    </xdr:to>
    <xdr:pic>
      <xdr:nvPicPr>
        <xdr:cNvPr id="2" name="그림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2" y="139212"/>
          <a:ext cx="2278156" cy="324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16</xdr:col>
      <xdr:colOff>192698</xdr:colOff>
      <xdr:row>2</xdr:row>
      <xdr:rowOff>142143</xdr:rowOff>
    </xdr:to>
    <xdr:sp macro="" textlink="">
      <xdr:nvSpPr>
        <xdr:cNvPr id="3" name="직사각형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883769" y="512885"/>
          <a:ext cx="1438275" cy="3619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bg1"/>
              </a:solidFill>
            </a:rPr>
            <a:t>신청서 작성하기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168088</xdr:rowOff>
    </xdr:from>
    <xdr:to>
      <xdr:col>9</xdr:col>
      <xdr:colOff>683559</xdr:colOff>
      <xdr:row>186</xdr:row>
      <xdr:rowOff>89648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827382"/>
          <a:ext cx="6936441" cy="9065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168089</xdr:rowOff>
    </xdr:from>
    <xdr:to>
      <xdr:col>9</xdr:col>
      <xdr:colOff>728383</xdr:colOff>
      <xdr:row>141</xdr:row>
      <xdr:rowOff>212910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607618"/>
          <a:ext cx="6981265" cy="9625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100853</xdr:rowOff>
    </xdr:from>
    <xdr:to>
      <xdr:col>9</xdr:col>
      <xdr:colOff>717177</xdr:colOff>
      <xdr:row>94</xdr:row>
      <xdr:rowOff>156880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20618"/>
          <a:ext cx="6970059" cy="98499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707571</xdr:colOff>
      <xdr:row>46</xdr:row>
      <xdr:rowOff>149677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94071" cy="9538606"/>
        </a:xfrm>
        <a:prstGeom prst="rect">
          <a:avLst/>
        </a:prstGeom>
      </xdr:spPr>
    </xdr:pic>
    <xdr:clientData/>
  </xdr:twoCellAnchor>
  <xdr:twoCellAnchor>
    <xdr:from>
      <xdr:col>12</xdr:col>
      <xdr:colOff>223785</xdr:colOff>
      <xdr:row>29</xdr:row>
      <xdr:rowOff>148736</xdr:rowOff>
    </xdr:from>
    <xdr:to>
      <xdr:col>19</xdr:col>
      <xdr:colOff>102681</xdr:colOff>
      <xdr:row>30</xdr:row>
      <xdr:rowOff>137852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7694106" y="6265147"/>
          <a:ext cx="2192111" cy="20002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6</xdr:col>
      <xdr:colOff>134642</xdr:colOff>
      <xdr:row>22</xdr:row>
      <xdr:rowOff>78920</xdr:rowOff>
    </xdr:from>
    <xdr:to>
      <xdr:col>9</xdr:col>
      <xdr:colOff>148975</xdr:colOff>
      <xdr:row>23</xdr:row>
      <xdr:rowOff>84344</xdr:rowOff>
    </xdr:to>
    <xdr:sp macro="" textlink="$O$13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/>
        </xdr:cNvSpPr>
      </xdr:nvSpPr>
      <xdr:spPr>
        <a:xfrm>
          <a:off x="4220038" y="4689020"/>
          <a:ext cx="2157459" cy="214974"/>
        </a:xfrm>
        <a:prstGeom prst="rect">
          <a:avLst/>
        </a:prstGeom>
        <a:noFill/>
        <a:ln w="952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fld id="{1BCB4982-77F5-4E79-BC99-3B7EAF744990}" type="TxLink">
            <a:rPr lang="en-US" altLang="en-US" sz="1000" b="0" i="0" u="none" strike="noStrike">
              <a:solidFill>
                <a:srgbClr val="000000"/>
              </a:solidFill>
              <a:latin typeface="돋움"/>
              <a:ea typeface="돋움"/>
            </a:rPr>
            <a:pPr algn="l"/>
            <a:t> </a:t>
          </a:fld>
          <a:endParaRPr lang="ko-KR" altLang="en-US" sz="90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 editAs="absolute">
    <xdr:from>
      <xdr:col>2</xdr:col>
      <xdr:colOff>153663</xdr:colOff>
      <xdr:row>5</xdr:row>
      <xdr:rowOff>171065</xdr:rowOff>
    </xdr:from>
    <xdr:to>
      <xdr:col>2</xdr:col>
      <xdr:colOff>305088</xdr:colOff>
      <xdr:row>6</xdr:row>
      <xdr:rowOff>107329</xdr:rowOff>
    </xdr:to>
    <xdr:sp macro="" textlink="$AK$5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/>
        </xdr:cNvSpPr>
      </xdr:nvSpPr>
      <xdr:spPr>
        <a:xfrm>
          <a:off x="1385109" y="1225619"/>
          <a:ext cx="151425" cy="147174"/>
        </a:xfrm>
        <a:prstGeom prst="rect">
          <a:avLst/>
        </a:prstGeom>
        <a:noFill/>
        <a:ln w="952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ctr"/>
          <a:fld id="{C7B33A73-144D-4BEC-B100-4C362BB12681}" type="TxLink">
            <a:rPr lang="en-US" altLang="en-US" sz="11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</a:t>
          </a:fld>
          <a:endParaRPr lang="ko-KR" altLang="en-US" sz="1400" b="1"/>
        </a:p>
      </xdr:txBody>
    </xdr:sp>
    <xdr:clientData/>
  </xdr:twoCellAnchor>
  <xdr:twoCellAnchor editAs="absolute">
    <xdr:from>
      <xdr:col>4</xdr:col>
      <xdr:colOff>382975</xdr:colOff>
      <xdr:row>43</xdr:row>
      <xdr:rowOff>173379</xdr:rowOff>
    </xdr:from>
    <xdr:to>
      <xdr:col>6</xdr:col>
      <xdr:colOff>629875</xdr:colOff>
      <xdr:row>45</xdr:row>
      <xdr:rowOff>43485</xdr:rowOff>
    </xdr:to>
    <xdr:sp macro="" textlink="$Y$23">
      <xdr:nvSpPr>
        <xdr:cNvPr id="68" name="직사각형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/>
        </xdr:cNvSpPr>
      </xdr:nvSpPr>
      <xdr:spPr>
        <a:xfrm flipH="1">
          <a:off x="3041693" y="9184029"/>
          <a:ext cx="1675649" cy="289206"/>
        </a:xfrm>
        <a:prstGeom prst="rect">
          <a:avLst/>
        </a:prstGeom>
        <a:noFill/>
        <a:ln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fld id="{42AF5FB8-FB9B-4C99-9421-4081B63BE167}" type="TxLink">
            <a:rPr lang="en-US" altLang="en-US" sz="600" b="0" i="0" u="none" strike="noStrike">
              <a:solidFill>
                <a:srgbClr val="000000"/>
              </a:solidFill>
              <a:latin typeface="LG스마트체 Bold" panose="020B0600000101010101" pitchFamily="50" charset="-127"/>
              <a:ea typeface="LG스마트체 Bold" panose="020B0600000101010101" pitchFamily="50" charset="-127"/>
            </a:rPr>
            <a:pPr algn="ctr"/>
            <a:t> </a:t>
          </a:fld>
          <a:endParaRPr lang="ko-KR" altLang="en-US" sz="600">
            <a:latin typeface="LG스마트체 Bold" panose="020B0600000101010101" pitchFamily="50" charset="-127"/>
            <a:ea typeface="LG스마트체 Bold" panose="020B0600000101010101" pitchFamily="50" charset="-127"/>
          </a:endParaRPr>
        </a:p>
      </xdr:txBody>
    </xdr:sp>
    <xdr:clientData/>
  </xdr:twoCellAnchor>
  <xdr:twoCellAnchor editAs="absolute">
    <xdr:from>
      <xdr:col>2</xdr:col>
      <xdr:colOff>500566</xdr:colOff>
      <xdr:row>27</xdr:row>
      <xdr:rowOff>42644</xdr:rowOff>
    </xdr:from>
    <xdr:to>
      <xdr:col>2</xdr:col>
      <xdr:colOff>674351</xdr:colOff>
      <xdr:row>27</xdr:row>
      <xdr:rowOff>119838</xdr:rowOff>
    </xdr:to>
    <xdr:sp macro="" textlink="$AL$11">
      <xdr:nvSpPr>
        <xdr:cNvPr id="71" name="TextBox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/>
        </xdr:cNvSpPr>
      </xdr:nvSpPr>
      <xdr:spPr>
        <a:xfrm>
          <a:off x="1732012" y="5737233"/>
          <a:ext cx="173785" cy="77194"/>
        </a:xfrm>
        <a:prstGeom prst="rect">
          <a:avLst/>
        </a:prstGeom>
        <a:noFill/>
        <a:ln w="952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ctr"/>
          <a:fld id="{4F935464-3B67-4C01-9DDB-24FC2D5C464D}" type="TxLink">
            <a:rPr lang="en-US" altLang="en-US" sz="11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</a:t>
          </a:fld>
          <a:endParaRPr lang="ko-KR" altLang="en-US" sz="4400" b="1"/>
        </a:p>
      </xdr:txBody>
    </xdr:sp>
    <xdr:clientData/>
  </xdr:twoCellAnchor>
  <xdr:twoCellAnchor editAs="absolute">
    <xdr:from>
      <xdr:col>7</xdr:col>
      <xdr:colOff>429689</xdr:colOff>
      <xdr:row>36</xdr:row>
      <xdr:rowOff>13414</xdr:rowOff>
    </xdr:from>
    <xdr:to>
      <xdr:col>7</xdr:col>
      <xdr:colOff>585691</xdr:colOff>
      <xdr:row>36</xdr:row>
      <xdr:rowOff>160230</xdr:rowOff>
    </xdr:to>
    <xdr:sp macro="" textlink="$AG$8">
      <xdr:nvSpPr>
        <xdr:cNvPr id="73" name="TextBox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/>
        </xdr:cNvSpPr>
      </xdr:nvSpPr>
      <xdr:spPr>
        <a:xfrm>
          <a:off x="5231532" y="7557214"/>
          <a:ext cx="156002" cy="146816"/>
        </a:xfrm>
        <a:prstGeom prst="rect">
          <a:avLst/>
        </a:prstGeom>
        <a:noFill/>
        <a:ln w="952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ctr"/>
          <a:fld id="{85A41B15-F3AA-43B2-92AB-4AD4BFFC4FDB}" type="TxLink">
            <a:rPr lang="en-US" altLang="en-US" sz="10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</a:t>
          </a:fld>
          <a:endParaRPr lang="ko-KR" alt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394329</xdr:colOff>
      <xdr:row>30</xdr:row>
      <xdr:rowOff>84139</xdr:rowOff>
    </xdr:from>
    <xdr:to>
      <xdr:col>5</xdr:col>
      <xdr:colOff>93918</xdr:colOff>
      <xdr:row>31</xdr:row>
      <xdr:rowOff>91334</xdr:rowOff>
    </xdr:to>
    <xdr:sp macro="" textlink="$AF$25">
      <xdr:nvSpPr>
        <xdr:cNvPr id="75" name="직사각형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/>
        </xdr:cNvSpPr>
      </xdr:nvSpPr>
      <xdr:spPr>
        <a:xfrm flipH="1">
          <a:off x="2338671" y="6370639"/>
          <a:ext cx="1126269" cy="216745"/>
        </a:xfrm>
        <a:prstGeom prst="rect">
          <a:avLst/>
        </a:prstGeom>
        <a:noFill/>
        <a:ln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fld id="{0A1A737C-EE91-40B0-B572-52133537F31E}" type="TxLink">
            <a:rPr lang="en-US" altLang="en-US" sz="800" b="0" i="0" u="none" strike="noStrike">
              <a:solidFill>
                <a:srgbClr val="000000"/>
              </a:solidFill>
              <a:latin typeface="LG스마트체 Bold" panose="020B0600000101010101" pitchFamily="50" charset="-127"/>
              <a:ea typeface="LG스마트체 Bold" panose="020B0600000101010101" pitchFamily="50" charset="-127"/>
            </a:rPr>
            <a:pPr algn="ctr"/>
            <a:t> </a:t>
          </a:fld>
          <a:endParaRPr lang="ko-KR" altLang="en-US" sz="800" b="0">
            <a:latin typeface="LG스마트체 Bold" panose="020B0600000101010101" pitchFamily="50" charset="-127"/>
            <a:ea typeface="LG스마트체 Bold" panose="020B0600000101010101" pitchFamily="50" charset="-127"/>
          </a:endParaRPr>
        </a:p>
      </xdr:txBody>
    </xdr:sp>
    <xdr:clientData/>
  </xdr:twoCellAnchor>
  <xdr:twoCellAnchor editAs="absolute">
    <xdr:from>
      <xdr:col>2</xdr:col>
      <xdr:colOff>454929</xdr:colOff>
      <xdr:row>36</xdr:row>
      <xdr:rowOff>28601</xdr:rowOff>
    </xdr:from>
    <xdr:to>
      <xdr:col>2</xdr:col>
      <xdr:colOff>634641</xdr:colOff>
      <xdr:row>36</xdr:row>
      <xdr:rowOff>114820</xdr:rowOff>
    </xdr:to>
    <xdr:sp macro="" textlink="$AG$8">
      <xdr:nvSpPr>
        <xdr:cNvPr id="79" name="TextBox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/>
        </xdr:cNvSpPr>
      </xdr:nvSpPr>
      <xdr:spPr>
        <a:xfrm>
          <a:off x="1684896" y="7572401"/>
          <a:ext cx="179712" cy="86219"/>
        </a:xfrm>
        <a:prstGeom prst="rect">
          <a:avLst/>
        </a:prstGeom>
        <a:noFill/>
        <a:ln w="952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ctr"/>
          <a:fld id="{0B7C7729-C657-4A42-B92B-630A3EB2896A}" type="TxLink">
            <a:rPr lang="en-US" altLang="en-US" sz="10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</a:t>
          </a:fld>
          <a:endParaRPr lang="ko-KR" altLang="en-US" sz="3200" b="1"/>
        </a:p>
      </xdr:txBody>
    </xdr:sp>
    <xdr:clientData/>
  </xdr:twoCellAnchor>
  <xdr:twoCellAnchor editAs="absolute">
    <xdr:from>
      <xdr:col>3</xdr:col>
      <xdr:colOff>164912</xdr:colOff>
      <xdr:row>43</xdr:row>
      <xdr:rowOff>78401</xdr:rowOff>
    </xdr:from>
    <xdr:to>
      <xdr:col>5</xdr:col>
      <xdr:colOff>657827</xdr:colOff>
      <xdr:row>44</xdr:row>
      <xdr:rowOff>135831</xdr:rowOff>
    </xdr:to>
    <xdr:sp macro="" textlink="$O$23">
      <xdr:nvSpPr>
        <xdr:cNvPr id="134" name="직사각형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/>
        </xdr:cNvSpPr>
      </xdr:nvSpPr>
      <xdr:spPr>
        <a:xfrm>
          <a:off x="2114510" y="9215074"/>
          <a:ext cx="1934726" cy="269911"/>
        </a:xfrm>
        <a:prstGeom prst="rect">
          <a:avLst/>
        </a:prstGeom>
        <a:noFill/>
        <a:ln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fld id="{BC0F2705-38BD-4BA4-9EC8-59CBD016BC1B}" type="TxLink">
            <a:rPr lang="en-US" altLang="en-US" sz="800" b="0" i="0" u="none" strike="noStrike">
              <a:solidFill>
                <a:srgbClr val="000000"/>
              </a:solidFill>
              <a:latin typeface="LG스마트체 Bold" panose="020B0600000101010101" pitchFamily="50" charset="-127"/>
              <a:ea typeface="LG스마트체 SemiBold"/>
            </a:rPr>
            <a:pPr algn="l"/>
            <a:t> </a:t>
          </a:fld>
          <a:endParaRPr lang="ko-KR" altLang="en-US" sz="600">
            <a:latin typeface="LG스마트체 Bold" panose="020B0600000101010101" pitchFamily="50" charset="-127"/>
            <a:ea typeface="LG스마트체 Bold" panose="020B0600000101010101" pitchFamily="50" charset="-127"/>
          </a:endParaRPr>
        </a:p>
      </xdr:txBody>
    </xdr:sp>
    <xdr:clientData/>
  </xdr:twoCellAnchor>
  <xdr:twoCellAnchor editAs="absolute">
    <xdr:from>
      <xdr:col>7</xdr:col>
      <xdr:colOff>576262</xdr:colOff>
      <xdr:row>24</xdr:row>
      <xdr:rowOff>78717</xdr:rowOff>
    </xdr:from>
    <xdr:to>
      <xdr:col>8</xdr:col>
      <xdr:colOff>19960</xdr:colOff>
      <xdr:row>25</xdr:row>
      <xdr:rowOff>16549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/>
        </xdr:cNvSpPr>
      </xdr:nvSpPr>
      <xdr:spPr>
        <a:xfrm>
          <a:off x="5379583" y="5140574"/>
          <a:ext cx="158073" cy="148743"/>
        </a:xfrm>
        <a:prstGeom prst="rect">
          <a:avLst/>
        </a:prstGeom>
        <a:noFill/>
        <a:ln w="952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ctr"/>
          <a:endParaRPr lang="en-US" altLang="en-US" b="1"/>
        </a:p>
      </xdr:txBody>
    </xdr:sp>
    <xdr:clientData/>
  </xdr:twoCellAnchor>
  <xdr:twoCellAnchor editAs="absolute">
    <xdr:from>
      <xdr:col>3</xdr:col>
      <xdr:colOff>650648</xdr:colOff>
      <xdr:row>32</xdr:row>
      <xdr:rowOff>200679</xdr:rowOff>
    </xdr:from>
    <xdr:to>
      <xdr:col>4</xdr:col>
      <xdr:colOff>94345</xdr:colOff>
      <xdr:row>33</xdr:row>
      <xdr:rowOff>136942</xdr:rowOff>
    </xdr:to>
    <xdr:sp macro="" textlink="$AL$7">
      <xdr:nvSpPr>
        <xdr:cNvPr id="155" name="TextBox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/>
        </xdr:cNvSpPr>
      </xdr:nvSpPr>
      <xdr:spPr>
        <a:xfrm>
          <a:off x="2594990" y="6906279"/>
          <a:ext cx="156002" cy="145813"/>
        </a:xfrm>
        <a:prstGeom prst="rect">
          <a:avLst/>
        </a:prstGeom>
        <a:noFill/>
        <a:ln w="952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ctr"/>
          <a:fld id="{689C5C73-CEF6-4816-90D8-FFB5FF09876A}" type="TxLink">
            <a:rPr lang="en-US" altLang="en-US" sz="900" b="0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</a:t>
          </a:fld>
          <a:endParaRPr lang="ko-KR" alt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15</xdr:col>
      <xdr:colOff>28826</xdr:colOff>
      <xdr:row>3</xdr:row>
      <xdr:rowOff>20870</xdr:rowOff>
    </xdr:from>
    <xdr:to>
      <xdr:col>26</xdr:col>
      <xdr:colOff>106995</xdr:colOff>
      <xdr:row>13</xdr:row>
      <xdr:rowOff>184997</xdr:rowOff>
    </xdr:to>
    <xdr:grpSp>
      <xdr:nvGrpSpPr>
        <xdr:cNvPr id="450" name="그룹 449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GrpSpPr>
          <a:grpSpLocks/>
        </xdr:cNvGrpSpPr>
      </xdr:nvGrpSpPr>
      <xdr:grpSpPr>
        <a:xfrm>
          <a:off x="8657355" y="659605"/>
          <a:ext cx="3383905" cy="2293245"/>
          <a:chOff x="5818754" y="681738"/>
          <a:chExt cx="3334863" cy="2222013"/>
        </a:xfrm>
      </xdr:grpSpPr>
      <xdr:sp macro="" textlink="">
        <xdr:nvSpPr>
          <xdr:cNvPr id="3" name="왼쪽 화살표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9051040" y="2352400"/>
            <a:ext cx="102577" cy="139212"/>
          </a:xfrm>
          <a:prstGeom prst="leftArrow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33" name="왼쪽 화살표 132">
            <a:extLst>
              <a:ext uri="{FF2B5EF4-FFF2-40B4-BE49-F238E27FC236}">
                <a16:creationId xmlns:a16="http://schemas.microsoft.com/office/drawing/2014/main" id="{00000000-0008-0000-0100-000085000000}"/>
              </a:ext>
            </a:extLst>
          </xdr:cNvPr>
          <xdr:cNvSpPr/>
        </xdr:nvSpPr>
        <xdr:spPr>
          <a:xfrm>
            <a:off x="6452729" y="2771865"/>
            <a:ext cx="146538" cy="131886"/>
          </a:xfrm>
          <a:prstGeom prst="leftArrow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83" name="왼쪽 화살표 146">
            <a:extLst>
              <a:ext uri="{FF2B5EF4-FFF2-40B4-BE49-F238E27FC236}">
                <a16:creationId xmlns:a16="http://schemas.microsoft.com/office/drawing/2014/main" id="{00000000-0008-0000-0100-0000E3010000}"/>
              </a:ext>
            </a:extLst>
          </xdr:cNvPr>
          <xdr:cNvSpPr/>
        </xdr:nvSpPr>
        <xdr:spPr>
          <a:xfrm>
            <a:off x="5818754" y="681738"/>
            <a:ext cx="183172" cy="175847"/>
          </a:xfrm>
          <a:prstGeom prst="leftArrow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absolute">
    <xdr:from>
      <xdr:col>7</xdr:col>
      <xdr:colOff>619914</xdr:colOff>
      <xdr:row>9</xdr:row>
      <xdr:rowOff>123575</xdr:rowOff>
    </xdr:from>
    <xdr:to>
      <xdr:col>9</xdr:col>
      <xdr:colOff>461638</xdr:colOff>
      <xdr:row>10</xdr:row>
      <xdr:rowOff>139632</xdr:rowOff>
    </xdr:to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 txBox="1">
          <a:spLocks/>
        </xdr:cNvSpPr>
      </xdr:nvSpPr>
      <xdr:spPr>
        <a:xfrm>
          <a:off x="5423235" y="2021771"/>
          <a:ext cx="1270474" cy="226968"/>
        </a:xfrm>
        <a:prstGeom prst="rect">
          <a:avLst/>
        </a:prstGeom>
        <a:noFill/>
        <a:ln w="952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ctr"/>
          <a:r>
            <a:rPr lang="en-US" altLang="en-US" sz="1000" b="1" i="0" u="none" strike="noStrike">
              <a:solidFill>
                <a:srgbClr val="000000"/>
              </a:solidFill>
              <a:latin typeface="맑은 고딕"/>
              <a:ea typeface="맑은 고딕"/>
            </a:rPr>
            <a:t>0</a:t>
          </a:r>
        </a:p>
      </xdr:txBody>
    </xdr:sp>
    <xdr:clientData/>
  </xdr:twoCellAnchor>
  <xdr:twoCellAnchor editAs="absolute">
    <xdr:from>
      <xdr:col>5</xdr:col>
      <xdr:colOff>557130</xdr:colOff>
      <xdr:row>28</xdr:row>
      <xdr:rowOff>193324</xdr:rowOff>
    </xdr:from>
    <xdr:to>
      <xdr:col>5</xdr:col>
      <xdr:colOff>706887</xdr:colOff>
      <xdr:row>29</xdr:row>
      <xdr:rowOff>129587</xdr:rowOff>
    </xdr:to>
    <xdr:sp macro="" textlink="$AM$2">
      <xdr:nvSpPr>
        <xdr:cNvPr id="504" name="TextBox 503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 txBox="1">
          <a:spLocks/>
        </xdr:cNvSpPr>
      </xdr:nvSpPr>
      <xdr:spPr>
        <a:xfrm>
          <a:off x="3938433" y="6079117"/>
          <a:ext cx="149757" cy="146470"/>
        </a:xfrm>
        <a:prstGeom prst="rect">
          <a:avLst/>
        </a:prstGeom>
        <a:noFill/>
        <a:ln w="952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ctr"/>
          <a:fld id="{65513B3E-EBB8-47BC-82C1-7B7C17786FA6}" type="TxLink">
            <a:rPr lang="en-US" altLang="en-US" sz="11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</a:t>
          </a:fld>
          <a:endParaRPr lang="ko-KR" altLang="en-US" sz="1400" b="1">
            <a:latin typeface="+mn-ea"/>
            <a:ea typeface="+mn-ea"/>
          </a:endParaRPr>
        </a:p>
      </xdr:txBody>
    </xdr:sp>
    <xdr:clientData/>
  </xdr:twoCellAnchor>
  <xdr:twoCellAnchor editAs="absolute">
    <xdr:from>
      <xdr:col>15</xdr:col>
      <xdr:colOff>32321</xdr:colOff>
      <xdr:row>3</xdr:row>
      <xdr:rowOff>19866</xdr:rowOff>
    </xdr:from>
    <xdr:to>
      <xdr:col>26</xdr:col>
      <xdr:colOff>110084</xdr:colOff>
      <xdr:row>17</xdr:row>
      <xdr:rowOff>179346</xdr:rowOff>
    </xdr:to>
    <xdr:grpSp>
      <xdr:nvGrpSpPr>
        <xdr:cNvPr id="10266" name="그룹 449">
          <a:extLst>
            <a:ext uri="{FF2B5EF4-FFF2-40B4-BE49-F238E27FC236}">
              <a16:creationId xmlns:a16="http://schemas.microsoft.com/office/drawing/2014/main" id="{00000000-0008-0000-0100-00001A280000}"/>
            </a:ext>
          </a:extLst>
        </xdr:cNvPr>
        <xdr:cNvGrpSpPr>
          <a:grpSpLocks/>
        </xdr:cNvGrpSpPr>
      </xdr:nvGrpSpPr>
      <xdr:grpSpPr bwMode="auto">
        <a:xfrm>
          <a:off x="8660850" y="658601"/>
          <a:ext cx="3383499" cy="3140245"/>
          <a:chOff x="58202" y="6825"/>
          <a:chExt cx="33341" cy="30423"/>
        </a:xfrm>
      </xdr:grpSpPr>
      <xdr:pic>
        <xdr:nvPicPr>
          <xdr:cNvPr id="10267" name="왼쪽 화살표 2">
            <a:extLst>
              <a:ext uri="{FF2B5EF4-FFF2-40B4-BE49-F238E27FC236}">
                <a16:creationId xmlns:a16="http://schemas.microsoft.com/office/drawing/2014/main" id="{00000000-0008-0000-0100-00001B28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0509" y="23503"/>
            <a:ext cx="1034" cy="143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269" name="왼쪽 화살표 132">
            <a:extLst>
              <a:ext uri="{FF2B5EF4-FFF2-40B4-BE49-F238E27FC236}">
                <a16:creationId xmlns:a16="http://schemas.microsoft.com/office/drawing/2014/main" id="{00000000-0008-0000-0100-00001D28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530" y="27747"/>
            <a:ext cx="1460" cy="131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271" name="왼쪽 화살표 157">
            <a:extLst>
              <a:ext uri="{FF2B5EF4-FFF2-40B4-BE49-F238E27FC236}">
                <a16:creationId xmlns:a16="http://schemas.microsoft.com/office/drawing/2014/main" id="{00000000-0008-0000-0100-00001F28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3695" y="11214"/>
            <a:ext cx="1034" cy="13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273" name="왼쪽 화살표 146">
            <a:extLst>
              <a:ext uri="{FF2B5EF4-FFF2-40B4-BE49-F238E27FC236}">
                <a16:creationId xmlns:a16="http://schemas.microsoft.com/office/drawing/2014/main" id="{00000000-0008-0000-0100-00002128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202" y="6825"/>
            <a:ext cx="1825" cy="17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왼쪽 화살표 132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845" y="33843"/>
            <a:ext cx="1460" cy="131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6" name="왼쪽 화살표 13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0509" y="35873"/>
            <a:ext cx="1034" cy="13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455839</xdr:colOff>
      <xdr:row>4</xdr:row>
      <xdr:rowOff>40822</xdr:rowOff>
    </xdr:from>
    <xdr:to>
      <xdr:col>9</xdr:col>
      <xdr:colOff>424324</xdr:colOff>
      <xdr:row>44</xdr:row>
      <xdr:rowOff>89154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EC7E790B-07E0-0A27-6745-F5E0103D4427}"/>
            </a:ext>
          </a:extLst>
        </xdr:cNvPr>
        <xdr:cNvGrpSpPr/>
      </xdr:nvGrpSpPr>
      <xdr:grpSpPr>
        <a:xfrm>
          <a:off x="455839" y="892469"/>
          <a:ext cx="6221367" cy="8564803"/>
          <a:chOff x="438667" y="870295"/>
          <a:chExt cx="6369481" cy="8331356"/>
        </a:xfrm>
      </xdr:grpSpPr>
      <xdr:sp macro="" textlink="$O$5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 txBox="1">
            <a:spLocks/>
          </xdr:cNvSpPr>
        </xdr:nvSpPr>
        <xdr:spPr>
          <a:xfrm>
            <a:off x="2278347" y="5023511"/>
            <a:ext cx="1939362" cy="247712"/>
          </a:xfrm>
          <a:prstGeom prst="rect">
            <a:avLst/>
          </a:prstGeom>
          <a:noFill/>
          <a:ln w="9525" cmpd="sng">
            <a:noFill/>
            <a:prstDash val="dash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fld id="{579B9F4D-92C0-406B-A704-4FF8F99CDD91}" type="TxLink">
              <a:rPr lang="en-US" altLang="en-US" sz="1000" b="0" i="0" u="none" strike="noStrike">
                <a:solidFill>
                  <a:srgbClr val="000000"/>
                </a:solidFill>
                <a:latin typeface="LG스마트체 SemiBold"/>
                <a:ea typeface="LG스마트체 SemiBold"/>
              </a:rPr>
              <a:pPr algn="l"/>
              <a:t> </a:t>
            </a:fld>
            <a:endParaRPr lang="ko-KR" altLang="en-US" sz="900" b="0">
              <a:latin typeface="+mn-ea"/>
              <a:ea typeface="+mn-ea"/>
            </a:endParaRPr>
          </a:p>
        </xdr:txBody>
      </xdr:sp>
      <xdr:sp macro="" textlink="$AL$4">
        <xdr:nvSpPr>
          <xdr:cNvPr id="121" name="TextBox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 txBox="1">
            <a:spLocks/>
          </xdr:cNvSpPr>
        </xdr:nvSpPr>
        <xdr:spPr>
          <a:xfrm>
            <a:off x="2256468" y="5245827"/>
            <a:ext cx="178363" cy="150764"/>
          </a:xfrm>
          <a:prstGeom prst="rect">
            <a:avLst/>
          </a:prstGeom>
          <a:noFill/>
          <a:ln w="9525" cmpd="sng">
            <a:noFill/>
            <a:prstDash val="dash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ctr"/>
            <a:fld id="{5E042EA6-762D-4830-8426-3E8B09917FBF}" type="TxLink">
              <a:rPr lang="en-US" altLang="en-US" sz="900" b="0" i="0" u="none" strike="noStrike">
                <a:solidFill>
                  <a:srgbClr val="000000"/>
                </a:solidFill>
                <a:latin typeface="맑은 고딕"/>
                <a:ea typeface="맑은 고딕"/>
              </a:rPr>
              <a:pPr algn="ctr"/>
              <a:t> </a:t>
            </a:fld>
            <a:endParaRPr lang="ko-KR" altLang="en-US" sz="3200" b="0">
              <a:latin typeface="LG스마트체 Bold" panose="020B0600000101010101" pitchFamily="50" charset="-127"/>
              <a:ea typeface="LG스마트체 Bold" panose="020B0600000101010101" pitchFamily="50" charset="-127"/>
            </a:endParaRPr>
          </a:p>
        </xdr:txBody>
      </xdr:sp>
      <xdr:sp macro="" textlink="$AM$4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 txBox="1">
            <a:spLocks/>
          </xdr:cNvSpPr>
        </xdr:nvSpPr>
        <xdr:spPr>
          <a:xfrm>
            <a:off x="2742785" y="5255358"/>
            <a:ext cx="979338" cy="134806"/>
          </a:xfrm>
          <a:prstGeom prst="rect">
            <a:avLst/>
          </a:prstGeom>
          <a:noFill/>
          <a:ln w="9525" cmpd="sng">
            <a:noFill/>
            <a:prstDash val="dash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ctr"/>
            <a:fld id="{1155E520-3CF6-4CE8-86D5-4728B6B0282D}" type="TxLink">
              <a:rPr lang="en-US" altLang="en-US" sz="900" b="0" i="0" u="none" strike="noStrike">
                <a:solidFill>
                  <a:srgbClr val="000000"/>
                </a:solidFill>
                <a:latin typeface="맑은 고딕"/>
                <a:ea typeface="맑은 고딕"/>
              </a:rPr>
              <a:pPr algn="ctr"/>
              <a:t> </a:t>
            </a:fld>
            <a:endParaRPr lang="ko-KR" altLang="en-US" sz="3200" b="0"/>
          </a:p>
        </xdr:txBody>
      </xdr:sp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3C0307E2-8FC0-CFBC-E8D4-A2CE391F9B3D}"/>
              </a:ext>
            </a:extLst>
          </xdr:cNvPr>
          <xdr:cNvGrpSpPr/>
        </xdr:nvGrpSpPr>
        <xdr:grpSpPr>
          <a:xfrm>
            <a:off x="438667" y="870295"/>
            <a:ext cx="6369481" cy="8331356"/>
            <a:chOff x="438394" y="889931"/>
            <a:chExt cx="6424368" cy="8548352"/>
          </a:xfrm>
        </xdr:grpSpPr>
        <xdr:sp macro="" textlink="$S$23">
          <xdr:nvSpPr>
            <xdr:cNvPr id="500" name="TextBox 499">
              <a:extLst>
                <a:ext uri="{FF2B5EF4-FFF2-40B4-BE49-F238E27FC236}">
                  <a16:creationId xmlns:a16="http://schemas.microsoft.com/office/drawing/2014/main" id="{00000000-0008-0000-0100-0000F4010000}"/>
                </a:ext>
              </a:extLst>
            </xdr:cNvPr>
            <xdr:cNvSpPr txBox="1">
              <a:spLocks/>
            </xdr:cNvSpPr>
          </xdr:nvSpPr>
          <xdr:spPr>
            <a:xfrm>
              <a:off x="2722293" y="9179757"/>
              <a:ext cx="1579384" cy="258526"/>
            </a:xfrm>
            <a:prstGeom prst="rect">
              <a:avLst/>
            </a:prstGeom>
            <a:noFill/>
            <a:ln w="9525" cmpd="sng">
              <a:noFill/>
              <a:prstDash val="dash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fld id="{FD1BD72D-5A42-4853-976B-3836222F2CD2}" type="TxLink">
                <a:rPr lang="ko-KR" altLang="en-US" sz="1000" b="0" i="0" u="none" strike="noStrike">
                  <a:solidFill>
                    <a:srgbClr val="000000"/>
                  </a:solidFill>
                  <a:latin typeface="맑은 고딕"/>
                  <a:ea typeface="맑은 고딕"/>
                </a:rPr>
                <a:pPr algn="l"/>
                <a:t> </a:t>
              </a:fld>
              <a:endParaRPr lang="ko-KR" altLang="en-US" sz="1800" b="0">
                <a:latin typeface="LG스마트체 Bold" panose="020B0600000101010101" pitchFamily="50" charset="-127"/>
                <a:ea typeface="LG스마트체 Bold" panose="020B0600000101010101" pitchFamily="50" charset="-127"/>
              </a:endParaRPr>
            </a:p>
          </xdr:txBody>
        </xdr:sp>
        <xdr:sp macro="" textlink="$N$23">
          <xdr:nvSpPr>
            <xdr:cNvPr id="502" name="TextBox 501">
              <a:extLst>
                <a:ext uri="{FF2B5EF4-FFF2-40B4-BE49-F238E27FC236}">
                  <a16:creationId xmlns:a16="http://schemas.microsoft.com/office/drawing/2014/main" id="{00000000-0008-0000-0100-0000F6010000}"/>
                </a:ext>
              </a:extLst>
            </xdr:cNvPr>
            <xdr:cNvSpPr txBox="1">
              <a:spLocks/>
            </xdr:cNvSpPr>
          </xdr:nvSpPr>
          <xdr:spPr>
            <a:xfrm>
              <a:off x="1089723" y="8985758"/>
              <a:ext cx="1579384" cy="258526"/>
            </a:xfrm>
            <a:prstGeom prst="rect">
              <a:avLst/>
            </a:prstGeom>
            <a:noFill/>
            <a:ln w="9525" cmpd="sng">
              <a:noFill/>
              <a:prstDash val="dash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fld id="{89AA028E-850C-4859-BC89-8FB3491B0CE2}" type="TxLink">
                <a:rPr lang="en-US" altLang="en-US" sz="1000" b="0" i="0" u="none" strike="noStrike">
                  <a:solidFill>
                    <a:srgbClr val="000000"/>
                  </a:solidFill>
                  <a:latin typeface="LG스마트체 SemiBold"/>
                  <a:ea typeface="LG스마트체 SemiBold"/>
                </a:rPr>
                <a:pPr algn="l"/>
                <a:t> </a:t>
              </a:fld>
              <a:endParaRPr lang="ko-KR" altLang="en-US" sz="1800" b="0">
                <a:latin typeface="LG스마트체 Bold" panose="020B0600000101010101" pitchFamily="50" charset="-127"/>
                <a:ea typeface="LG스마트체 Bold" panose="020B0600000101010101" pitchFamily="50" charset="-127"/>
              </a:endParaRPr>
            </a:p>
          </xdr:txBody>
        </xdr:sp>
        <xdr:sp macro="" textlink="$W$23">
          <xdr:nvSpPr>
            <xdr:cNvPr id="503" name="TextBox 502">
              <a:extLst>
                <a:ext uri="{FF2B5EF4-FFF2-40B4-BE49-F238E27FC236}">
                  <a16:creationId xmlns:a16="http://schemas.microsoft.com/office/drawing/2014/main" id="{00000000-0008-0000-0100-0000F7010000}"/>
                </a:ext>
              </a:extLst>
            </xdr:cNvPr>
            <xdr:cNvSpPr txBox="1">
              <a:spLocks/>
            </xdr:cNvSpPr>
          </xdr:nvSpPr>
          <xdr:spPr>
            <a:xfrm>
              <a:off x="857570" y="9183585"/>
              <a:ext cx="1469207" cy="253110"/>
            </a:xfrm>
            <a:prstGeom prst="rect">
              <a:avLst/>
            </a:prstGeom>
            <a:noFill/>
            <a:ln w="9525" cmpd="sng">
              <a:noFill/>
              <a:prstDash val="dash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fld id="{3439CF12-5364-4B1B-B3AB-D64A42713B4E}" type="TxLink">
                <a:rPr lang="en-US" altLang="en-US" sz="1000" b="0" i="0" u="none" strike="noStrike">
                  <a:solidFill>
                    <a:srgbClr val="000000"/>
                  </a:solidFill>
                  <a:latin typeface="LG스마트체 SemiBold"/>
                  <a:ea typeface="LG스마트체 SemiBold"/>
                </a:rPr>
                <a:pPr algn="l"/>
                <a:t> </a:t>
              </a:fld>
              <a:endParaRPr lang="ko-KR" altLang="en-US" sz="1800" b="0">
                <a:latin typeface="LG스마트체 Bold" panose="020B0600000101010101" pitchFamily="50" charset="-127"/>
                <a:ea typeface="LG스마트체 Bold" panose="020B0600000101010101" pitchFamily="50" charset="-127"/>
              </a:endParaRPr>
            </a:p>
          </xdr:txBody>
        </xdr:sp>
        <xdr:grpSp>
          <xdr:nvGrpSpPr>
            <xdr:cNvPr id="17" name="그룹 16">
              <a:extLst>
                <a:ext uri="{FF2B5EF4-FFF2-40B4-BE49-F238E27FC236}">
                  <a16:creationId xmlns:a16="http://schemas.microsoft.com/office/drawing/2014/main" id="{2B788231-4B95-3D37-DBDE-551D9089E064}"/>
                </a:ext>
              </a:extLst>
            </xdr:cNvPr>
            <xdr:cNvGrpSpPr/>
          </xdr:nvGrpSpPr>
          <xdr:grpSpPr>
            <a:xfrm>
              <a:off x="438394" y="889931"/>
              <a:ext cx="6424368" cy="7908652"/>
              <a:chOff x="438394" y="889931"/>
              <a:chExt cx="6424368" cy="7908652"/>
            </a:xfrm>
          </xdr:grpSpPr>
          <xdr:sp macro="" textlink="$AN$2">
            <xdr:nvSpPr>
              <xdr:cNvPr id="51" name="TextBox 50">
                <a:extLst>
                  <a:ext uri="{FF2B5EF4-FFF2-40B4-BE49-F238E27FC236}">
                    <a16:creationId xmlns:a16="http://schemas.microsoft.com/office/drawing/2014/main" id="{00000000-0008-0000-0100-00003300000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3027735" y="1390287"/>
                <a:ext cx="198752" cy="213215"/>
              </a:xfrm>
              <a:prstGeom prst="rect">
                <a:avLst/>
              </a:prstGeom>
              <a:noFill/>
              <a:ln w="9525" cmpd="sng">
                <a:noFill/>
                <a:prstDash val="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overflow" horzOverflow="overflow" wrap="square" rtlCol="0" anchor="ctr"/>
              <a:lstStyle/>
              <a:p>
                <a:pPr algn="ctr"/>
                <a:fld id="{8C71F902-E8C4-495C-A954-EB14A5E36BF1}" type="TxLink">
                  <a:rPr lang="en-US" altLang="en-US" sz="1100" b="0" i="0" u="none" strike="noStrike">
                    <a:solidFill>
                      <a:srgbClr val="000000"/>
                    </a:solidFill>
                    <a:latin typeface="맑은 고딕"/>
                    <a:ea typeface="맑은 고딕"/>
                  </a:rPr>
                  <a:pPr algn="ctr"/>
                  <a:t> </a:t>
                </a:fld>
                <a:endParaRPr lang="ko-KR" altLang="en-US" sz="1400" b="0"/>
              </a:p>
            </xdr:txBody>
          </xdr:sp>
          <xdr:sp macro="" textlink="$AL$2">
            <xdr:nvSpPr>
              <xdr:cNvPr id="91" name="TextBox 90">
                <a:extLst>
                  <a:ext uri="{FF2B5EF4-FFF2-40B4-BE49-F238E27FC236}">
                    <a16:creationId xmlns:a16="http://schemas.microsoft.com/office/drawing/2014/main" id="{00000000-0008-0000-0100-00005B00000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1816927" y="1398925"/>
                <a:ext cx="161411" cy="152484"/>
              </a:xfrm>
              <a:prstGeom prst="rect">
                <a:avLst/>
              </a:prstGeom>
              <a:noFill/>
              <a:ln w="9525" cmpd="sng">
                <a:noFill/>
                <a:prstDash val="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overflow" horzOverflow="overflow" wrap="square" rtlCol="0" anchor="ctr"/>
              <a:lstStyle/>
              <a:p>
                <a:pPr algn="ctr"/>
                <a:fld id="{C93C99F7-8872-4492-A08A-74A125E8F942}" type="TxLink">
                  <a:rPr lang="en-US" altLang="en-US" sz="1100" b="0" i="0" u="none" strike="noStrike">
                    <a:solidFill>
                      <a:srgbClr val="000000"/>
                    </a:solidFill>
                    <a:latin typeface="맑은 고딕"/>
                    <a:ea typeface="맑은 고딕"/>
                  </a:rPr>
                  <a:pPr algn="ctr"/>
                  <a:t> </a:t>
                </a:fld>
                <a:endParaRPr lang="ko-KR" altLang="en-US" sz="2000" b="0"/>
              </a:p>
            </xdr:txBody>
          </xdr:sp>
          <xdr:sp macro="" textlink="$AM$2">
            <xdr:nvSpPr>
              <xdr:cNvPr id="494" name="TextBox 493">
                <a:extLst>
                  <a:ext uri="{FF2B5EF4-FFF2-40B4-BE49-F238E27FC236}">
                    <a16:creationId xmlns:a16="http://schemas.microsoft.com/office/drawing/2014/main" id="{00000000-0008-0000-0100-0000EE01000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2484544" y="1393098"/>
                <a:ext cx="149757" cy="148743"/>
              </a:xfrm>
              <a:prstGeom prst="rect">
                <a:avLst/>
              </a:prstGeom>
              <a:noFill/>
              <a:ln w="9525" cmpd="sng">
                <a:noFill/>
                <a:prstDash val="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overflow" horzOverflow="overflow" wrap="square" rtlCol="0" anchor="ctr"/>
              <a:lstStyle/>
              <a:p>
                <a:pPr algn="ctr"/>
                <a:fld id="{65513B3E-EBB8-47BC-82C1-7B7C17786FA6}" type="TxLink">
                  <a:rPr lang="en-US" altLang="en-US" sz="1100" b="0" i="0" u="none" strike="noStrike">
                    <a:solidFill>
                      <a:srgbClr val="000000"/>
                    </a:solidFill>
                    <a:latin typeface="맑은 고딕"/>
                    <a:ea typeface="맑은 고딕"/>
                  </a:rPr>
                  <a:pPr algn="ctr"/>
                  <a:t> </a:t>
                </a:fld>
                <a:endParaRPr lang="ko-KR" altLang="en-US" sz="1400" b="0">
                  <a:latin typeface="+mn-ea"/>
                  <a:ea typeface="+mn-ea"/>
                </a:endParaRPr>
              </a:p>
            </xdr:txBody>
          </xdr:sp>
          <xdr:sp macro="" textlink="">
            <xdr:nvSpPr>
              <xdr:cNvPr id="22" name="TextBox 21">
                <a:extLst>
                  <a:ext uri="{FF2B5EF4-FFF2-40B4-BE49-F238E27FC236}">
                    <a16:creationId xmlns:a16="http://schemas.microsoft.com/office/drawing/2014/main" id="{00000000-0008-0000-0100-00001600000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5511278" y="981016"/>
                <a:ext cx="544104" cy="187482"/>
              </a:xfrm>
              <a:prstGeom prst="rect">
                <a:avLst/>
              </a:prstGeom>
              <a:noFill/>
              <a:ln w="9525" cmpd="sng">
                <a:noFill/>
                <a:prstDash val="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overflow" horzOverflow="overflow" wrap="square" rtlCol="0" anchor="ctr"/>
              <a:lstStyle/>
              <a:p>
                <a:pPr algn="ctr"/>
                <a:r>
                  <a:rPr lang="en-US" altLang="en-US" sz="800" b="0">
                    <a:latin typeface="LG스마트체 SemiBold" panose="020B0600000101010101" pitchFamily="50" charset="-127"/>
                    <a:ea typeface="LG스마트체 SemiBold" panose="020B0600000101010101" pitchFamily="50" charset="-127"/>
                  </a:rPr>
                  <a:t> 0</a:t>
                </a:r>
              </a:p>
            </xdr:txBody>
          </xdr:sp>
          <xdr:grpSp>
            <xdr:nvGrpSpPr>
              <xdr:cNvPr id="15" name="그룹 14">
                <a:extLst>
                  <a:ext uri="{FF2B5EF4-FFF2-40B4-BE49-F238E27FC236}">
                    <a16:creationId xmlns:a16="http://schemas.microsoft.com/office/drawing/2014/main" id="{61558F08-ACBC-9DFB-5962-6A7438CDE741}"/>
                  </a:ext>
                </a:extLst>
              </xdr:cNvPr>
              <xdr:cNvGrpSpPr/>
            </xdr:nvGrpSpPr>
            <xdr:grpSpPr>
              <a:xfrm>
                <a:off x="438394" y="889931"/>
                <a:ext cx="6424368" cy="7908652"/>
                <a:chOff x="438394" y="889931"/>
                <a:chExt cx="6424368" cy="7908652"/>
              </a:xfrm>
            </xdr:grpSpPr>
            <xdr:sp macro="" textlink="$AK$6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100-000019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3385675" y="2144778"/>
                  <a:ext cx="1140803" cy="201368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fld id="{5AB2EA8F-1EA3-4ECC-97DA-43D7BBF80208}" type="TxLink">
                    <a:rPr lang="en-US" altLang="en-US" sz="800" b="0" i="0" u="none" strike="noStrike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pPr algn="ctr"/>
                    <a:t> 41,500 </a:t>
                  </a:fld>
                  <a:endParaRPr lang="ko-KR" altLang="en-US" sz="600" b="0">
                    <a:latin typeface="LG스마트체 SemiBold" panose="020B0600000101010101" pitchFamily="50" charset="-127"/>
                    <a:ea typeface="LG스마트체 SemiBold" panose="020B0600000101010101" pitchFamily="50" charset="-127"/>
                  </a:endParaRPr>
                </a:p>
              </xdr:txBody>
            </xdr:sp>
            <xdr:sp macro="" textlink="$AL$6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3900559" y="2692384"/>
                  <a:ext cx="626931" cy="197528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fld id="{7612033F-F58E-4D64-AF20-37F9304B94B0}" type="TxLink">
                    <a:rPr lang="en-US" altLang="en-US" sz="900" b="0" i="0" u="none" strike="noStrike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pPr algn="ctr"/>
                    <a:t>24000</a:t>
                  </a:fld>
                  <a:endParaRPr lang="ko-KR" altLang="en-US" sz="700" b="0">
                    <a:latin typeface="LG스마트체 SemiBold" panose="020B0600000101010101" pitchFamily="50" charset="-127"/>
                    <a:ea typeface="LG스마트체 SemiBold" panose="020B0600000101010101" pitchFamily="50" charset="-127"/>
                  </a:endParaRPr>
                </a:p>
              </xdr:txBody>
            </xdr:sp>
            <xdr:sp macro="" textlink="$AP$6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100-00001C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5487800" y="2349775"/>
                  <a:ext cx="1277801" cy="224691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fld id="{FC0D8FD9-7C02-4778-B6AA-FA959DEB2034}" type="TxLink">
                    <a:rPr lang="en-US" altLang="en-US" sz="1000" b="0" i="0" u="none" strike="noStrike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pPr algn="ctr"/>
                    <a:t>17500</a:t>
                  </a:fld>
                  <a:endParaRPr lang="ko-KR" altLang="en-US" sz="1200" b="0">
                    <a:latin typeface="LG스마트체 Bold" panose="020B0600000101010101" pitchFamily="50" charset="-127"/>
                    <a:ea typeface="LG스마트체 Bold" panose="020B0600000101010101" pitchFamily="50" charset="-127"/>
                  </a:endParaRPr>
                </a:p>
              </xdr:txBody>
            </xdr:sp>
            <xdr:grpSp>
              <xdr:nvGrpSpPr>
                <xdr:cNvPr id="29" name="그룹 28">
                  <a:extLst>
                    <a:ext uri="{FF2B5EF4-FFF2-40B4-BE49-F238E27FC236}">
                      <a16:creationId xmlns:a16="http://schemas.microsoft.com/office/drawing/2014/main" id="{00000000-0008-0000-0100-00001D00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1402472" y="8610358"/>
                  <a:ext cx="1881768" cy="182661"/>
                  <a:chOff x="1238186" y="7616933"/>
                  <a:chExt cx="1392886" cy="146857"/>
                </a:xfrm>
              </xdr:grpSpPr>
              <xdr:sp macro="" textlink="$AJ$1">
                <xdr:nvSpPr>
                  <xdr:cNvPr id="96" name="TextBox 95">
                    <a:extLst>
                      <a:ext uri="{FF2B5EF4-FFF2-40B4-BE49-F238E27FC236}">
                        <a16:creationId xmlns:a16="http://schemas.microsoft.com/office/drawing/2014/main" id="{00000000-0008-0000-0100-000060000000}"/>
                      </a:ext>
                    </a:extLst>
                  </xdr:cNvPr>
                  <xdr:cNvSpPr txBox="1"/>
                </xdr:nvSpPr>
                <xdr:spPr>
                  <a:xfrm>
                    <a:off x="1238186" y="7617882"/>
                    <a:ext cx="391592" cy="141149"/>
                  </a:xfrm>
                  <a:prstGeom prst="rect">
                    <a:avLst/>
                  </a:prstGeom>
                  <a:noFill/>
                  <a:ln w="9525" cmpd="sng">
                    <a:noFill/>
                    <a:prstDash val="dash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overflow" horzOverflow="overflow" wrap="square" rtlCol="0" anchor="ctr"/>
                  <a:lstStyle/>
                  <a:p>
                    <a:pPr algn="ctr"/>
                    <a:fld id="{1B91DCDC-AE34-4D8E-90CC-9EF6336CFFA8}" type="TxLink">
                      <a:rPr lang="en-US" altLang="en-US" sz="800" b="0" i="0" u="none" strike="noStrike">
                        <a:solidFill>
                          <a:srgbClr val="000000"/>
                        </a:solidFill>
                        <a:latin typeface="맑은 고딕"/>
                        <a:ea typeface="맑은 고딕"/>
                      </a:rPr>
                      <a:pPr algn="ctr"/>
                      <a:t>2026</a:t>
                    </a:fld>
                    <a:endParaRPr lang="ko-KR" altLang="en-US" sz="800" b="0">
                      <a:latin typeface="맑은 고딕" pitchFamily="50" charset="-127"/>
                      <a:ea typeface="맑은 고딕" pitchFamily="50" charset="-127"/>
                    </a:endParaRPr>
                  </a:p>
                </xdr:txBody>
              </xdr:sp>
              <xdr:sp macro="" textlink="$AK$1">
                <xdr:nvSpPr>
                  <xdr:cNvPr id="97" name="TextBox 96">
                    <a:extLst>
                      <a:ext uri="{FF2B5EF4-FFF2-40B4-BE49-F238E27FC236}">
                        <a16:creationId xmlns:a16="http://schemas.microsoft.com/office/drawing/2014/main" id="{00000000-0008-0000-0100-000061000000}"/>
                      </a:ext>
                    </a:extLst>
                  </xdr:cNvPr>
                  <xdr:cNvSpPr txBox="1"/>
                </xdr:nvSpPr>
                <xdr:spPr>
                  <a:xfrm>
                    <a:off x="1760495" y="7622648"/>
                    <a:ext cx="392253" cy="141142"/>
                  </a:xfrm>
                  <a:prstGeom prst="rect">
                    <a:avLst/>
                  </a:prstGeom>
                  <a:noFill/>
                  <a:ln w="9525" cmpd="sng">
                    <a:noFill/>
                    <a:prstDash val="dash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overflow" horzOverflow="overflow" wrap="square" rtlCol="0" anchor="ctr"/>
                  <a:lstStyle/>
                  <a:p>
                    <a:pPr algn="ctr"/>
                    <a:fld id="{39E13593-2ACD-4BA7-A8A1-67338C1FB454}" type="TxLink">
                      <a:rPr lang="ko-KR" altLang="en-US" sz="800" b="0" i="0" u="none" strike="noStrike">
                        <a:solidFill>
                          <a:srgbClr val="000000"/>
                        </a:solidFill>
                        <a:latin typeface="맑은 고딕" pitchFamily="50" charset="-127"/>
                        <a:ea typeface="맑은 고딕" pitchFamily="50" charset="-127"/>
                      </a:rPr>
                      <a:pPr algn="ctr"/>
                      <a:t>4</a:t>
                    </a:fld>
                    <a:endParaRPr lang="ko-KR" altLang="en-US" sz="800" b="0">
                      <a:latin typeface="맑은 고딕" pitchFamily="50" charset="-127"/>
                      <a:ea typeface="맑은 고딕" pitchFamily="50" charset="-127"/>
                    </a:endParaRPr>
                  </a:p>
                </xdr:txBody>
              </xdr:sp>
              <xdr:sp macro="" textlink="$AL$1">
                <xdr:nvSpPr>
                  <xdr:cNvPr id="98" name="TextBox 97">
                    <a:extLst>
                      <a:ext uri="{FF2B5EF4-FFF2-40B4-BE49-F238E27FC236}">
                        <a16:creationId xmlns:a16="http://schemas.microsoft.com/office/drawing/2014/main" id="{00000000-0008-0000-0100-000062000000}"/>
                      </a:ext>
                    </a:extLst>
                  </xdr:cNvPr>
                  <xdr:cNvSpPr txBox="1"/>
                </xdr:nvSpPr>
                <xdr:spPr>
                  <a:xfrm>
                    <a:off x="2241530" y="7616933"/>
                    <a:ext cx="389542" cy="141152"/>
                  </a:xfrm>
                  <a:prstGeom prst="rect">
                    <a:avLst/>
                  </a:prstGeom>
                  <a:noFill/>
                  <a:ln w="9525" cmpd="sng">
                    <a:noFill/>
                    <a:prstDash val="dash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overflow" horzOverflow="overflow" wrap="square" rtlCol="0" anchor="ctr"/>
                  <a:lstStyle/>
                  <a:p>
                    <a:pPr algn="ctr"/>
                    <a:fld id="{055AC14F-FD36-4288-9507-D4988C746D22}" type="TxLink">
                      <a:rPr lang="ko-KR" altLang="en-US" sz="800" b="0" i="0" u="none" strike="noStrike">
                        <a:solidFill>
                          <a:srgbClr val="000000"/>
                        </a:solidFill>
                        <a:latin typeface="맑은 고딕" pitchFamily="50" charset="-127"/>
                        <a:ea typeface="맑은 고딕" pitchFamily="50" charset="-127"/>
                      </a:rPr>
                      <a:pPr algn="ctr"/>
                      <a:t>1</a:t>
                    </a:fld>
                    <a:endParaRPr lang="ko-KR" altLang="en-US" sz="800" b="0">
                      <a:latin typeface="맑은 고딕" pitchFamily="50" charset="-127"/>
                      <a:ea typeface="맑은 고딕" pitchFamily="50" charset="-127"/>
                    </a:endParaRPr>
                  </a:p>
                </xdr:txBody>
              </xdr:sp>
            </xdr:grpSp>
            <xdr:sp macro="" textlink="$AK$10">
              <xdr:nvSpPr>
                <xdr:cNvPr id="69" name="직사각형 68">
                  <a:extLst>
                    <a:ext uri="{FF2B5EF4-FFF2-40B4-BE49-F238E27FC236}">
                      <a16:creationId xmlns:a16="http://schemas.microsoft.com/office/drawing/2014/main" id="{00000000-0008-0000-0100-000045000000}"/>
                    </a:ext>
                  </a:extLst>
                </xdr:cNvPr>
                <xdr:cNvSpPr>
                  <a:spLocks/>
                </xdr:cNvSpPr>
              </xdr:nvSpPr>
              <xdr:spPr>
                <a:xfrm flipH="1">
                  <a:off x="4806438" y="5748846"/>
                  <a:ext cx="1108705" cy="176932"/>
                </a:xfrm>
                <a:prstGeom prst="rect">
                  <a:avLst/>
                </a:prstGeom>
                <a:noFill/>
                <a:ln>
                  <a:noFill/>
                  <a:prstDash val="dash"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overflow" horzOverflow="overflow" rtlCol="0" anchor="ctr"/>
                <a:lstStyle/>
                <a:p>
                  <a:pPr algn="l"/>
                  <a:fld id="{574914D8-E541-467F-B6E0-4F461B97244A}" type="TxLink">
                    <a:rPr lang="ko-KR" altLang="en-US" sz="900" b="0" i="0" u="none" strike="noStrike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pPr algn="l"/>
                    <a:t>없음</a:t>
                  </a:fld>
                  <a:endParaRPr lang="ko-KR" altLang="en-US" sz="800" b="0">
                    <a:latin typeface="LG스마트체 Bold" panose="020B0600000101010101" pitchFamily="50" charset="-127"/>
                    <a:ea typeface="LG스마트체 Bold" panose="020B0600000101010101" pitchFamily="50" charset="-127"/>
                  </a:endParaRPr>
                </a:p>
              </xdr:txBody>
            </xdr:sp>
            <xdr:sp macro="" textlink="$AK$2">
              <xdr:nvSpPr>
                <xdr:cNvPr id="90" name="TextBox 89">
                  <a:extLst>
                    <a:ext uri="{FF2B5EF4-FFF2-40B4-BE49-F238E27FC236}">
                      <a16:creationId xmlns:a16="http://schemas.microsoft.com/office/drawing/2014/main" id="{00000000-0008-0000-0100-00005A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1385887" y="1328896"/>
                  <a:ext cx="184066" cy="208773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fld id="{4A9B1D84-6E44-4722-94C5-14AC43E4072E}" type="TxLink">
                    <a:rPr lang="en-US" altLang="en-US" sz="1500" b="0" i="0" u="none" strike="noStrike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pPr algn="ctr"/>
                    <a:t>v</a:t>
                  </a:fld>
                  <a:endParaRPr lang="ko-KR" altLang="en-US" sz="1500" b="0"/>
                </a:p>
              </xdr:txBody>
            </xdr:sp>
            <xdr:grpSp>
              <xdr:nvGrpSpPr>
                <xdr:cNvPr id="5" name="그룹 4">
                  <a:extLst>
                    <a:ext uri="{FF2B5EF4-FFF2-40B4-BE49-F238E27FC236}">
                      <a16:creationId xmlns:a16="http://schemas.microsoft.com/office/drawing/2014/main" id="{00000000-0008-0000-0100-000005000000}"/>
                    </a:ext>
                  </a:extLst>
                </xdr:cNvPr>
                <xdr:cNvGrpSpPr/>
              </xdr:nvGrpSpPr>
              <xdr:grpSpPr>
                <a:xfrm>
                  <a:off x="4900987" y="6573391"/>
                  <a:ext cx="1890272" cy="447219"/>
                  <a:chOff x="4880976" y="6492372"/>
                  <a:chExt cx="1871473" cy="436388"/>
                </a:xfrm>
              </xdr:grpSpPr>
              <xdr:sp macro="" textlink="$AL$9">
                <xdr:nvSpPr>
                  <xdr:cNvPr id="54" name="TextBox 53">
                    <a:extLst>
                      <a:ext uri="{FF2B5EF4-FFF2-40B4-BE49-F238E27FC236}">
                        <a16:creationId xmlns:a16="http://schemas.microsoft.com/office/drawing/2014/main" id="{00000000-0008-0000-0100-000036000000}"/>
                      </a:ext>
                    </a:extLst>
                  </xdr:cNvPr>
                  <xdr:cNvSpPr txBox="1">
                    <a:spLocks/>
                  </xdr:cNvSpPr>
                </xdr:nvSpPr>
                <xdr:spPr>
                  <a:xfrm>
                    <a:off x="5186568" y="6643621"/>
                    <a:ext cx="178363" cy="86751"/>
                  </a:xfrm>
                  <a:prstGeom prst="rect">
                    <a:avLst/>
                  </a:prstGeom>
                  <a:noFill/>
                  <a:ln w="9525" cmpd="sng">
                    <a:noFill/>
                    <a:prstDash val="dash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overflow" horzOverflow="overflow" wrap="square" rtlCol="0" anchor="ctr"/>
                  <a:lstStyle/>
                  <a:p>
                    <a:pPr algn="ctr"/>
                    <a:fld id="{ED279C73-F2B8-4061-84F1-9673518A64F7}" type="TxLink">
                      <a:rPr lang="en-US" altLang="en-US" sz="1100" b="0" i="0" u="none" strike="noStrike">
                        <a:solidFill>
                          <a:srgbClr val="000000"/>
                        </a:solidFill>
                        <a:latin typeface="맑은 고딕"/>
                        <a:ea typeface="맑은 고딕"/>
                      </a:rPr>
                      <a:pPr algn="ctr"/>
                      <a:t> </a:t>
                    </a:fld>
                    <a:endParaRPr lang="ko-KR" altLang="en-US" sz="4400" b="0"/>
                  </a:p>
                </xdr:txBody>
              </xdr:sp>
              <xdr:sp macro="" textlink="$AK$9">
                <xdr:nvSpPr>
                  <xdr:cNvPr id="55" name="TextBox 54">
                    <a:extLst>
                      <a:ext uri="{FF2B5EF4-FFF2-40B4-BE49-F238E27FC236}">
                        <a16:creationId xmlns:a16="http://schemas.microsoft.com/office/drawing/2014/main" id="{00000000-0008-0000-0100-000037000000}"/>
                      </a:ext>
                    </a:extLst>
                  </xdr:cNvPr>
                  <xdr:cNvSpPr txBox="1">
                    <a:spLocks/>
                  </xdr:cNvSpPr>
                </xdr:nvSpPr>
                <xdr:spPr>
                  <a:xfrm>
                    <a:off x="4880976" y="6636433"/>
                    <a:ext cx="170117" cy="86751"/>
                  </a:xfrm>
                  <a:prstGeom prst="rect">
                    <a:avLst/>
                  </a:prstGeom>
                  <a:noFill/>
                  <a:ln w="9525" cmpd="sng">
                    <a:noFill/>
                    <a:prstDash val="dash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overflow" horzOverflow="overflow" wrap="square" rtlCol="0" anchor="ctr"/>
                  <a:lstStyle/>
                  <a:p>
                    <a:pPr algn="ctr"/>
                    <a:fld id="{0B469B7D-BD2E-42BE-A5AD-1CB1B4D419FE}" type="TxLink">
                      <a:rPr lang="en-US" altLang="en-US" sz="1100" b="0" i="0" u="none" strike="noStrike">
                        <a:solidFill>
                          <a:srgbClr val="000000"/>
                        </a:solidFill>
                        <a:latin typeface="맑은 고딕"/>
                        <a:ea typeface="맑은 고딕"/>
                      </a:rPr>
                      <a:pPr algn="ctr"/>
                      <a:t> </a:t>
                    </a:fld>
                    <a:endParaRPr lang="ko-KR" altLang="en-US" sz="4000" b="0"/>
                  </a:p>
                </xdr:txBody>
              </xdr:sp>
              <xdr:sp macro="" textlink="$AM$9">
                <xdr:nvSpPr>
                  <xdr:cNvPr id="56" name="TextBox 55">
                    <a:extLst>
                      <a:ext uri="{FF2B5EF4-FFF2-40B4-BE49-F238E27FC236}">
                        <a16:creationId xmlns:a16="http://schemas.microsoft.com/office/drawing/2014/main" id="{00000000-0008-0000-0100-000038000000}"/>
                      </a:ext>
                    </a:extLst>
                  </xdr:cNvPr>
                  <xdr:cNvSpPr txBox="1">
                    <a:spLocks/>
                  </xdr:cNvSpPr>
                </xdr:nvSpPr>
                <xdr:spPr>
                  <a:xfrm>
                    <a:off x="5563967" y="6639711"/>
                    <a:ext cx="171727" cy="86751"/>
                  </a:xfrm>
                  <a:prstGeom prst="rect">
                    <a:avLst/>
                  </a:prstGeom>
                  <a:noFill/>
                  <a:ln w="9525" cmpd="sng">
                    <a:noFill/>
                    <a:prstDash val="dash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overflow" horzOverflow="overflow" wrap="square" rtlCol="0" anchor="ctr"/>
                  <a:lstStyle/>
                  <a:p>
                    <a:pPr algn="ctr"/>
                    <a:fld id="{ED609376-93DE-49FF-805D-59DB34834E98}" type="TxLink">
                      <a:rPr lang="en-US" altLang="en-US" sz="1100" b="0" i="0" u="none" strike="noStrike">
                        <a:solidFill>
                          <a:srgbClr val="000000"/>
                        </a:solidFill>
                        <a:latin typeface="맑은 고딕"/>
                        <a:ea typeface="맑은 고딕"/>
                      </a:rPr>
                      <a:pPr algn="ctr"/>
                      <a:t> </a:t>
                    </a:fld>
                    <a:endParaRPr lang="ko-KR" altLang="en-US" sz="4400" b="0"/>
                  </a:p>
                </xdr:txBody>
              </xdr:sp>
              <xdr:sp macro="" textlink="$AO$9">
                <xdr:nvSpPr>
                  <xdr:cNvPr id="57" name="TextBox 56">
                    <a:extLst>
                      <a:ext uri="{FF2B5EF4-FFF2-40B4-BE49-F238E27FC236}">
                        <a16:creationId xmlns:a16="http://schemas.microsoft.com/office/drawing/2014/main" id="{00000000-0008-0000-0100-000039000000}"/>
                      </a:ext>
                    </a:extLst>
                  </xdr:cNvPr>
                  <xdr:cNvSpPr txBox="1">
                    <a:spLocks/>
                  </xdr:cNvSpPr>
                </xdr:nvSpPr>
                <xdr:spPr>
                  <a:xfrm>
                    <a:off x="6218836" y="6492372"/>
                    <a:ext cx="533613" cy="436388"/>
                  </a:xfrm>
                  <a:prstGeom prst="rect">
                    <a:avLst/>
                  </a:prstGeom>
                  <a:noFill/>
                  <a:ln w="9525" cmpd="sng">
                    <a:noFill/>
                    <a:prstDash val="dash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overflow" horzOverflow="overflow" wrap="square" rtlCol="0" anchor="ctr"/>
                  <a:lstStyle/>
                  <a:p>
                    <a:fld id="{8F4D0EA0-25EC-46DB-8129-3935B730A488}" type="TxLink">
                      <a:rPr lang="en-US" altLang="en-US" sz="700" b="0" i="0" u="none" strike="noStrike">
                        <a:solidFill>
                          <a:srgbClr val="000000"/>
                        </a:solidFill>
                        <a:latin typeface="맑은 고딕"/>
                        <a:ea typeface="맑은 고딕"/>
                      </a:rPr>
                      <a:pPr/>
                      <a:t>0</a:t>
                    </a:fld>
                    <a:endParaRPr lang="ko-KR" altLang="en-US" sz="400" b="0">
                      <a:latin typeface="LG스마트체 Bold" panose="020B0600000101010101" pitchFamily="50" charset="-127"/>
                      <a:ea typeface="LG스마트체 Bold" panose="020B0600000101010101" pitchFamily="50" charset="-127"/>
                    </a:endParaRPr>
                  </a:p>
                </xdr:txBody>
              </xdr:sp>
              <xdr:sp macro="" textlink="$AN$9">
                <xdr:nvSpPr>
                  <xdr:cNvPr id="149" name="TextBox 148">
                    <a:extLst>
                      <a:ext uri="{FF2B5EF4-FFF2-40B4-BE49-F238E27FC236}">
                        <a16:creationId xmlns:a16="http://schemas.microsoft.com/office/drawing/2014/main" id="{00000000-0008-0000-0100-000095000000}"/>
                      </a:ext>
                    </a:extLst>
                  </xdr:cNvPr>
                  <xdr:cNvSpPr txBox="1">
                    <a:spLocks/>
                  </xdr:cNvSpPr>
                </xdr:nvSpPr>
                <xdr:spPr>
                  <a:xfrm>
                    <a:off x="5999564" y="6617036"/>
                    <a:ext cx="155375" cy="85464"/>
                  </a:xfrm>
                  <a:prstGeom prst="rect">
                    <a:avLst/>
                  </a:prstGeom>
                  <a:noFill/>
                  <a:ln w="9525" cmpd="sng">
                    <a:noFill/>
                    <a:prstDash val="dash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overflow" horzOverflow="overflow" wrap="square" rtlCol="0" anchor="ctr"/>
                  <a:lstStyle/>
                  <a:p>
                    <a:pPr algn="ctr"/>
                    <a:fld id="{68BA016E-D22C-49C6-A1BC-42CE9322FE82}" type="TxLink">
                      <a:rPr lang="en-US" altLang="en-US" sz="1100" b="0" i="0" u="none" strike="noStrike">
                        <a:solidFill>
                          <a:srgbClr val="000000"/>
                        </a:solidFill>
                        <a:latin typeface="맑은 고딕"/>
                        <a:ea typeface="맑은 고딕"/>
                      </a:rPr>
                      <a:pPr algn="ctr"/>
                      <a:t>v</a:t>
                    </a:fld>
                    <a:endParaRPr lang="ko-KR" altLang="en-US" sz="4400" b="0"/>
                  </a:p>
                </xdr:txBody>
              </xdr:sp>
            </xdr:grpSp>
            <xdr:sp macro="" textlink="$AK$4">
              <xdr:nvSpPr>
                <xdr:cNvPr id="137" name="TextBox 136">
                  <a:extLst>
                    <a:ext uri="{FF2B5EF4-FFF2-40B4-BE49-F238E27FC236}">
                      <a16:creationId xmlns:a16="http://schemas.microsoft.com/office/drawing/2014/main" id="{00000000-0008-0000-0100-000089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1747813" y="5395131"/>
                  <a:ext cx="178363" cy="144584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fld id="{B0C3D561-9C81-4ED5-938D-A1AE319BB6B3}" type="TxLink">
                    <a:rPr lang="en-US" altLang="en-US" sz="1000" b="0" i="0" u="none" strike="noStrike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pPr algn="ctr"/>
                    <a:t>v</a:t>
                  </a:fld>
                  <a:endParaRPr lang="ko-KR" altLang="en-US" sz="3600" b="0">
                    <a:latin typeface="LG스마트체 Bold" panose="020B0600000101010101" pitchFamily="50" charset="-127"/>
                    <a:ea typeface="LG스마트체 Bold" panose="020B0600000101010101" pitchFamily="50" charset="-127"/>
                  </a:endParaRPr>
                </a:p>
              </xdr:txBody>
            </xdr:sp>
            <xdr:sp macro="" textlink="">
              <xdr:nvSpPr>
                <xdr:cNvPr id="126" name="TextBox 125">
                  <a:extLst>
                    <a:ext uri="{FF2B5EF4-FFF2-40B4-BE49-F238E27FC236}">
                      <a16:creationId xmlns:a16="http://schemas.microsoft.com/office/drawing/2014/main" id="{00000000-0008-0000-0100-00007E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438394" y="889931"/>
                  <a:ext cx="211716" cy="173356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r>
                    <a:rPr lang="en-US" altLang="en-US" b="0"/>
                    <a:t> v</a:t>
                  </a:r>
                </a:p>
              </xdr:txBody>
            </xdr:sp>
            <xdr:sp macro="" textlink="$AQ$6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2968963" y="1887205"/>
                  <a:ext cx="1848669" cy="353057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fld id="{E1301782-1CFB-4A73-B93F-54E824342C5E}" type="TxLink">
                    <a:rPr lang="en-US" altLang="en-US" sz="700" b="0" i="0" u="none" strike="noStrike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pPr algn="ctr"/>
                    <a:t>DATA 걱정없는 유심 5GB</a:t>
                  </a:fld>
                  <a:endParaRPr lang="ko-KR" altLang="en-US" sz="300" b="0">
                    <a:latin typeface="맑은 고딕" pitchFamily="50" charset="-127"/>
                    <a:ea typeface="맑은 고딕" pitchFamily="50" charset="-127"/>
                  </a:endParaRPr>
                </a:p>
              </xdr:txBody>
            </xdr:sp>
            <xdr:sp macro="" textlink="$AL$5">
              <xdr:nvSpPr>
                <xdr:cNvPr id="7" name="TextBox 6">
                  <a:extLst>
                    <a:ext uri="{FF2B5EF4-FFF2-40B4-BE49-F238E27FC236}">
                      <a16:creationId xmlns:a16="http://schemas.microsoft.com/office/drawing/2014/main" id="{00000000-0008-0000-0100-000007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4874550" y="7012965"/>
                  <a:ext cx="426256" cy="137925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fld id="{13454EEF-5453-4A47-9173-EC51567217B5}" type="TxLink">
                    <a:rPr lang="en-US" altLang="en-US" sz="1100" b="0" i="0" u="none" strike="noStrike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pPr algn="ctr"/>
                    <a:t>v</a:t>
                  </a:fld>
                  <a:endParaRPr lang="en-US" altLang="en-US" sz="1600" b="0"/>
                </a:p>
              </xdr:txBody>
            </xdr:sp>
            <xdr:sp macro="" textlink="">
              <xdr:nvSpPr>
                <xdr:cNvPr id="35" name="TextBox 34">
                  <a:extLst>
                    <a:ext uri="{FF2B5EF4-FFF2-40B4-BE49-F238E27FC236}">
                      <a16:creationId xmlns:a16="http://schemas.microsoft.com/office/drawing/2014/main" id="{00000000-0008-0000-0100-000023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3914519" y="2528504"/>
                  <a:ext cx="544104" cy="187482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r>
                    <a:rPr lang="en-US" altLang="en-US" sz="800" b="0">
                      <a:latin typeface="LG스마트체 SemiBold" panose="020B0600000101010101" pitchFamily="50" charset="-127"/>
                      <a:ea typeface="LG스마트체 SemiBold" panose="020B0600000101010101" pitchFamily="50" charset="-127"/>
                    </a:rPr>
                    <a:t> 0</a:t>
                  </a:r>
                </a:p>
              </xdr:txBody>
            </xdr:sp>
            <xdr:sp macro="" textlink="$AL$5">
              <xdr:nvSpPr>
                <xdr:cNvPr id="471" name="TextBox 470">
                  <a:extLst>
                    <a:ext uri="{FF2B5EF4-FFF2-40B4-BE49-F238E27FC236}">
                      <a16:creationId xmlns:a16="http://schemas.microsoft.com/office/drawing/2014/main" id="{00000000-0008-0000-0100-0000D701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1654096" y="6950186"/>
                  <a:ext cx="351830" cy="286791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fld id="{13454EEF-5453-4A47-9173-EC51567217B5}" type="TxLink">
                    <a:rPr lang="en-US" altLang="en-US" sz="1100" b="0" i="0" u="none" strike="noStrike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pPr algn="ctr"/>
                    <a:t>v</a:t>
                  </a:fld>
                  <a:endParaRPr lang="en-US" altLang="en-US" sz="1600" b="0"/>
                </a:p>
              </xdr:txBody>
            </xdr:sp>
            <xdr:sp macro="" textlink="">
              <xdr:nvSpPr>
                <xdr:cNvPr id="486" name="왼쪽 화살표 146">
                  <a:extLst>
                    <a:ext uri="{FF2B5EF4-FFF2-40B4-BE49-F238E27FC236}">
                      <a16:creationId xmlns:a16="http://schemas.microsoft.com/office/drawing/2014/main" id="{00000000-0008-0000-0100-0000E6010000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6678770" y="6528173"/>
                  <a:ext cx="183992" cy="183249"/>
                </a:xfrm>
                <a:prstGeom prst="leftArrow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overflow" horzOverflow="overflow" rtlCol="0" anchor="t"/>
                <a:lstStyle/>
                <a:p>
                  <a:pPr algn="l"/>
                  <a:endParaRPr lang="ko-KR" altLang="en-US" sz="11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488" name="왼쪽 화살표 146">
                  <a:extLst>
                    <a:ext uri="{FF2B5EF4-FFF2-40B4-BE49-F238E27FC236}">
                      <a16:creationId xmlns:a16="http://schemas.microsoft.com/office/drawing/2014/main" id="{00000000-0008-0000-0100-0000E8010000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6646381" y="8613486"/>
                  <a:ext cx="183281" cy="185097"/>
                </a:xfrm>
                <a:prstGeom prst="leftArrow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overflow" horzOverflow="overflow" rtlCol="0" anchor="t"/>
                <a:lstStyle/>
                <a:p>
                  <a:pPr algn="l"/>
                  <a:endParaRPr lang="ko-KR" altLang="en-US" sz="11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59" name="TextBox 58">
                  <a:extLst>
                    <a:ext uri="{FF2B5EF4-FFF2-40B4-BE49-F238E27FC236}">
                      <a16:creationId xmlns:a16="http://schemas.microsoft.com/office/drawing/2014/main" id="{00000000-0008-0000-0100-00003B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3914518" y="2365432"/>
                  <a:ext cx="544104" cy="187481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r>
                    <a:rPr lang="en-US" altLang="en-US" sz="800" b="0">
                      <a:latin typeface="LG스마트체 SemiBold" panose="020B0600000101010101" pitchFamily="50" charset="-127"/>
                      <a:ea typeface="LG스마트체 SemiBold" panose="020B0600000101010101" pitchFamily="50" charset="-127"/>
                    </a:rPr>
                    <a:t> 0</a:t>
                  </a:r>
                </a:p>
              </xdr:txBody>
            </xdr:sp>
            <xdr:sp macro="" textlink="$AP$6">
              <xdr:nvSpPr>
                <xdr:cNvPr id="60" name="TextBox 59">
                  <a:extLst>
                    <a:ext uri="{FF2B5EF4-FFF2-40B4-BE49-F238E27FC236}">
                      <a16:creationId xmlns:a16="http://schemas.microsoft.com/office/drawing/2014/main" id="{00000000-0008-0000-0100-00003C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5488925" y="2637088"/>
                  <a:ext cx="1277801" cy="224692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fld id="{FC0D8FD9-7C02-4778-B6AA-FA959DEB2034}" type="TxLink">
                    <a:rPr lang="en-US" altLang="en-US" sz="1000" b="0" i="0" u="none" strike="noStrike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pPr algn="ctr"/>
                    <a:t>17500</a:t>
                  </a:fld>
                  <a:endParaRPr lang="ko-KR" altLang="en-US" sz="1200" b="0">
                    <a:latin typeface="LG스마트체 Bold" panose="020B0600000101010101" pitchFamily="50" charset="-127"/>
                    <a:ea typeface="LG스마트체 Bold" panose="020B0600000101010101" pitchFamily="50" charset="-127"/>
                  </a:endParaRPr>
                </a:p>
              </xdr:txBody>
            </xdr:sp>
            <xdr:sp macro="" textlink="">
              <xdr:nvSpPr>
                <xdr:cNvPr id="448" name="TextBox 447">
                  <a:extLst>
                    <a:ext uri="{FF2B5EF4-FFF2-40B4-BE49-F238E27FC236}">
                      <a16:creationId xmlns:a16="http://schemas.microsoft.com/office/drawing/2014/main" id="{00000000-0008-0000-0100-0000C001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1768686" y="2358577"/>
                  <a:ext cx="544103" cy="187481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r>
                    <a:rPr lang="en-US" altLang="en-US" sz="800" b="0">
                      <a:latin typeface="LG스마트체 SemiBold" panose="020B0600000101010101" pitchFamily="50" charset="-127"/>
                      <a:ea typeface="LG스마트체 SemiBold" panose="020B0600000101010101" pitchFamily="50" charset="-127"/>
                    </a:rPr>
                    <a:t> 0</a:t>
                  </a:r>
                </a:p>
              </xdr:txBody>
            </xdr:sp>
            <xdr:sp macro="" textlink="">
              <xdr:nvSpPr>
                <xdr:cNvPr id="453" name="TextBox 452">
                  <a:extLst>
                    <a:ext uri="{FF2B5EF4-FFF2-40B4-BE49-F238E27FC236}">
                      <a16:creationId xmlns:a16="http://schemas.microsoft.com/office/drawing/2014/main" id="{00000000-0008-0000-0100-0000C501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1768685" y="2179228"/>
                  <a:ext cx="544103" cy="187481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r>
                    <a:rPr lang="en-US" altLang="en-US" sz="800" b="0">
                      <a:latin typeface="LG스마트체 SemiBold" panose="020B0600000101010101" pitchFamily="50" charset="-127"/>
                      <a:ea typeface="LG스마트체 SemiBold" panose="020B0600000101010101" pitchFamily="50" charset="-127"/>
                    </a:rPr>
                    <a:t> 0</a:t>
                  </a:r>
                </a:p>
              </xdr:txBody>
            </xdr:sp>
            <xdr:sp macro="" textlink="">
              <xdr:nvSpPr>
                <xdr:cNvPr id="456" name="TextBox 455">
                  <a:extLst>
                    <a:ext uri="{FF2B5EF4-FFF2-40B4-BE49-F238E27FC236}">
                      <a16:creationId xmlns:a16="http://schemas.microsoft.com/office/drawing/2014/main" id="{00000000-0008-0000-0100-0000C801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1775665" y="1986167"/>
                  <a:ext cx="544103" cy="187482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r>
                    <a:rPr lang="en-US" altLang="en-US" sz="800" b="0">
                      <a:latin typeface="LG스마트체 SemiBold" panose="020B0600000101010101" pitchFamily="50" charset="-127"/>
                      <a:ea typeface="LG스마트체 SemiBold" panose="020B0600000101010101" pitchFamily="50" charset="-127"/>
                    </a:rPr>
                    <a:t> 0</a:t>
                  </a:r>
                </a:p>
              </xdr:txBody>
            </xdr:sp>
            <xdr:sp macro="" textlink="">
              <xdr:nvSpPr>
                <xdr:cNvPr id="474" name="TextBox 473">
                  <a:extLst>
                    <a:ext uri="{FF2B5EF4-FFF2-40B4-BE49-F238E27FC236}">
                      <a16:creationId xmlns:a16="http://schemas.microsoft.com/office/drawing/2014/main" id="{00000000-0008-0000-0100-0000DA01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1768685" y="2542211"/>
                  <a:ext cx="544103" cy="187482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r>
                    <a:rPr lang="en-US" altLang="en-US" sz="800" b="0">
                      <a:latin typeface="LG스마트체 SemiBold" panose="020B0600000101010101" pitchFamily="50" charset="-127"/>
                      <a:ea typeface="LG스마트체 SemiBold" panose="020B0600000101010101" pitchFamily="50" charset="-127"/>
                    </a:rPr>
                    <a:t> 0</a:t>
                  </a:r>
                </a:p>
              </xdr:txBody>
            </xdr:sp>
            <xdr:sp macro="" textlink="">
              <xdr:nvSpPr>
                <xdr:cNvPr id="475" name="TextBox 474">
                  <a:extLst>
                    <a:ext uri="{FF2B5EF4-FFF2-40B4-BE49-F238E27FC236}">
                      <a16:creationId xmlns:a16="http://schemas.microsoft.com/office/drawing/2014/main" id="{00000000-0008-0000-0100-0000DB01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1761706" y="2729845"/>
                  <a:ext cx="544103" cy="187482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r>
                    <a:rPr lang="en-US" altLang="en-US" sz="800" b="0">
                      <a:latin typeface="LG스마트체 SemiBold" panose="020B0600000101010101" pitchFamily="50" charset="-127"/>
                      <a:ea typeface="LG스마트체 SemiBold" panose="020B0600000101010101" pitchFamily="50" charset="-127"/>
                    </a:rPr>
                    <a:t> 0</a:t>
                  </a:r>
                </a:p>
              </xdr:txBody>
            </xdr:sp>
            <xdr:sp macro="" textlink="$AL$5">
              <xdr:nvSpPr>
                <xdr:cNvPr id="496" name="TextBox 495">
                  <a:extLst>
                    <a:ext uri="{FF2B5EF4-FFF2-40B4-BE49-F238E27FC236}">
                      <a16:creationId xmlns:a16="http://schemas.microsoft.com/office/drawing/2014/main" id="{00000000-0008-0000-0100-0000F001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1811628" y="1147025"/>
                  <a:ext cx="177202" cy="217864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fld id="{C6DF1FC4-AFBF-4461-8B2F-7B7FB1FA96EC}" type="TxLink">
                    <a:rPr lang="en-US" altLang="en-US" sz="1500" b="0" i="0" u="none" strike="noStrike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pPr algn="ctr"/>
                    <a:t>v</a:t>
                  </a:fld>
                  <a:endParaRPr lang="ko-KR" altLang="en-US" sz="1500" b="0"/>
                </a:p>
              </xdr:txBody>
            </xdr:sp>
            <xdr:sp macro="" textlink="">
              <xdr:nvSpPr>
                <xdr:cNvPr id="506" name="왼쪽 화살표 146">
                  <a:extLst>
                    <a:ext uri="{FF2B5EF4-FFF2-40B4-BE49-F238E27FC236}">
                      <a16:creationId xmlns:a16="http://schemas.microsoft.com/office/drawing/2014/main" id="{00000000-0008-0000-0100-0000FA010000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6364071" y="8382014"/>
                  <a:ext cx="183281" cy="181955"/>
                </a:xfrm>
                <a:prstGeom prst="leftArrow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overflow" horzOverflow="overflow" rtlCol="0" anchor="t"/>
                <a:lstStyle/>
                <a:p>
                  <a:pPr algn="l"/>
                  <a:endParaRPr lang="ko-KR" altLang="en-US" sz="11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9" name="TextBox 18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5577682" y="1124952"/>
                  <a:ext cx="449651" cy="311006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r>
                    <a:rPr lang="en-US" altLang="en-US" sz="1500" b="0"/>
                    <a:t> v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100-000017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4162286" y="967307"/>
                  <a:ext cx="544103" cy="187482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r>
                    <a:rPr lang="en-US" altLang="en-US" sz="800" b="0">
                      <a:latin typeface="LG스마트체 SemiBold" panose="020B0600000101010101" pitchFamily="50" charset="-127"/>
                      <a:ea typeface="LG스마트체 SemiBold" panose="020B0600000101010101" pitchFamily="50" charset="-127"/>
                    </a:rPr>
                    <a:t> 0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SpPr txBox="1">
                  <a:spLocks/>
                </xdr:cNvSpPr>
              </xdr:nvSpPr>
              <xdr:spPr>
                <a:xfrm>
                  <a:off x="4770482" y="1333778"/>
                  <a:ext cx="413218" cy="264296"/>
                </a:xfrm>
                <a:prstGeom prst="rect">
                  <a:avLst/>
                </a:prstGeom>
                <a:noFill/>
                <a:ln w="9525" cmpd="sng">
                  <a:noFill/>
                  <a:prstDash val="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overflow" horzOverflow="overflow" wrap="square" rtlCol="0" anchor="ctr"/>
                <a:lstStyle/>
                <a:p>
                  <a:pPr algn="ctr"/>
                  <a:r>
                    <a:rPr lang="en-US" altLang="en-US" sz="1400" b="0"/>
                    <a:t> v</a:t>
                  </a:r>
                </a:p>
              </xdr:txBody>
            </xdr:sp>
          </xdr:grpSp>
        </xdr:grpSp>
      </xdr:grpSp>
    </xdr:grpSp>
    <xdr:clientData/>
  </xdr:twoCellAnchor>
  <xdr:twoCellAnchor>
    <xdr:from>
      <xdr:col>0</xdr:col>
      <xdr:colOff>341065</xdr:colOff>
      <xdr:row>25</xdr:row>
      <xdr:rowOff>42301</xdr:rowOff>
    </xdr:from>
    <xdr:to>
      <xdr:col>0</xdr:col>
      <xdr:colOff>509276</xdr:colOff>
      <xdr:row>26</xdr:row>
      <xdr:rowOff>65892</xdr:rowOff>
    </xdr:to>
    <xdr:sp macro="" textlink="">
      <xdr:nvSpPr>
        <xdr:cNvPr id="103" name="왼쪽 화살표 2">
          <a:extLst>
            <a:ext uri="{FF2B5EF4-FFF2-40B4-BE49-F238E27FC236}">
              <a16:creationId xmlns:a16="http://schemas.microsoft.com/office/drawing/2014/main" id="{00000000-0008-0000-0100-00007F700000}"/>
            </a:ext>
          </a:extLst>
        </xdr:cNvPr>
        <xdr:cNvSpPr>
          <a:spLocks noChangeAspect="1"/>
        </xdr:cNvSpPr>
      </xdr:nvSpPr>
      <xdr:spPr>
        <a:xfrm flipH="1">
          <a:off x="341065" y="5315069"/>
          <a:ext cx="168211" cy="234502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169722</xdr:colOff>
      <xdr:row>156</xdr:row>
      <xdr:rowOff>50997</xdr:rowOff>
    </xdr:from>
    <xdr:to>
      <xdr:col>9</xdr:col>
      <xdr:colOff>347818</xdr:colOff>
      <xdr:row>157</xdr:row>
      <xdr:rowOff>18916</xdr:rowOff>
    </xdr:to>
    <xdr:sp macro="" textlink="">
      <xdr:nvSpPr>
        <xdr:cNvPr id="104" name="왼쪽 화살표 146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/>
        </xdr:cNvSpPr>
      </xdr:nvSpPr>
      <xdr:spPr>
        <a:xfrm>
          <a:off x="6422604" y="33265232"/>
          <a:ext cx="178096" cy="180831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14</xdr:col>
          <xdr:colOff>352425</xdr:colOff>
          <xdr:row>2</xdr:row>
          <xdr:rowOff>9525</xdr:rowOff>
        </xdr:from>
        <xdr:to>
          <xdr:col>17</xdr:col>
          <xdr:colOff>38100</xdr:colOff>
          <xdr:row>2</xdr:row>
          <xdr:rowOff>171450</xdr:rowOff>
        </xdr:to>
        <xdr:sp macro="" textlink="">
          <xdr:nvSpPr>
            <xdr:cNvPr id="2049" name="Drop Down 1" descr="고객구분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14</xdr:col>
          <xdr:colOff>9525</xdr:colOff>
          <xdr:row>5</xdr:row>
          <xdr:rowOff>9525</xdr:rowOff>
        </xdr:from>
        <xdr:to>
          <xdr:col>17</xdr:col>
          <xdr:colOff>9525</xdr:colOff>
          <xdr:row>6</xdr:row>
          <xdr:rowOff>0</xdr:rowOff>
        </xdr:to>
        <xdr:sp macro="" textlink="">
          <xdr:nvSpPr>
            <xdr:cNvPr id="2062" name="Drop Down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28575</xdr:colOff>
          <xdr:row>5</xdr:row>
          <xdr:rowOff>0</xdr:rowOff>
        </xdr:from>
        <xdr:to>
          <xdr:col>22</xdr:col>
          <xdr:colOff>114300</xdr:colOff>
          <xdr:row>6</xdr:row>
          <xdr:rowOff>0</xdr:rowOff>
        </xdr:to>
        <xdr:sp macro="" textlink="">
          <xdr:nvSpPr>
            <xdr:cNvPr id="2095" name="Drop Down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14</xdr:col>
          <xdr:colOff>9525</xdr:colOff>
          <xdr:row>6</xdr:row>
          <xdr:rowOff>9525</xdr:rowOff>
        </xdr:from>
        <xdr:to>
          <xdr:col>20</xdr:col>
          <xdr:colOff>76200</xdr:colOff>
          <xdr:row>7</xdr:row>
          <xdr:rowOff>0</xdr:rowOff>
        </xdr:to>
        <xdr:sp macro="" textlink="">
          <xdr:nvSpPr>
            <xdr:cNvPr id="2096" name="Drop Down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14</xdr:col>
          <xdr:colOff>0</xdr:colOff>
          <xdr:row>11</xdr:row>
          <xdr:rowOff>9525</xdr:rowOff>
        </xdr:from>
        <xdr:to>
          <xdr:col>17</xdr:col>
          <xdr:colOff>38100</xdr:colOff>
          <xdr:row>12</xdr:row>
          <xdr:rowOff>9525</xdr:rowOff>
        </xdr:to>
        <xdr:sp macro="" textlink="">
          <xdr:nvSpPr>
            <xdr:cNvPr id="2118" name="Drop Down 70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14</xdr:col>
          <xdr:colOff>0</xdr:colOff>
          <xdr:row>13</xdr:row>
          <xdr:rowOff>19050</xdr:rowOff>
        </xdr:from>
        <xdr:to>
          <xdr:col>17</xdr:col>
          <xdr:colOff>38100</xdr:colOff>
          <xdr:row>14</xdr:row>
          <xdr:rowOff>0</xdr:rowOff>
        </xdr:to>
        <xdr:sp macro="" textlink="">
          <xdr:nvSpPr>
            <xdr:cNvPr id="2123" name="Drop Down 75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14</xdr:col>
          <xdr:colOff>9525</xdr:colOff>
          <xdr:row>20</xdr:row>
          <xdr:rowOff>9525</xdr:rowOff>
        </xdr:from>
        <xdr:to>
          <xdr:col>16</xdr:col>
          <xdr:colOff>95250</xdr:colOff>
          <xdr:row>20</xdr:row>
          <xdr:rowOff>200025</xdr:rowOff>
        </xdr:to>
        <xdr:sp macro="" textlink="">
          <xdr:nvSpPr>
            <xdr:cNvPr id="2124" name="Drop Down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19050</xdr:colOff>
          <xdr:row>20</xdr:row>
          <xdr:rowOff>19050</xdr:rowOff>
        </xdr:from>
        <xdr:to>
          <xdr:col>22</xdr:col>
          <xdr:colOff>0</xdr:colOff>
          <xdr:row>20</xdr:row>
          <xdr:rowOff>200025</xdr:rowOff>
        </xdr:to>
        <xdr:sp macro="" textlink="">
          <xdr:nvSpPr>
            <xdr:cNvPr id="2125" name="Drop Down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85725</xdr:colOff>
          <xdr:row>16</xdr:row>
          <xdr:rowOff>9525</xdr:rowOff>
        </xdr:from>
        <xdr:to>
          <xdr:col>16</xdr:col>
          <xdr:colOff>142875</xdr:colOff>
          <xdr:row>16</xdr:row>
          <xdr:rowOff>180975</xdr:rowOff>
        </xdr:to>
        <xdr:sp macro="" textlink="">
          <xdr:nvSpPr>
            <xdr:cNvPr id="2126" name="Drop Down 78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9525</xdr:colOff>
          <xdr:row>11</xdr:row>
          <xdr:rowOff>0</xdr:rowOff>
        </xdr:from>
        <xdr:to>
          <xdr:col>23</xdr:col>
          <xdr:colOff>47625</xdr:colOff>
          <xdr:row>12</xdr:row>
          <xdr:rowOff>0</xdr:rowOff>
        </xdr:to>
        <xdr:sp macro="" textlink="">
          <xdr:nvSpPr>
            <xdr:cNvPr id="2147" name="Drop Down 99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609486</xdr:colOff>
      <xdr:row>147</xdr:row>
      <xdr:rowOff>148021</xdr:rowOff>
    </xdr:from>
    <xdr:to>
      <xdr:col>3</xdr:col>
      <xdr:colOff>68878</xdr:colOff>
      <xdr:row>148</xdr:row>
      <xdr:rowOff>115939</xdr:rowOff>
    </xdr:to>
    <xdr:sp macro="" textlink="">
      <xdr:nvSpPr>
        <xdr:cNvPr id="113" name="왼쪽 화살표 146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/>
        </xdr:cNvSpPr>
      </xdr:nvSpPr>
      <xdr:spPr>
        <a:xfrm>
          <a:off x="1842133" y="31446050"/>
          <a:ext cx="176569" cy="180830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708204</xdr:colOff>
      <xdr:row>147</xdr:row>
      <xdr:rowOff>103288</xdr:rowOff>
    </xdr:from>
    <xdr:to>
      <xdr:col>4</xdr:col>
      <xdr:colOff>700876</xdr:colOff>
      <xdr:row>148</xdr:row>
      <xdr:rowOff>117942</xdr:rowOff>
    </xdr:to>
    <xdr:sp macro="" textlink="">
      <xdr:nvSpPr>
        <xdr:cNvPr id="2" name="직사각형 1"/>
        <xdr:cNvSpPr/>
      </xdr:nvSpPr>
      <xdr:spPr>
        <a:xfrm>
          <a:off x="1940851" y="31401317"/>
          <a:ext cx="1427025" cy="2275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800">
              <a:solidFill>
                <a:schemeClr val="tx1"/>
              </a:solidFill>
            </a:rPr>
            <a:t>청소년 개통시 작성 필수</a:t>
          </a:r>
        </a:p>
      </xdr:txBody>
    </xdr:sp>
    <xdr:clientData/>
  </xdr:twoCellAnchor>
  <xdr:twoCellAnchor>
    <xdr:from>
      <xdr:col>2</xdr:col>
      <xdr:colOff>390889</xdr:colOff>
      <xdr:row>19</xdr:row>
      <xdr:rowOff>200383</xdr:rowOff>
    </xdr:from>
    <xdr:to>
      <xdr:col>2</xdr:col>
      <xdr:colOff>511420</xdr:colOff>
      <xdr:row>20</xdr:row>
      <xdr:rowOff>157059</xdr:rowOff>
    </xdr:to>
    <xdr:sp macro="" textlink="">
      <xdr:nvSpPr>
        <xdr:cNvPr id="116" name="왼쪽 화살표 2">
          <a:extLst>
            <a:ext uri="{FF2B5EF4-FFF2-40B4-BE49-F238E27FC236}">
              <a16:creationId xmlns:a16="http://schemas.microsoft.com/office/drawing/2014/main" id="{00000000-0008-0000-0100-00007F700000}"/>
            </a:ext>
          </a:extLst>
        </xdr:cNvPr>
        <xdr:cNvSpPr>
          <a:spLocks noChangeAspect="1"/>
        </xdr:cNvSpPr>
      </xdr:nvSpPr>
      <xdr:spPr>
        <a:xfrm flipH="1">
          <a:off x="1621812" y="4237518"/>
          <a:ext cx="120531" cy="169156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389423</xdr:colOff>
      <xdr:row>20</xdr:row>
      <xdr:rowOff>169610</xdr:rowOff>
    </xdr:from>
    <xdr:to>
      <xdr:col>2</xdr:col>
      <xdr:colOff>509954</xdr:colOff>
      <xdr:row>21</xdr:row>
      <xdr:rowOff>126285</xdr:rowOff>
    </xdr:to>
    <xdr:sp macro="" textlink="">
      <xdr:nvSpPr>
        <xdr:cNvPr id="117" name="왼쪽 화살표 2">
          <a:extLst>
            <a:ext uri="{FF2B5EF4-FFF2-40B4-BE49-F238E27FC236}">
              <a16:creationId xmlns:a16="http://schemas.microsoft.com/office/drawing/2014/main" id="{00000000-0008-0000-0100-00007F700000}"/>
            </a:ext>
          </a:extLst>
        </xdr:cNvPr>
        <xdr:cNvSpPr>
          <a:spLocks noChangeAspect="1"/>
        </xdr:cNvSpPr>
      </xdr:nvSpPr>
      <xdr:spPr>
        <a:xfrm flipH="1">
          <a:off x="1620346" y="4419225"/>
          <a:ext cx="120531" cy="169156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394551</xdr:colOff>
      <xdr:row>19</xdr:row>
      <xdr:rowOff>8414</xdr:rowOff>
    </xdr:from>
    <xdr:to>
      <xdr:col>2</xdr:col>
      <xdr:colOff>515082</xdr:colOff>
      <xdr:row>19</xdr:row>
      <xdr:rowOff>177570</xdr:rowOff>
    </xdr:to>
    <xdr:sp macro="" textlink="">
      <xdr:nvSpPr>
        <xdr:cNvPr id="120" name="왼쪽 화살표 2">
          <a:extLst>
            <a:ext uri="{FF2B5EF4-FFF2-40B4-BE49-F238E27FC236}">
              <a16:creationId xmlns:a16="http://schemas.microsoft.com/office/drawing/2014/main" id="{00000000-0008-0000-0100-00007F700000}"/>
            </a:ext>
          </a:extLst>
        </xdr:cNvPr>
        <xdr:cNvSpPr>
          <a:spLocks noChangeAspect="1"/>
        </xdr:cNvSpPr>
      </xdr:nvSpPr>
      <xdr:spPr>
        <a:xfrm flipH="1">
          <a:off x="1623276" y="3989864"/>
          <a:ext cx="120531" cy="169156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238562</xdr:colOff>
      <xdr:row>29</xdr:row>
      <xdr:rowOff>112627</xdr:rowOff>
    </xdr:from>
    <xdr:to>
      <xdr:col>9</xdr:col>
      <xdr:colOff>418634</xdr:colOff>
      <xdr:row>30</xdr:row>
      <xdr:rowOff>85225</xdr:rowOff>
    </xdr:to>
    <xdr:sp macro="" textlink="">
      <xdr:nvSpPr>
        <xdr:cNvPr id="123" name="왼쪽 화살표 146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>
          <a:spLocks/>
        </xdr:cNvSpPr>
      </xdr:nvSpPr>
      <xdr:spPr>
        <a:xfrm>
          <a:off x="6499085" y="6139354"/>
          <a:ext cx="180072" cy="180416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434848</xdr:colOff>
      <xdr:row>15</xdr:row>
      <xdr:rowOff>131505</xdr:rowOff>
    </xdr:from>
    <xdr:to>
      <xdr:col>1</xdr:col>
      <xdr:colOff>42494</xdr:colOff>
      <xdr:row>16</xdr:row>
      <xdr:rowOff>88181</xdr:rowOff>
    </xdr:to>
    <xdr:sp macro="" textlink="">
      <xdr:nvSpPr>
        <xdr:cNvPr id="124" name="왼쪽 화살표 2">
          <a:extLst>
            <a:ext uri="{FF2B5EF4-FFF2-40B4-BE49-F238E27FC236}">
              <a16:creationId xmlns:a16="http://schemas.microsoft.com/office/drawing/2014/main" id="{00000000-0008-0000-0100-00007F700000}"/>
            </a:ext>
          </a:extLst>
        </xdr:cNvPr>
        <xdr:cNvSpPr>
          <a:spLocks noChangeAspect="1"/>
        </xdr:cNvSpPr>
      </xdr:nvSpPr>
      <xdr:spPr>
        <a:xfrm flipH="1">
          <a:off x="434848" y="3274755"/>
          <a:ext cx="121996" cy="166226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437780</xdr:colOff>
      <xdr:row>16</xdr:row>
      <xdr:rowOff>108059</xdr:rowOff>
    </xdr:from>
    <xdr:to>
      <xdr:col>1</xdr:col>
      <xdr:colOff>45426</xdr:colOff>
      <xdr:row>17</xdr:row>
      <xdr:rowOff>64734</xdr:rowOff>
    </xdr:to>
    <xdr:sp macro="" textlink="">
      <xdr:nvSpPr>
        <xdr:cNvPr id="125" name="왼쪽 화살표 2">
          <a:extLst>
            <a:ext uri="{FF2B5EF4-FFF2-40B4-BE49-F238E27FC236}">
              <a16:creationId xmlns:a16="http://schemas.microsoft.com/office/drawing/2014/main" id="{00000000-0008-0000-0100-00007F700000}"/>
            </a:ext>
          </a:extLst>
        </xdr:cNvPr>
        <xdr:cNvSpPr>
          <a:spLocks noChangeAspect="1"/>
        </xdr:cNvSpPr>
      </xdr:nvSpPr>
      <xdr:spPr>
        <a:xfrm flipH="1">
          <a:off x="437780" y="3507751"/>
          <a:ext cx="120531" cy="169156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428987</xdr:colOff>
      <xdr:row>17</xdr:row>
      <xdr:rowOff>69959</xdr:rowOff>
    </xdr:from>
    <xdr:to>
      <xdr:col>1</xdr:col>
      <xdr:colOff>36633</xdr:colOff>
      <xdr:row>18</xdr:row>
      <xdr:rowOff>26634</xdr:rowOff>
    </xdr:to>
    <xdr:sp macro="" textlink="">
      <xdr:nvSpPr>
        <xdr:cNvPr id="127" name="왼쪽 화살표 2">
          <a:extLst>
            <a:ext uri="{FF2B5EF4-FFF2-40B4-BE49-F238E27FC236}">
              <a16:creationId xmlns:a16="http://schemas.microsoft.com/office/drawing/2014/main" id="{00000000-0008-0000-0100-00007F700000}"/>
            </a:ext>
          </a:extLst>
        </xdr:cNvPr>
        <xdr:cNvSpPr>
          <a:spLocks noChangeAspect="1"/>
        </xdr:cNvSpPr>
      </xdr:nvSpPr>
      <xdr:spPr>
        <a:xfrm flipH="1">
          <a:off x="428987" y="3682132"/>
          <a:ext cx="120531" cy="169156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238696</xdr:colOff>
      <xdr:row>21</xdr:row>
      <xdr:rowOff>166712</xdr:rowOff>
    </xdr:from>
    <xdr:to>
      <xdr:col>9</xdr:col>
      <xdr:colOff>418768</xdr:colOff>
      <xdr:row>22</xdr:row>
      <xdr:rowOff>139310</xdr:rowOff>
    </xdr:to>
    <xdr:sp macro="" textlink="">
      <xdr:nvSpPr>
        <xdr:cNvPr id="128" name="왼쪽 화살표 146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>
          <a:spLocks/>
        </xdr:cNvSpPr>
      </xdr:nvSpPr>
      <xdr:spPr>
        <a:xfrm>
          <a:off x="6499219" y="4530894"/>
          <a:ext cx="180072" cy="180416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423270</xdr:colOff>
      <xdr:row>27</xdr:row>
      <xdr:rowOff>70603</xdr:rowOff>
    </xdr:from>
    <xdr:to>
      <xdr:col>5</xdr:col>
      <xdr:colOff>640381</xdr:colOff>
      <xdr:row>28</xdr:row>
      <xdr:rowOff>12823</xdr:rowOff>
    </xdr:to>
    <xdr:sp macro="" textlink="">
      <xdr:nvSpPr>
        <xdr:cNvPr id="129" name="왼쪽 화살표 2">
          <a:extLst>
            <a:ext uri="{FF2B5EF4-FFF2-40B4-BE49-F238E27FC236}">
              <a16:creationId xmlns:a16="http://schemas.microsoft.com/office/drawing/2014/main" id="{00000000-0008-0000-0100-00007F700000}"/>
            </a:ext>
          </a:extLst>
        </xdr:cNvPr>
        <xdr:cNvSpPr>
          <a:spLocks noChangeAspect="1"/>
        </xdr:cNvSpPr>
      </xdr:nvSpPr>
      <xdr:spPr>
        <a:xfrm rot="5400000" flipH="1">
          <a:off x="3842512" y="5648157"/>
          <a:ext cx="150038" cy="217111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558475</xdr:colOff>
      <xdr:row>31</xdr:row>
      <xdr:rowOff>121518</xdr:rowOff>
    </xdr:from>
    <xdr:to>
      <xdr:col>2</xdr:col>
      <xdr:colOff>679006</xdr:colOff>
      <xdr:row>32</xdr:row>
      <xdr:rowOff>78194</xdr:rowOff>
    </xdr:to>
    <xdr:sp macro="" textlink="">
      <xdr:nvSpPr>
        <xdr:cNvPr id="130" name="왼쪽 화살표 2">
          <a:extLst>
            <a:ext uri="{FF2B5EF4-FFF2-40B4-BE49-F238E27FC236}">
              <a16:creationId xmlns:a16="http://schemas.microsoft.com/office/drawing/2014/main" id="{00000000-0008-0000-0100-00007F700000}"/>
            </a:ext>
          </a:extLst>
        </xdr:cNvPr>
        <xdr:cNvSpPr>
          <a:spLocks noChangeAspect="1"/>
        </xdr:cNvSpPr>
      </xdr:nvSpPr>
      <xdr:spPr>
        <a:xfrm flipH="1">
          <a:off x="1788066" y="6563882"/>
          <a:ext cx="120531" cy="164494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336195</xdr:colOff>
      <xdr:row>59</xdr:row>
      <xdr:rowOff>135578</xdr:rowOff>
    </xdr:from>
    <xdr:to>
      <xdr:col>9</xdr:col>
      <xdr:colOff>515571</xdr:colOff>
      <xdr:row>60</xdr:row>
      <xdr:rowOff>112840</xdr:rowOff>
    </xdr:to>
    <xdr:sp macro="" textlink="">
      <xdr:nvSpPr>
        <xdr:cNvPr id="131" name="왼쪽 화살표 146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/>
        </xdr:cNvSpPr>
      </xdr:nvSpPr>
      <xdr:spPr>
        <a:xfrm>
          <a:off x="6589077" y="12697372"/>
          <a:ext cx="179376" cy="190174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301375</xdr:colOff>
      <xdr:row>75</xdr:row>
      <xdr:rowOff>211178</xdr:rowOff>
    </xdr:from>
    <xdr:to>
      <xdr:col>9</xdr:col>
      <xdr:colOff>480751</xdr:colOff>
      <xdr:row>76</xdr:row>
      <xdr:rowOff>183777</xdr:rowOff>
    </xdr:to>
    <xdr:sp macro="" textlink="">
      <xdr:nvSpPr>
        <xdr:cNvPr id="132" name="왼쪽 화살표 146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/>
        </xdr:cNvSpPr>
      </xdr:nvSpPr>
      <xdr:spPr>
        <a:xfrm>
          <a:off x="6554257" y="16179560"/>
          <a:ext cx="179376" cy="185511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283923</xdr:colOff>
      <xdr:row>85</xdr:row>
      <xdr:rowOff>33184</xdr:rowOff>
    </xdr:from>
    <xdr:to>
      <xdr:col>9</xdr:col>
      <xdr:colOff>463299</xdr:colOff>
      <xdr:row>86</xdr:row>
      <xdr:rowOff>4051</xdr:rowOff>
    </xdr:to>
    <xdr:sp macro="" textlink="">
      <xdr:nvSpPr>
        <xdr:cNvPr id="135" name="왼쪽 화살표 146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/>
        </xdr:cNvSpPr>
      </xdr:nvSpPr>
      <xdr:spPr>
        <a:xfrm>
          <a:off x="6536805" y="18130684"/>
          <a:ext cx="179376" cy="183779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286838</xdr:colOff>
      <xdr:row>89</xdr:row>
      <xdr:rowOff>170429</xdr:rowOff>
    </xdr:from>
    <xdr:to>
      <xdr:col>9</xdr:col>
      <xdr:colOff>466214</xdr:colOff>
      <xdr:row>90</xdr:row>
      <xdr:rowOff>143028</xdr:rowOff>
    </xdr:to>
    <xdr:sp macro="" textlink="">
      <xdr:nvSpPr>
        <xdr:cNvPr id="136" name="왼쪽 화살표 146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/>
        </xdr:cNvSpPr>
      </xdr:nvSpPr>
      <xdr:spPr>
        <a:xfrm>
          <a:off x="6539720" y="19119576"/>
          <a:ext cx="179376" cy="185511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89188</xdr:colOff>
      <xdr:row>134</xdr:row>
      <xdr:rowOff>125505</xdr:rowOff>
    </xdr:from>
    <xdr:to>
      <xdr:col>8</xdr:col>
      <xdr:colOff>274547</xdr:colOff>
      <xdr:row>135</xdr:row>
      <xdr:rowOff>90178</xdr:rowOff>
    </xdr:to>
    <xdr:sp macro="" textlink="">
      <xdr:nvSpPr>
        <xdr:cNvPr id="138" name="왼쪽 화살표 146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/>
        </xdr:cNvSpPr>
      </xdr:nvSpPr>
      <xdr:spPr>
        <a:xfrm rot="16200000">
          <a:off x="5628781" y="28651794"/>
          <a:ext cx="177585" cy="185359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169838</xdr:colOff>
      <xdr:row>155</xdr:row>
      <xdr:rowOff>24066</xdr:rowOff>
    </xdr:from>
    <xdr:to>
      <xdr:col>9</xdr:col>
      <xdr:colOff>349214</xdr:colOff>
      <xdr:row>155</xdr:row>
      <xdr:rowOff>206214</xdr:rowOff>
    </xdr:to>
    <xdr:sp macro="" textlink="">
      <xdr:nvSpPr>
        <xdr:cNvPr id="139" name="왼쪽 화살표 146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/>
        </xdr:cNvSpPr>
      </xdr:nvSpPr>
      <xdr:spPr>
        <a:xfrm>
          <a:off x="6422720" y="33025390"/>
          <a:ext cx="179376" cy="182148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297102</xdr:colOff>
      <xdr:row>27</xdr:row>
      <xdr:rowOff>208203</xdr:rowOff>
    </xdr:from>
    <xdr:to>
      <xdr:col>12</xdr:col>
      <xdr:colOff>271095</xdr:colOff>
      <xdr:row>29</xdr:row>
      <xdr:rowOff>19314</xdr:rowOff>
    </xdr:to>
    <xdr:sp macro="" textlink="">
      <xdr:nvSpPr>
        <xdr:cNvPr id="140" name="왼쪽 화살표 2">
          <a:extLst>
            <a:ext uri="{FF2B5EF4-FFF2-40B4-BE49-F238E27FC236}">
              <a16:creationId xmlns:a16="http://schemas.microsoft.com/office/drawing/2014/main" id="{00000000-0008-0000-0100-00007F700000}"/>
            </a:ext>
          </a:extLst>
        </xdr:cNvPr>
        <xdr:cNvSpPr>
          <a:spLocks noChangeAspect="1"/>
        </xdr:cNvSpPr>
      </xdr:nvSpPr>
      <xdr:spPr>
        <a:xfrm flipH="1">
          <a:off x="7484814" y="5945184"/>
          <a:ext cx="289050" cy="236072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395283</xdr:colOff>
      <xdr:row>18</xdr:row>
      <xdr:rowOff>43584</xdr:rowOff>
    </xdr:from>
    <xdr:to>
      <xdr:col>2</xdr:col>
      <xdr:colOff>515814</xdr:colOff>
      <xdr:row>19</xdr:row>
      <xdr:rowOff>259</xdr:rowOff>
    </xdr:to>
    <xdr:sp macro="" textlink="">
      <xdr:nvSpPr>
        <xdr:cNvPr id="118" name="왼쪽 화살표 2">
          <a:extLst>
            <a:ext uri="{FF2B5EF4-FFF2-40B4-BE49-F238E27FC236}">
              <a16:creationId xmlns:a16="http://schemas.microsoft.com/office/drawing/2014/main" id="{00000000-0008-0000-0100-00007F700000}"/>
            </a:ext>
          </a:extLst>
        </xdr:cNvPr>
        <xdr:cNvSpPr>
          <a:spLocks noChangeAspect="1"/>
        </xdr:cNvSpPr>
      </xdr:nvSpPr>
      <xdr:spPr>
        <a:xfrm flipH="1">
          <a:off x="1626206" y="3868238"/>
          <a:ext cx="120531" cy="169156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278594</xdr:colOff>
      <xdr:row>131</xdr:row>
      <xdr:rowOff>98682</xdr:rowOff>
    </xdr:from>
    <xdr:to>
      <xdr:col>9</xdr:col>
      <xdr:colOff>457970</xdr:colOff>
      <xdr:row>132</xdr:row>
      <xdr:rowOff>69550</xdr:rowOff>
    </xdr:to>
    <xdr:sp macro="" textlink="">
      <xdr:nvSpPr>
        <xdr:cNvPr id="141" name="왼쪽 화살표 146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/>
        </xdr:cNvSpPr>
      </xdr:nvSpPr>
      <xdr:spPr>
        <a:xfrm>
          <a:off x="6531476" y="27990123"/>
          <a:ext cx="179376" cy="183780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266828</xdr:colOff>
      <xdr:row>137</xdr:row>
      <xdr:rowOff>187210</xdr:rowOff>
    </xdr:from>
    <xdr:to>
      <xdr:col>9</xdr:col>
      <xdr:colOff>446204</xdr:colOff>
      <xdr:row>138</xdr:row>
      <xdr:rowOff>158077</xdr:rowOff>
    </xdr:to>
    <xdr:sp macro="" textlink="">
      <xdr:nvSpPr>
        <xdr:cNvPr id="142" name="왼쪽 화살표 146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/>
        </xdr:cNvSpPr>
      </xdr:nvSpPr>
      <xdr:spPr>
        <a:xfrm>
          <a:off x="6519710" y="29356122"/>
          <a:ext cx="179376" cy="183779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316694</xdr:colOff>
      <xdr:row>109</xdr:row>
      <xdr:rowOff>11837</xdr:rowOff>
    </xdr:from>
    <xdr:to>
      <xdr:col>9</xdr:col>
      <xdr:colOff>496070</xdr:colOff>
      <xdr:row>109</xdr:row>
      <xdr:rowOff>195617</xdr:rowOff>
    </xdr:to>
    <xdr:sp macro="" textlink="">
      <xdr:nvSpPr>
        <xdr:cNvPr id="143" name="왼쪽 화살표 146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/>
        </xdr:cNvSpPr>
      </xdr:nvSpPr>
      <xdr:spPr>
        <a:xfrm>
          <a:off x="6569576" y="23219219"/>
          <a:ext cx="179376" cy="183780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85725</xdr:colOff>
      <xdr:row>25</xdr:row>
      <xdr:rowOff>66675</xdr:rowOff>
    </xdr:from>
    <xdr:to>
      <xdr:col>9</xdr:col>
      <xdr:colOff>285751</xdr:colOff>
      <xdr:row>26</xdr:row>
      <xdr:rowOff>152400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/>
        </xdr:cNvSpPr>
      </xdr:nvSpPr>
      <xdr:spPr>
        <a:xfrm>
          <a:off x="6315075" y="5305425"/>
          <a:ext cx="200026" cy="295275"/>
        </a:xfrm>
        <a:prstGeom prst="rect">
          <a:avLst/>
        </a:prstGeom>
        <a:noFill/>
        <a:ln w="952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ctr"/>
          <a:r>
            <a:rPr lang="en-US" altLang="en-US" b="0"/>
            <a:t> </a:t>
          </a:r>
          <a:r>
            <a:rPr lang="en-US" altLang="en-US" sz="1100" b="1"/>
            <a:t>V</a:t>
          </a:r>
        </a:p>
      </xdr:txBody>
    </xdr:sp>
    <xdr:clientData/>
  </xdr:twoCellAnchor>
  <xdr:twoCellAnchor>
    <xdr:from>
      <xdr:col>9</xdr:col>
      <xdr:colOff>238125</xdr:colOff>
      <xdr:row>19</xdr:row>
      <xdr:rowOff>190500</xdr:rowOff>
    </xdr:from>
    <xdr:to>
      <xdr:col>9</xdr:col>
      <xdr:colOff>418197</xdr:colOff>
      <xdr:row>20</xdr:row>
      <xdr:rowOff>163098</xdr:rowOff>
    </xdr:to>
    <xdr:sp macro="" textlink="">
      <xdr:nvSpPr>
        <xdr:cNvPr id="122" name="왼쪽 화살표 146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>
          <a:spLocks/>
        </xdr:cNvSpPr>
      </xdr:nvSpPr>
      <xdr:spPr>
        <a:xfrm>
          <a:off x="6467475" y="4171950"/>
          <a:ext cx="180072" cy="182148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47624</xdr:colOff>
      <xdr:row>25</xdr:row>
      <xdr:rowOff>200025</xdr:rowOff>
    </xdr:from>
    <xdr:to>
      <xdr:col>9</xdr:col>
      <xdr:colOff>742949</xdr:colOff>
      <xdr:row>27</xdr:row>
      <xdr:rowOff>123825</xdr:rowOff>
    </xdr:to>
    <xdr:sp macro="" textlink="">
      <xdr:nvSpPr>
        <xdr:cNvPr id="6" name="TextBox 5"/>
        <xdr:cNvSpPr txBox="1"/>
      </xdr:nvSpPr>
      <xdr:spPr>
        <a:xfrm>
          <a:off x="6276974" y="5438775"/>
          <a:ext cx="6953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O </a:t>
          </a:r>
          <a:r>
            <a:rPr lang="ko-KR" altLang="en-US" sz="800"/>
            <a:t>면제</a:t>
          </a:r>
        </a:p>
      </xdr:txBody>
    </xdr:sp>
    <xdr:clientData/>
  </xdr:twoCellAnchor>
  <xdr:twoCellAnchor>
    <xdr:from>
      <xdr:col>8</xdr:col>
      <xdr:colOff>26894</xdr:colOff>
      <xdr:row>168</xdr:row>
      <xdr:rowOff>100852</xdr:rowOff>
    </xdr:from>
    <xdr:to>
      <xdr:col>8</xdr:col>
      <xdr:colOff>212253</xdr:colOff>
      <xdr:row>169</xdr:row>
      <xdr:rowOff>65525</xdr:rowOff>
    </xdr:to>
    <xdr:sp macro="" textlink="">
      <xdr:nvSpPr>
        <xdr:cNvPr id="147" name="왼쪽 화살표 146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/>
        </xdr:cNvSpPr>
      </xdr:nvSpPr>
      <xdr:spPr>
        <a:xfrm rot="16200000">
          <a:off x="5566487" y="35866141"/>
          <a:ext cx="177585" cy="185359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347702</xdr:colOff>
      <xdr:row>23</xdr:row>
      <xdr:rowOff>185378</xdr:rowOff>
    </xdr:from>
    <xdr:to>
      <xdr:col>8</xdr:col>
      <xdr:colOff>67123</xdr:colOff>
      <xdr:row>25</xdr:row>
      <xdr:rowOff>72990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/>
        </xdr:cNvSpPr>
      </xdr:nvSpPr>
      <xdr:spPr>
        <a:xfrm>
          <a:off x="5166231" y="5082349"/>
          <a:ext cx="436598" cy="313435"/>
        </a:xfrm>
        <a:prstGeom prst="rect">
          <a:avLst/>
        </a:prstGeom>
        <a:noFill/>
        <a:ln w="952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ctr"/>
          <a:r>
            <a:rPr lang="en-US" altLang="en-US" sz="1500" b="0"/>
            <a:t> 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1"/>
    <pageSetUpPr fitToPage="1"/>
  </sheetPr>
  <dimension ref="A1:J38"/>
  <sheetViews>
    <sheetView showGridLines="0" zoomScale="130" zoomScaleNormal="130" zoomScaleSheetLayoutView="115" workbookViewId="0">
      <selection activeCell="B1" sqref="B1"/>
    </sheetView>
  </sheetViews>
  <sheetFormatPr defaultColWidth="3.25" defaultRowHeight="16.5"/>
  <cols>
    <col min="1" max="1" width="3.5" style="141" bestFit="1" customWidth="1"/>
    <col min="2" max="2" width="7.375" style="143" customWidth="1"/>
    <col min="3" max="3" width="23.125" style="143" customWidth="1"/>
    <col min="4" max="4" width="8.5" style="143" bestFit="1" customWidth="1"/>
    <col min="5" max="5" width="9.5" style="143" bestFit="1" customWidth="1"/>
    <col min="6" max="6" width="8.5" style="143" bestFit="1" customWidth="1"/>
    <col min="7" max="7" width="10" style="143" bestFit="1" customWidth="1"/>
    <col min="8" max="8" width="12.625" style="143" bestFit="1" customWidth="1"/>
    <col min="9" max="9" width="9.5" style="143" bestFit="1" customWidth="1"/>
    <col min="10" max="10" width="7.625" style="143" bestFit="1" customWidth="1"/>
    <col min="11" max="16384" width="3.25" style="142"/>
  </cols>
  <sheetData>
    <row r="1" spans="1:10" ht="40.5" customHeight="1" thickBot="1">
      <c r="B1" s="144"/>
      <c r="C1" s="145"/>
      <c r="D1" s="145"/>
      <c r="E1" s="145"/>
      <c r="F1" s="145"/>
      <c r="G1" s="146"/>
      <c r="H1" s="146"/>
      <c r="I1" s="147"/>
      <c r="J1" s="147"/>
    </row>
    <row r="2" spans="1:10" ht="17.25" customHeight="1">
      <c r="B2" s="220" t="s">
        <v>69</v>
      </c>
      <c r="C2" s="148" t="s">
        <v>70</v>
      </c>
      <c r="D2" s="222" t="s">
        <v>164</v>
      </c>
      <c r="E2" s="226" t="s">
        <v>78</v>
      </c>
      <c r="F2" s="228" t="s">
        <v>79</v>
      </c>
      <c r="G2" s="224" t="s">
        <v>173</v>
      </c>
      <c r="H2" s="230" t="s">
        <v>172</v>
      </c>
      <c r="I2" s="230" t="s">
        <v>71</v>
      </c>
      <c r="J2" s="218" t="s">
        <v>0</v>
      </c>
    </row>
    <row r="3" spans="1:10" ht="17.25" thickBot="1">
      <c r="B3" s="221"/>
      <c r="C3" s="149" t="s">
        <v>72</v>
      </c>
      <c r="D3" s="223"/>
      <c r="E3" s="227"/>
      <c r="F3" s="229"/>
      <c r="G3" s="225"/>
      <c r="H3" s="231"/>
      <c r="I3" s="231"/>
      <c r="J3" s="219"/>
    </row>
    <row r="4" spans="1:10" ht="17.25" customHeight="1" thickTop="1">
      <c r="A4" s="141">
        <v>2</v>
      </c>
      <c r="B4" s="235" t="s">
        <v>213</v>
      </c>
      <c r="C4" s="169" t="str">
        <f>IFERROR(INDEX(데이터!B:B,MATCH(A:A,데이터!A:A,)),0)</f>
        <v>DATA 걱정없는 유심 1GB</v>
      </c>
      <c r="D4" s="154">
        <f>IFERROR(INDEX(데이터!I:I,MATCH(A:A,데이터!A:A,)),0)</f>
        <v>12900</v>
      </c>
      <c r="E4" s="155">
        <f>IFERROR(INDEX(데이터!C:C,MATCH(A:A,데이터!A:A,)),0)</f>
        <v>24000</v>
      </c>
      <c r="F4" s="156">
        <f>D4-E4</f>
        <v>-11100</v>
      </c>
      <c r="G4" s="162" t="str">
        <f>IFERROR(INDEX(데이터!D:D,MATCH(A:A,데이터!A:A,)),0)</f>
        <v>무제한</v>
      </c>
      <c r="H4" s="163" t="str">
        <f>IFERROR(INDEX(데이터!F:F,MATCH(A:A,데이터!A:A,)),0)</f>
        <v>1GB</v>
      </c>
      <c r="I4" s="163" t="str">
        <f>IFERROR(INDEX(데이터!G:G,MATCH(A:A,데이터!A:A,)),0)</f>
        <v>1Mbps</v>
      </c>
      <c r="J4" s="164" t="str">
        <f>IFERROR(INDEX(데이터!E:E,MATCH(A:A,데이터!A:A,)),0)</f>
        <v>무제한</v>
      </c>
    </row>
    <row r="5" spans="1:10">
      <c r="A5" s="141">
        <v>3</v>
      </c>
      <c r="B5" s="236"/>
      <c r="C5" s="170" t="str">
        <f>IFERROR(INDEX(데이터!B:B,MATCH(A:A,데이터!A:A,)),0)</f>
        <v>DATA 걱정없는 유심 4.5GB</v>
      </c>
      <c r="D5" s="157">
        <f>IFERROR(INDEX(데이터!I:I,MATCH(A:A,데이터!A:A,)),0)</f>
        <v>14500</v>
      </c>
      <c r="E5" s="158">
        <f>IFERROR(INDEX(데이터!C:C,MATCH(A:A,데이터!A:A,)),0)</f>
        <v>39900</v>
      </c>
      <c r="F5" s="159">
        <f t="shared" ref="F5:F18" si="0">D5-E5</f>
        <v>-25400</v>
      </c>
      <c r="G5" s="165" t="str">
        <f>IFERROR(INDEX(데이터!D:D,MATCH(A:A,데이터!A:A,)),0)</f>
        <v>무제한</v>
      </c>
      <c r="H5" s="166" t="str">
        <f>IFERROR(INDEX(데이터!F:F,MATCH(A:A,데이터!A:A,)),0)</f>
        <v>4.5GB</v>
      </c>
      <c r="I5" s="166" t="str">
        <f>IFERROR(INDEX(데이터!G:G,MATCH(A:A,데이터!A:A,)),0)</f>
        <v>1Mbps</v>
      </c>
      <c r="J5" s="167" t="str">
        <f>IFERROR(INDEX(데이터!E:E,MATCH(A:A,데이터!A:A,)),0)</f>
        <v>무제한</v>
      </c>
    </row>
    <row r="6" spans="1:10">
      <c r="A6" s="141">
        <v>4</v>
      </c>
      <c r="B6" s="236"/>
      <c r="C6" s="170" t="str">
        <f>IFERROR(INDEX(데이터!B:B,MATCH(A:A,데이터!A:A,)),0)</f>
        <v>DATA 걱정없는 유심 5GB</v>
      </c>
      <c r="D6" s="157">
        <f>IFERROR(INDEX(데이터!I:I,MATCH(A:A,데이터!A:A,)),0)</f>
        <v>17500</v>
      </c>
      <c r="E6" s="158">
        <f>IFERROR(INDEX(데이터!C:C,MATCH(A:A,데이터!A:A,)),0)</f>
        <v>41500</v>
      </c>
      <c r="F6" s="159">
        <f t="shared" si="0"/>
        <v>-24000</v>
      </c>
      <c r="G6" s="165" t="str">
        <f>IFERROR(INDEX(데이터!D:D,MATCH(A:A,데이터!A:A,)),0)</f>
        <v>무제한</v>
      </c>
      <c r="H6" s="166" t="str">
        <f>IFERROR(INDEX(데이터!F:F,MATCH(A:A,데이터!A:A,)),0)</f>
        <v>5GB</v>
      </c>
      <c r="I6" s="166" t="str">
        <f>IFERROR(INDEX(데이터!G:G,MATCH(A:A,데이터!A:A,)),0)</f>
        <v>1Mbps</v>
      </c>
      <c r="J6" s="167" t="str">
        <f>IFERROR(INDEX(데이터!E:E,MATCH(A:A,데이터!A:A,)),0)</f>
        <v>무제한</v>
      </c>
    </row>
    <row r="7" spans="1:10" ht="16.5" customHeight="1">
      <c r="A7" s="141">
        <v>5</v>
      </c>
      <c r="B7" s="236"/>
      <c r="C7" s="170" t="str">
        <f>IFERROR(INDEX(데이터!B:B,MATCH(A:A,데이터!A:A,)),0)</f>
        <v>DATA 걱정없는 유심 7GB</v>
      </c>
      <c r="D7" s="157">
        <f>IFERROR(INDEX(데이터!I:I,MATCH(A:A,데이터!A:A,)),0)</f>
        <v>18500</v>
      </c>
      <c r="E7" s="158">
        <f>IFERROR(INDEX(데이터!C:C,MATCH(A:A,데이터!A:A,)),0)</f>
        <v>45100</v>
      </c>
      <c r="F7" s="159">
        <f t="shared" si="0"/>
        <v>-26600</v>
      </c>
      <c r="G7" s="165" t="str">
        <f>IFERROR(INDEX(데이터!D:D,MATCH(A:A,데이터!A:A,)),0)</f>
        <v>무제한</v>
      </c>
      <c r="H7" s="166" t="str">
        <f>IFERROR(INDEX(데이터!F:F,MATCH(A:A,데이터!A:A,)),0)</f>
        <v>7GB</v>
      </c>
      <c r="I7" s="166" t="str">
        <f>IFERROR(INDEX(데이터!G:G,MATCH(A:A,데이터!A:A,)),0)</f>
        <v>1Mbps</v>
      </c>
      <c r="J7" s="167" t="str">
        <f>IFERROR(INDEX(데이터!E:E,MATCH(A:A,데이터!A:A,)),0)</f>
        <v>무제한</v>
      </c>
    </row>
    <row r="8" spans="1:10">
      <c r="A8" s="141">
        <v>6</v>
      </c>
      <c r="B8" s="237"/>
      <c r="C8" s="170" t="str">
        <f>IFERROR(INDEX(데이터!B:B,MATCH(A:A,데이터!A:A,)),0)</f>
        <v>DATA 걱정없는 유심 10GB</v>
      </c>
      <c r="D8" s="157">
        <f>IFERROR(INDEX(데이터!I:I,MATCH(A:A,데이터!A:A,)),0)</f>
        <v>25000</v>
      </c>
      <c r="E8" s="158">
        <f>IFERROR(INDEX(데이터!C:C,MATCH(A:A,데이터!A:A,)),0)</f>
        <v>48400</v>
      </c>
      <c r="F8" s="159">
        <f t="shared" si="0"/>
        <v>-23400</v>
      </c>
      <c r="G8" s="165" t="str">
        <f>IFERROR(INDEX(데이터!D:D,MATCH(A:A,데이터!A:A,)),0)</f>
        <v>무제한</v>
      </c>
      <c r="H8" s="166" t="str">
        <f>IFERROR(INDEX(데이터!F:F,MATCH(A:A,데이터!A:A,)),0)</f>
        <v>10GB</v>
      </c>
      <c r="I8" s="166" t="str">
        <f>IFERROR(INDEX(데이터!G:G,MATCH(A:A,데이터!A:A,)),0)</f>
        <v>1Mbps</v>
      </c>
      <c r="J8" s="167" t="str">
        <f>IFERROR(INDEX(데이터!E:E,MATCH(A:A,데이터!A:A,)),0)</f>
        <v>무제한</v>
      </c>
    </row>
    <row r="9" spans="1:10">
      <c r="A9" s="141">
        <v>7</v>
      </c>
      <c r="B9" s="238" t="s">
        <v>214</v>
      </c>
      <c r="C9" s="170" t="str">
        <f>IFERROR(INDEX(데이터!B:B,MATCH(A:A,데이터!A:A,)),0)</f>
        <v>슬림 유심 500MB 50분</v>
      </c>
      <c r="D9" s="157">
        <f>IFERROR(INDEX(데이터!I:I,MATCH(A:A,데이터!A:A,)),0)</f>
        <v>3300</v>
      </c>
      <c r="E9" s="158">
        <f>IFERROR(INDEX(데이터!C:C,MATCH(A:A,데이터!A:A,)),0)</f>
        <v>6490</v>
      </c>
      <c r="F9" s="159">
        <f t="shared" si="0"/>
        <v>-3190</v>
      </c>
      <c r="G9" s="168" t="str">
        <f>IFERROR(INDEX(데이터!D:D,MATCH(A:A,데이터!A:A,)),0)</f>
        <v>50분</v>
      </c>
      <c r="H9" s="166" t="str">
        <f>IFERROR(INDEX(데이터!F:F,MATCH(A:A,데이터!A:A,)),0)</f>
        <v>500MB</v>
      </c>
      <c r="I9" s="166">
        <f>IFERROR(INDEX(데이터!G:G,MATCH(A:A,데이터!A:A,)),0)</f>
        <v>0</v>
      </c>
      <c r="J9" s="167" t="str">
        <f>IFERROR(INDEX(데이터!E:E,MATCH(A:A,데이터!A:A,)),0)</f>
        <v>50건</v>
      </c>
    </row>
    <row r="10" spans="1:10" ht="18" customHeight="1">
      <c r="A10" s="141">
        <v>8</v>
      </c>
      <c r="B10" s="236"/>
      <c r="C10" s="170" t="str">
        <f>IFERROR(INDEX(데이터!B:B,MATCH(A:A,데이터!A:A,)),0)</f>
        <v>슬림 유심 1GB 50분</v>
      </c>
      <c r="D10" s="157">
        <f>IFERROR(INDEX(데이터!I:I,MATCH(A:A,데이터!A:A,)),0)</f>
        <v>4950</v>
      </c>
      <c r="E10" s="158">
        <f>IFERROR(INDEX(데이터!C:C,MATCH(A:A,데이터!A:A,)),0)</f>
        <v>10890</v>
      </c>
      <c r="F10" s="159">
        <f t="shared" si="0"/>
        <v>-5940</v>
      </c>
      <c r="G10" s="165" t="str">
        <f>IFERROR(INDEX(데이터!D:D,MATCH(A:A,데이터!A:A,)),0)</f>
        <v>50분</v>
      </c>
      <c r="H10" s="166" t="str">
        <f>IFERROR(INDEX(데이터!F:F,MATCH(A:A,데이터!A:A,)),0)</f>
        <v>1GB</v>
      </c>
      <c r="I10" s="166">
        <f>IFERROR(INDEX(데이터!G:G,MATCH(A:A,데이터!A:A,)),0)</f>
        <v>0</v>
      </c>
      <c r="J10" s="167" t="str">
        <f>IFERROR(INDEX(데이터!E:E,MATCH(A:A,데이터!A:A,)),0)</f>
        <v>0건</v>
      </c>
    </row>
    <row r="11" spans="1:10" ht="16.5" customHeight="1">
      <c r="A11" s="141">
        <v>9</v>
      </c>
      <c r="B11" s="236"/>
      <c r="C11" s="171" t="str">
        <f>IFERROR(INDEX(데이터!B:B,MATCH(A:A,데이터!A:A,)),0)</f>
        <v>슬림 유심 1GB 100분</v>
      </c>
      <c r="D11" s="157">
        <f>IFERROR(INDEX(데이터!I:I,MATCH(A:A,데이터!A:A,)),0)</f>
        <v>5170</v>
      </c>
      <c r="E11" s="160">
        <f>IFERROR(INDEX(데이터!C:C,MATCH(A:A,데이터!A:A,)),0)</f>
        <v>11000</v>
      </c>
      <c r="F11" s="161">
        <f t="shared" si="0"/>
        <v>-5830</v>
      </c>
      <c r="G11" s="165" t="str">
        <f>IFERROR(INDEX(데이터!D:D,MATCH(A:A,데이터!A:A,)),0)</f>
        <v>100분</v>
      </c>
      <c r="H11" s="166" t="str">
        <f>IFERROR(INDEX(데이터!F:F,MATCH(A:A,데이터!A:A,)),0)</f>
        <v>1GB</v>
      </c>
      <c r="I11" s="166">
        <f>IFERROR(INDEX(데이터!G:G,MATCH(A:A,데이터!A:A,)),0)</f>
        <v>0</v>
      </c>
      <c r="J11" s="167" t="str">
        <f>IFERROR(INDEX(데이터!E:E,MATCH(A:A,데이터!A:A,)),0)</f>
        <v>50건</v>
      </c>
    </row>
    <row r="12" spans="1:10" ht="16.5" customHeight="1">
      <c r="A12" s="141">
        <v>10</v>
      </c>
      <c r="B12" s="236"/>
      <c r="C12" s="171" t="str">
        <f>IFERROR(INDEX(데이터!B:B,MATCH(A:A,데이터!A:A,)),0)</f>
        <v>슬림 유심 2GB 200분</v>
      </c>
      <c r="D12" s="157">
        <f>IFERROR(INDEX(데이터!I:I,MATCH(A:A,데이터!A:A,)),0)</f>
        <v>6600</v>
      </c>
      <c r="E12" s="160">
        <f>IFERROR(INDEX(데이터!C:C,MATCH(A:A,데이터!A:A,)),0)</f>
        <v>20130</v>
      </c>
      <c r="F12" s="161">
        <f t="shared" si="0"/>
        <v>-13530</v>
      </c>
      <c r="G12" s="165" t="str">
        <f>IFERROR(INDEX(데이터!D:D,MATCH(A:A,데이터!A:A,)),0)</f>
        <v>200분</v>
      </c>
      <c r="H12" s="166" t="str">
        <f>IFERROR(INDEX(데이터!F:F,MATCH(A:A,데이터!A:A,)),0)</f>
        <v>2GB</v>
      </c>
      <c r="I12" s="166">
        <f>IFERROR(INDEX(데이터!G:G,MATCH(A:A,데이터!A:A,)),0)</f>
        <v>0</v>
      </c>
      <c r="J12" s="167" t="str">
        <f>IFERROR(INDEX(데이터!E:E,MATCH(A:A,데이터!A:A,)),0)</f>
        <v>150건</v>
      </c>
    </row>
    <row r="13" spans="1:10">
      <c r="A13" s="141">
        <v>11</v>
      </c>
      <c r="B13" s="237"/>
      <c r="C13" s="171" t="str">
        <f>IFERROR(INDEX(데이터!B:B,MATCH(A:A,데이터!A:A,)),0)</f>
        <v>보편 유심 5GB 200분</v>
      </c>
      <c r="D13" s="157">
        <f>IFERROR(INDEX(데이터!I:I,MATCH(A:A,데이터!A:A,)),0)</f>
        <v>9900</v>
      </c>
      <c r="E13" s="160">
        <f>IFERROR(INDEX(데이터!C:C,MATCH(A:A,데이터!A:A,)),0)</f>
        <v>24950</v>
      </c>
      <c r="F13" s="161">
        <f t="shared" si="0"/>
        <v>-15050</v>
      </c>
      <c r="G13" s="165" t="str">
        <f>IFERROR(INDEX(데이터!D:D,MATCH(A:A,데이터!A:A,)),0)</f>
        <v>200분</v>
      </c>
      <c r="H13" s="166" t="str">
        <f>IFERROR(INDEX(데이터!F:F,MATCH(A:A,데이터!A:A,)),0)</f>
        <v>5GB</v>
      </c>
      <c r="I13" s="166">
        <f>IFERROR(INDEX(데이터!G:G,MATCH(A:A,데이터!A:A,)),0)</f>
        <v>0</v>
      </c>
      <c r="J13" s="167" t="str">
        <f>IFERROR(INDEX(데이터!E:E,MATCH(A:A,데이터!A:A,)),0)</f>
        <v>100건</v>
      </c>
    </row>
    <row r="14" spans="1:10">
      <c r="A14" s="141">
        <v>12</v>
      </c>
      <c r="B14" s="239" t="s">
        <v>215</v>
      </c>
      <c r="C14" s="170" t="str">
        <f>IFERROR(INDEX(데이터!B:B,MATCH(A:A,데이터!A:A,)),0)</f>
        <v>The 착한 데이터 유심 1.3GB</v>
      </c>
      <c r="D14" s="157">
        <f>IFERROR(INDEX(데이터!I:I,MATCH(A:A,데이터!A:A,)),0)</f>
        <v>7900</v>
      </c>
      <c r="E14" s="158">
        <f>IFERROR(INDEX(데이터!C:C,MATCH(A:A,데이터!A:A,)),0)</f>
        <v>19690</v>
      </c>
      <c r="F14" s="159">
        <f t="shared" si="0"/>
        <v>-11790</v>
      </c>
      <c r="G14" s="165" t="str">
        <f>IFERROR(INDEX(데이터!D:D,MATCH(A:A,데이터!A:A,)),0)</f>
        <v>무제한</v>
      </c>
      <c r="H14" s="166" t="str">
        <f>IFERROR(INDEX(데이터!F:F,MATCH(A:A,데이터!A:A,)),0)</f>
        <v>1.3GB</v>
      </c>
      <c r="I14" s="166">
        <f>IFERROR(INDEX(데이터!G:G,MATCH(A:A,데이터!A:A,)),0)</f>
        <v>0</v>
      </c>
      <c r="J14" s="167" t="str">
        <f>IFERROR(INDEX(데이터!E:E,MATCH(A:A,데이터!A:A,)),0)</f>
        <v>무제한</v>
      </c>
    </row>
    <row r="15" spans="1:10">
      <c r="A15" s="141">
        <v>13</v>
      </c>
      <c r="B15" s="240"/>
      <c r="C15" s="170" t="str">
        <f>IFERROR(INDEX(데이터!B:B,MATCH(A:A,데이터!A:A,)),0)</f>
        <v>The 착한 데이터 유심 2.5GB</v>
      </c>
      <c r="D15" s="157">
        <f>IFERROR(INDEX(데이터!I:I,MATCH(A:A,데이터!A:A,)),0)</f>
        <v>8500</v>
      </c>
      <c r="E15" s="158">
        <f>IFERROR(INDEX(데이터!C:C,MATCH(A:A,데이터!A:A,)),0)</f>
        <v>22660</v>
      </c>
      <c r="F15" s="159">
        <f t="shared" si="0"/>
        <v>-14160</v>
      </c>
      <c r="G15" s="165" t="str">
        <f>IFERROR(INDEX(데이터!D:D,MATCH(A:A,데이터!A:A,)),0)</f>
        <v>무제한</v>
      </c>
      <c r="H15" s="166" t="str">
        <f>IFERROR(INDEX(데이터!F:F,MATCH(A:A,데이터!A:A,)),0)</f>
        <v>2.5GB</v>
      </c>
      <c r="I15" s="166">
        <f>IFERROR(INDEX(데이터!G:G,MATCH(A:A,데이터!A:A,)),0)</f>
        <v>0</v>
      </c>
      <c r="J15" s="167" t="str">
        <f>IFERROR(INDEX(데이터!E:E,MATCH(A:A,데이터!A:A,)),0)</f>
        <v>무제한</v>
      </c>
    </row>
    <row r="16" spans="1:10">
      <c r="A16" s="141">
        <v>14</v>
      </c>
      <c r="B16" s="240"/>
      <c r="C16" s="170" t="str">
        <f>IFERROR(INDEX(데이터!B:B,MATCH(A:A,데이터!A:A,)),0)</f>
        <v>The 착한 데이터 유심 3.6GB</v>
      </c>
      <c r="D16" s="157">
        <f>IFERROR(INDEX(데이터!I:I,MATCH(A:A,데이터!A:A,)),0)</f>
        <v>10800</v>
      </c>
      <c r="E16" s="158">
        <f>IFERROR(INDEX(데이터!C:C,MATCH(A:A,데이터!A:A,)),0)</f>
        <v>25740</v>
      </c>
      <c r="F16" s="159">
        <f t="shared" si="0"/>
        <v>-14940</v>
      </c>
      <c r="G16" s="165" t="str">
        <f>IFERROR(INDEX(데이터!D:D,MATCH(A:A,데이터!A:A,)),0)</f>
        <v>무제한</v>
      </c>
      <c r="H16" s="166" t="str">
        <f>IFERROR(INDEX(데이터!F:F,MATCH(A:A,데이터!A:A,)),0)</f>
        <v>3.6GB</v>
      </c>
      <c r="I16" s="166">
        <f>IFERROR(INDEX(데이터!G:G,MATCH(A:A,데이터!A:A,)),0)</f>
        <v>0</v>
      </c>
      <c r="J16" s="167" t="str">
        <f>IFERROR(INDEX(데이터!E:E,MATCH(A:A,데이터!A:A,)),0)</f>
        <v>무제한</v>
      </c>
    </row>
    <row r="17" spans="1:10">
      <c r="A17" s="141">
        <v>15</v>
      </c>
      <c r="B17" s="240"/>
      <c r="C17" s="170" t="str">
        <f>IFERROR(INDEX(데이터!B:B,MATCH(A:A,데이터!A:A,)),0)</f>
        <v>The 착한 데이터 유심 9GB 3000분</v>
      </c>
      <c r="D17" s="157">
        <f>IFERROR(INDEX(데이터!I:I,MATCH(A:A,데이터!A:A,)),0)</f>
        <v>17000</v>
      </c>
      <c r="E17" s="158">
        <f>IFERROR(INDEX(데이터!C:C,MATCH(A:A,데이터!A:A,)),0)</f>
        <v>37400</v>
      </c>
      <c r="F17" s="159">
        <f t="shared" si="0"/>
        <v>-20400</v>
      </c>
      <c r="G17" s="165" t="str">
        <f>IFERROR(INDEX(데이터!D:D,MATCH(A:A,데이터!A:A,)),0)</f>
        <v>3,000분</v>
      </c>
      <c r="H17" s="166" t="str">
        <f>IFERROR(INDEX(데이터!F:F,MATCH(A:A,데이터!A:A,)),0)</f>
        <v>9GB</v>
      </c>
      <c r="I17" s="166">
        <f>IFERROR(INDEX(데이터!G:G,MATCH(A:A,데이터!A:A,)),0)</f>
        <v>0</v>
      </c>
      <c r="J17" s="167" t="str">
        <f>IFERROR(INDEX(데이터!E:E,MATCH(A:A,데이터!A:A,)),0)</f>
        <v>무제한</v>
      </c>
    </row>
    <row r="18" spans="1:10" ht="16.5" customHeight="1">
      <c r="A18" s="141">
        <v>16</v>
      </c>
      <c r="B18" s="241"/>
      <c r="C18" s="179" t="str">
        <f>IFERROR(INDEX(데이터!B:B,MATCH(A:A,데이터!A:A,)),0)</f>
        <v>The 착한 데이터 유심 11GB</v>
      </c>
      <c r="D18" s="180">
        <f>IFERROR(INDEX(데이터!I:I,MATCH(A:A,데이터!A:A,)),0)</f>
        <v>33990</v>
      </c>
      <c r="E18" s="181">
        <f>IFERROR(INDEX(데이터!C:C,MATCH(A:A,데이터!A:A,)),0)</f>
        <v>49390</v>
      </c>
      <c r="F18" s="182">
        <f t="shared" si="0"/>
        <v>-15400</v>
      </c>
      <c r="G18" s="183" t="str">
        <f>IFERROR(INDEX(데이터!D:D,MATCH(A:A,데이터!A:A,)),0)</f>
        <v>무제한</v>
      </c>
      <c r="H18" s="184" t="str">
        <f>IFERROR(INDEX(데이터!F:F,MATCH(A:A,데이터!A:A,)),0)</f>
        <v>11.0GB</v>
      </c>
      <c r="I18" s="185" t="str">
        <f>IFERROR(INDEX(데이터!G:G,MATCH(A:A,데이터!A:A,)),0)</f>
        <v>일2GB+3Mbps</v>
      </c>
      <c r="J18" s="186" t="str">
        <f>IFERROR(INDEX(데이터!E:E,MATCH(A:A,데이터!A:A,)),0)</f>
        <v>무제한</v>
      </c>
    </row>
    <row r="19" spans="1:10">
      <c r="A19" s="141">
        <v>17</v>
      </c>
      <c r="B19" s="240" t="s">
        <v>216</v>
      </c>
      <c r="C19" s="170" t="str">
        <f>IFERROR(INDEX(데이터!B:B,MATCH(A:A,데이터!A:A,)),0)</f>
        <v>보편 안심 유심 1GB 100분</v>
      </c>
      <c r="D19" s="157">
        <f>IFERROR(INDEX(데이터!I:I,MATCH(A:A,데이터!A:A,)),0)</f>
        <v>22000</v>
      </c>
      <c r="E19" s="158">
        <f>IFERROR(INDEX(데이터!C:C,MATCH(A:A,데이터!A:A,)),0)</f>
        <v>22000</v>
      </c>
      <c r="F19" s="192">
        <f t="shared" ref="F19:F23" si="1">D19-E19</f>
        <v>0</v>
      </c>
      <c r="G19" s="165" t="str">
        <f>IFERROR(INDEX(데이터!D:D,MATCH(A:A,데이터!A:A,)),0)</f>
        <v>100분</v>
      </c>
      <c r="H19" s="166" t="str">
        <f>IFERROR(INDEX(데이터!F:F,MATCH(A:A,데이터!A:A,)),0)</f>
        <v>1GB</v>
      </c>
      <c r="I19" s="166" t="str">
        <f>IFERROR(INDEX(데이터!G:G,MATCH(A:A,데이터!A:A,)),0)</f>
        <v>1Mbps</v>
      </c>
      <c r="J19" s="167" t="str">
        <f>IFERROR(INDEX(데이터!E:E,MATCH(A:A,데이터!A:A,)),0)</f>
        <v>100건</v>
      </c>
    </row>
    <row r="20" spans="1:10">
      <c r="A20" s="141">
        <v>18</v>
      </c>
      <c r="B20" s="240"/>
      <c r="C20" s="170" t="str">
        <f>IFERROR(INDEX(데이터!B:B,MATCH(A:A,데이터!A:A,)),0)</f>
        <v>보편 안심 유심 3GB 200분</v>
      </c>
      <c r="D20" s="157">
        <f>IFERROR(INDEX(데이터!I:I,MATCH(A:A,데이터!A:A,)),0)</f>
        <v>13900</v>
      </c>
      <c r="E20" s="158">
        <f>IFERROR(INDEX(데이터!C:C,MATCH(A:A,데이터!A:A,)),0)</f>
        <v>32990</v>
      </c>
      <c r="F20" s="192">
        <f t="shared" si="1"/>
        <v>-19090</v>
      </c>
      <c r="G20" s="165" t="str">
        <f>IFERROR(INDEX(데이터!D:D,MATCH(A:A,데이터!A:A,)),0)</f>
        <v>200분</v>
      </c>
      <c r="H20" s="166" t="str">
        <f>IFERROR(INDEX(데이터!F:F,MATCH(A:A,데이터!A:A,)),0)</f>
        <v>3GB</v>
      </c>
      <c r="I20" s="166" t="str">
        <f>IFERROR(INDEX(데이터!G:G,MATCH(A:A,데이터!A:A,)),0)</f>
        <v>400Kbps</v>
      </c>
      <c r="J20" s="167" t="str">
        <f>IFERROR(INDEX(데이터!E:E,MATCH(A:A,데이터!A:A,)),0)</f>
        <v>100건</v>
      </c>
    </row>
    <row r="21" spans="1:10">
      <c r="A21" s="141">
        <v>19</v>
      </c>
      <c r="B21" s="240"/>
      <c r="C21" s="170" t="str">
        <f>IFERROR(INDEX(데이터!B:B,MATCH(A:A,데이터!A:A,)),0)</f>
        <v>보편 안심 유심 5GB 200분</v>
      </c>
      <c r="D21" s="157">
        <f>IFERROR(INDEX(데이터!I:I,MATCH(A:A,데이터!A:A,)),0)</f>
        <v>14400</v>
      </c>
      <c r="E21" s="158">
        <f>IFERROR(INDEX(데이터!C:C,MATCH(A:A,데이터!A:A,)),0)</f>
        <v>31500</v>
      </c>
      <c r="F21" s="192">
        <f t="shared" si="1"/>
        <v>-17100</v>
      </c>
      <c r="G21" s="165" t="str">
        <f>IFERROR(INDEX(데이터!D:D,MATCH(A:A,데이터!A:A,)),0)</f>
        <v>200분</v>
      </c>
      <c r="H21" s="166" t="str">
        <f>IFERROR(INDEX(데이터!F:F,MATCH(A:A,데이터!A:A,)),0)</f>
        <v>5GB</v>
      </c>
      <c r="I21" s="166" t="str">
        <f>IFERROR(INDEX(데이터!G:G,MATCH(A:A,데이터!A:A,)),0)</f>
        <v>1Mbps</v>
      </c>
      <c r="J21" s="167" t="str">
        <f>IFERROR(INDEX(데이터!E:E,MATCH(A:A,데이터!A:A,)),0)</f>
        <v>100건</v>
      </c>
    </row>
    <row r="22" spans="1:10">
      <c r="A22" s="141">
        <v>20</v>
      </c>
      <c r="B22" s="240"/>
      <c r="C22" s="170" t="str">
        <f>IFERROR(INDEX(데이터!B:B,MATCH(A:A,데이터!A:A,)),0)</f>
        <v>보편 안심 유심 6GB 200분</v>
      </c>
      <c r="D22" s="157">
        <f>IFERROR(INDEX(데이터!I:I,MATCH(A:A,데이터!A:A,)),0)</f>
        <v>35000</v>
      </c>
      <c r="E22" s="158">
        <f>IFERROR(INDEX(데이터!C:C,MATCH(A:A,데이터!A:A,)),0)</f>
        <v>35000</v>
      </c>
      <c r="F22" s="192">
        <f t="shared" si="1"/>
        <v>0</v>
      </c>
      <c r="G22" s="165" t="str">
        <f>IFERROR(INDEX(데이터!D:D,MATCH(A:A,데이터!A:A,)),0)</f>
        <v>200분</v>
      </c>
      <c r="H22" s="166" t="str">
        <f>IFERROR(INDEX(데이터!F:F,MATCH(A:A,데이터!A:A,)),0)</f>
        <v>6GB</v>
      </c>
      <c r="I22" s="166" t="str">
        <f>IFERROR(INDEX(데이터!G:G,MATCH(A:A,데이터!A:A,)),0)</f>
        <v>1Mbps</v>
      </c>
      <c r="J22" s="167" t="str">
        <f>IFERROR(INDEX(데이터!E:E,MATCH(A:A,데이터!A:A,)),0)</f>
        <v>100건</v>
      </c>
    </row>
    <row r="23" spans="1:10">
      <c r="A23" s="141">
        <v>21</v>
      </c>
      <c r="B23" s="240"/>
      <c r="C23" s="198" t="str">
        <f>IFERROR(INDEX(데이터!B:B,MATCH(A:A,데이터!A:A,)),0)</f>
        <v>보편 안심 유심 15GB 100분</v>
      </c>
      <c r="D23" s="199">
        <f>IFERROR(INDEX(데이터!I:I,MATCH(A:A,데이터!A:A,)),0)</f>
        <v>28820</v>
      </c>
      <c r="E23" s="200">
        <f>IFERROR(INDEX(데이터!C:C,MATCH(A:A,데이터!A:A,)),0)</f>
        <v>45100</v>
      </c>
      <c r="F23" s="201">
        <f t="shared" si="1"/>
        <v>-16280</v>
      </c>
      <c r="G23" s="202" t="str">
        <f>IFERROR(INDEX(데이터!D:D,MATCH(A:A,데이터!A:A,)),0)</f>
        <v>100분</v>
      </c>
      <c r="H23" s="203" t="str">
        <f>IFERROR(INDEX(데이터!F:F,MATCH(A:A,데이터!A:A,)),0)</f>
        <v>15GB</v>
      </c>
      <c r="I23" s="203" t="str">
        <f>IFERROR(INDEX(데이터!G:G,MATCH(A:A,데이터!A:A,)),0)</f>
        <v>망내1회선+3Mbps</v>
      </c>
      <c r="J23" s="204" t="str">
        <f>IFERROR(INDEX(데이터!E:E,MATCH(A:A,데이터!A:A,)),0)</f>
        <v>100건</v>
      </c>
    </row>
    <row r="24" spans="1:10" ht="17.25" customHeight="1">
      <c r="A24" s="141">
        <v>22</v>
      </c>
      <c r="B24" s="238" t="s">
        <v>222</v>
      </c>
      <c r="C24" s="170" t="str">
        <f>IFERROR(INDEX(데이터!B:B,MATCH(A:A,데이터!A:A,)),0)</f>
        <v>데이터 더주는 유심 7GB</v>
      </c>
      <c r="D24" s="157">
        <f>IFERROR(INDEX(데이터!I:I,MATCH(A:A,데이터!A:A,)),0)</f>
        <v>21500</v>
      </c>
      <c r="E24" s="158">
        <f>IFERROR(INDEX(데이터!C:C,MATCH(A:A,데이터!A:A,)),0)</f>
        <v>45100</v>
      </c>
      <c r="F24" s="159">
        <f t="shared" ref="F24:F30" si="2">D24-E24</f>
        <v>-23600</v>
      </c>
      <c r="G24" s="165" t="str">
        <f>IFERROR(INDEX(데이터!D:D,MATCH(A:A,데이터!A:A,)),0)</f>
        <v>무제한</v>
      </c>
      <c r="H24" s="166" t="str">
        <f>IFERROR(INDEX(데이터!F:F,MATCH(A:A,데이터!A:A,)),0)</f>
        <v>7.0GB</v>
      </c>
      <c r="I24" s="166" t="str">
        <f>IFERROR(INDEX(데이터!G:G,MATCH(A:A,데이터!A:A,)),0)</f>
        <v>1Mbps</v>
      </c>
      <c r="J24" s="167" t="str">
        <f>IFERROR(INDEX(데이터!E:E,MATCH(A:A,데이터!A:A,)),0)</f>
        <v>무제한</v>
      </c>
    </row>
    <row r="25" spans="1:10">
      <c r="A25" s="141">
        <v>23</v>
      </c>
      <c r="B25" s="236"/>
      <c r="C25" s="170" t="str">
        <f>IFERROR(INDEX(데이터!B:B,MATCH(A:A,데이터!A:A,)),0)</f>
        <v>데이터 더주는 유심 10GB</v>
      </c>
      <c r="D25" s="157">
        <f>IFERROR(INDEX(데이터!I:I,MATCH(A:A,데이터!A:A,)),0)</f>
        <v>28000</v>
      </c>
      <c r="E25" s="158">
        <f>IFERROR(INDEX(데이터!C:C,MATCH(A:A,데이터!A:A,)),0)</f>
        <v>48400</v>
      </c>
      <c r="F25" s="159">
        <f t="shared" si="2"/>
        <v>-20400</v>
      </c>
      <c r="G25" s="165" t="str">
        <f>IFERROR(INDEX(데이터!D:D,MATCH(A:A,데이터!A:A,)),0)</f>
        <v>무제한</v>
      </c>
      <c r="H25" s="166" t="str">
        <f>IFERROR(INDEX(데이터!F:F,MATCH(A:A,데이터!A:A,)),0)</f>
        <v>10.0GB</v>
      </c>
      <c r="I25" s="166" t="str">
        <f>IFERROR(INDEX(데이터!G:G,MATCH(A:A,데이터!A:A,)),0)</f>
        <v>1Mbps</v>
      </c>
      <c r="J25" s="167" t="str">
        <f>IFERROR(INDEX(데이터!E:E,MATCH(A:A,데이터!A:A,)),0)</f>
        <v>무제한</v>
      </c>
    </row>
    <row r="26" spans="1:10">
      <c r="A26" s="141">
        <v>24</v>
      </c>
      <c r="B26" s="236"/>
      <c r="C26" s="170" t="str">
        <f>IFERROR(INDEX(데이터!B:B,MATCH(A:A,데이터!A:A,)),0)</f>
        <v>데이터 더주는 유심 11GB</v>
      </c>
      <c r="D26" s="157">
        <f>IFERROR(INDEX(데이터!I:I,MATCH(A:A,데이터!A:A,)),0)</f>
        <v>36990</v>
      </c>
      <c r="E26" s="158">
        <f>IFERROR(INDEX(데이터!C:C,MATCH(A:A,데이터!A:A,)),0)</f>
        <v>49390</v>
      </c>
      <c r="F26" s="159">
        <f t="shared" si="2"/>
        <v>-12400</v>
      </c>
      <c r="G26" s="165" t="str">
        <f>IFERROR(INDEX(데이터!D:D,MATCH(A:A,데이터!A:A,)),0)</f>
        <v>무제한</v>
      </c>
      <c r="H26" s="166" t="str">
        <f>IFERROR(INDEX(데이터!F:F,MATCH(A:A,데이터!A:A,)),0)</f>
        <v>11.0GB</v>
      </c>
      <c r="I26" s="166" t="str">
        <f>IFERROR(INDEX(데이터!G:G,MATCH(A:A,데이터!A:A,)),0)</f>
        <v>일2GB+3Mbps</v>
      </c>
      <c r="J26" s="167" t="str">
        <f>IFERROR(INDEX(데이터!E:E,MATCH(A:A,데이터!A:A,)),0)</f>
        <v>무제한</v>
      </c>
    </row>
    <row r="27" spans="1:10">
      <c r="A27" s="141">
        <v>25</v>
      </c>
      <c r="B27" s="237"/>
      <c r="C27" s="170" t="str">
        <f>IFERROR(INDEX(데이터!B:B,MATCH(A:A,데이터!A:A,)),0)</f>
        <v>데이터 더주는 유심 15GB 100분</v>
      </c>
      <c r="D27" s="157">
        <f>IFERROR(INDEX(데이터!I:I,MATCH(A:A,데이터!A:A,)),0)</f>
        <v>31820</v>
      </c>
      <c r="E27" s="158">
        <f>IFERROR(INDEX(데이터!C:C,MATCH(A:A,데이터!A:A,)),0)</f>
        <v>45100</v>
      </c>
      <c r="F27" s="159">
        <f t="shared" si="2"/>
        <v>-13280</v>
      </c>
      <c r="G27" s="165" t="str">
        <f>IFERROR(INDEX(데이터!D:D,MATCH(A:A,데이터!A:A,)),0)</f>
        <v>100분</v>
      </c>
      <c r="H27" s="166" t="str">
        <f>IFERROR(INDEX(데이터!F:F,MATCH(A:A,데이터!A:A,)),0)</f>
        <v>15.0GB</v>
      </c>
      <c r="I27" s="166" t="str">
        <f>IFERROR(INDEX(데이터!G:G,MATCH(A:A,데이터!A:A,)),0)</f>
        <v>3Mbps</v>
      </c>
      <c r="J27" s="167" t="str">
        <f>IFERROR(INDEX(데이터!E:E,MATCH(A:A,데이터!A:A,)),0)</f>
        <v>100건</v>
      </c>
    </row>
    <row r="28" spans="1:10" ht="17.25" customHeight="1">
      <c r="A28" s="141">
        <v>26</v>
      </c>
      <c r="B28" s="206" t="s">
        <v>242</v>
      </c>
      <c r="C28" s="170" t="str">
        <f>IFERROR(INDEX(데이터!B:B,MATCH(A:A,데이터!A:A,)),0)</f>
        <v>The 착한 데이터 유심 0GB</v>
      </c>
      <c r="D28" s="157">
        <f>IFERROR(INDEX(데이터!I:I,MATCH(A:A,데이터!A:A,)),0)</f>
        <v>7500</v>
      </c>
      <c r="E28" s="158">
        <f>IFERROR(INDEX(데이터!C:C,MATCH(A:A,데이터!A:A,)),0)</f>
        <v>13000</v>
      </c>
      <c r="F28" s="159">
        <f t="shared" si="2"/>
        <v>-5500</v>
      </c>
      <c r="G28" s="165" t="str">
        <f>IFERROR(INDEX(데이터!D:D,MATCH(A:A,데이터!A:A,)),0)</f>
        <v>무제한</v>
      </c>
      <c r="H28" s="166" t="str">
        <f>IFERROR(INDEX(데이터!F:F,MATCH(A:A,데이터!A:A,)),0)</f>
        <v>0GB</v>
      </c>
      <c r="I28" s="166">
        <f>IFERROR(INDEX(데이터!G:G,MATCH(A:A,데이터!A:A,)),0)</f>
        <v>0</v>
      </c>
      <c r="J28" s="167" t="str">
        <f>IFERROR(INDEX(데이터!E:E,MATCH(A:A,데이터!A:A,)),0)</f>
        <v>무제한</v>
      </c>
    </row>
    <row r="29" spans="1:10" ht="17.25" customHeight="1">
      <c r="A29" s="141">
        <v>27</v>
      </c>
      <c r="B29" s="232" t="s">
        <v>237</v>
      </c>
      <c r="C29" s="170" t="str">
        <f>IFERROR(INDEX(데이터!B:B,MATCH(A:A,데이터!A:A,)),0)</f>
        <v>안심보험 유심5GB</v>
      </c>
      <c r="D29" s="157">
        <f>IFERROR(INDEX(데이터!I:I,MATCH(A:A,데이터!A:A,)),0)</f>
        <v>18400</v>
      </c>
      <c r="E29" s="158">
        <f>IFERROR(INDEX(데이터!C:C,MATCH(A:A,데이터!A:A,)),0)</f>
        <v>41500</v>
      </c>
      <c r="F29" s="159">
        <f t="shared" ref="F29" si="3">D29-E29</f>
        <v>-23100</v>
      </c>
      <c r="G29" s="165" t="str">
        <f>IFERROR(INDEX(데이터!D:D,MATCH(A:A,데이터!A:A,)),0)</f>
        <v>무제한</v>
      </c>
      <c r="H29" s="166" t="str">
        <f>IFERROR(INDEX(데이터!F:F,MATCH(A:A,데이터!A:A,)),0)</f>
        <v>5GB</v>
      </c>
      <c r="I29" s="166" t="str">
        <f>IFERROR(INDEX(데이터!G:G,MATCH(A:A,데이터!A:A,)),0)</f>
        <v>1Mbps</v>
      </c>
      <c r="J29" s="167" t="str">
        <f>IFERROR(INDEX(데이터!E:E,MATCH(A:A,데이터!A:A,)),0)</f>
        <v>무제한</v>
      </c>
    </row>
    <row r="30" spans="1:10">
      <c r="A30" s="141">
        <v>28</v>
      </c>
      <c r="B30" s="233"/>
      <c r="C30" s="198" t="str">
        <f>IFERROR(INDEX(데이터!B:B,MATCH(A:A,데이터!A:A,)),0)</f>
        <v>안심보험 유심7GB</v>
      </c>
      <c r="D30" s="199">
        <f>IFERROR(INDEX(데이터!I:I,MATCH(A:A,데이터!A:A,)),0)</f>
        <v>19900</v>
      </c>
      <c r="E30" s="200">
        <f>IFERROR(INDEX(데이터!C:C,MATCH(A:A,데이터!A:A,)),0)</f>
        <v>45100</v>
      </c>
      <c r="F30" s="205">
        <f t="shared" si="2"/>
        <v>-25200</v>
      </c>
      <c r="G30" s="202" t="str">
        <f>IFERROR(INDEX(데이터!D:D,MATCH(A:A,데이터!A:A,)),0)</f>
        <v>무제한</v>
      </c>
      <c r="H30" s="203" t="str">
        <f>IFERROR(INDEX(데이터!F:F,MATCH(A:A,데이터!A:A,)),0)</f>
        <v>7GB</v>
      </c>
      <c r="I30" s="203" t="str">
        <f>IFERROR(INDEX(데이터!G:G,MATCH(A:A,데이터!A:A,)),0)</f>
        <v>1Mbps</v>
      </c>
      <c r="J30" s="204" t="str">
        <f>IFERROR(INDEX(데이터!E:E,MATCH(A:A,데이터!A:A,)),0)</f>
        <v>무제한</v>
      </c>
    </row>
    <row r="31" spans="1:10">
      <c r="A31" s="141">
        <v>29</v>
      </c>
      <c r="B31" s="233"/>
      <c r="C31" s="198" t="str">
        <f>IFERROR(INDEX(데이터!B:B,MATCH(A:A,데이터!A:A,)),0)</f>
        <v>쿠폰팩 유심 5GB</v>
      </c>
      <c r="D31" s="199">
        <f>IFERROR(INDEX(데이터!I:I,MATCH(A:A,데이터!A:A,)),0)</f>
        <v>17900</v>
      </c>
      <c r="E31" s="200">
        <f>IFERROR(INDEX(데이터!C:C,MATCH(A:A,데이터!A:A,)),0)</f>
        <v>41500</v>
      </c>
      <c r="F31" s="205">
        <f t="shared" ref="F31" si="4">D31-E31</f>
        <v>-23600</v>
      </c>
      <c r="G31" s="202" t="str">
        <f>IFERROR(INDEX(데이터!D:D,MATCH(A:A,데이터!A:A,)),0)</f>
        <v>무제한</v>
      </c>
      <c r="H31" s="203" t="str">
        <f>IFERROR(INDEX(데이터!F:F,MATCH(A:A,데이터!A:A,)),0)</f>
        <v>5.0GB</v>
      </c>
      <c r="I31" s="203" t="str">
        <f>IFERROR(INDEX(데이터!G:G,MATCH(A:A,데이터!A:A,)),0)</f>
        <v>1Mbps</v>
      </c>
      <c r="J31" s="204" t="str">
        <f>IFERROR(INDEX(데이터!E:E,MATCH(A:A,데이터!A:A,)),0)</f>
        <v>무제한</v>
      </c>
    </row>
    <row r="32" spans="1:10">
      <c r="A32" s="141">
        <v>30</v>
      </c>
      <c r="B32" s="233"/>
      <c r="C32" s="170" t="str">
        <f>IFERROR(INDEX(데이터!B:B,MATCH(A:A,데이터!A:A,)),0)</f>
        <v>쿠폰팩 유심 7GB</v>
      </c>
      <c r="D32" s="157">
        <f>IFERROR(INDEX(데이터!I:I,MATCH(A:A,데이터!A:A,)),0)</f>
        <v>20900</v>
      </c>
      <c r="E32" s="158">
        <f>IFERROR(INDEX(데이터!C:C,MATCH(A:A,데이터!A:A,)),0)</f>
        <v>45100</v>
      </c>
      <c r="F32" s="159">
        <f t="shared" ref="F32:F38" si="5">D32-E32</f>
        <v>-24200</v>
      </c>
      <c r="G32" s="166" t="str">
        <f>IFERROR(INDEX(데이터!D:D,MATCH(A:A,데이터!A:A,)),0)</f>
        <v>무제한</v>
      </c>
      <c r="H32" s="166" t="str">
        <f>IFERROR(INDEX(데이터!F:F,MATCH(A:A,데이터!A:A,)),0)</f>
        <v>7.0GB</v>
      </c>
      <c r="I32" s="166" t="str">
        <f>IFERROR(INDEX(데이터!G:G,MATCH(A:A,데이터!A:A,)),0)</f>
        <v>1Mbps</v>
      </c>
      <c r="J32" s="167" t="str">
        <f>IFERROR(INDEX(데이터!E:E,MATCH(A:A,데이터!A:A,)),0)</f>
        <v>무제한</v>
      </c>
    </row>
    <row r="33" spans="1:10">
      <c r="A33" s="141">
        <v>31</v>
      </c>
      <c r="B33" s="233"/>
      <c r="C33" s="170" t="str">
        <f>IFERROR(INDEX(데이터!B:B,MATCH(A:A,데이터!A:A,)),0)</f>
        <v>쿠폰팩 유심 10GB</v>
      </c>
      <c r="D33" s="157">
        <f>IFERROR(INDEX(데이터!I:I,MATCH(A:A,데이터!A:A,)),0)</f>
        <v>27400</v>
      </c>
      <c r="E33" s="158">
        <f>IFERROR(INDEX(데이터!C:C,MATCH(A:A,데이터!A:A,)),0)</f>
        <v>48400</v>
      </c>
      <c r="F33" s="159">
        <f t="shared" si="5"/>
        <v>-21000</v>
      </c>
      <c r="G33" s="166" t="str">
        <f>IFERROR(INDEX(데이터!D:D,MATCH(A:A,데이터!A:A,)),0)</f>
        <v>무제한</v>
      </c>
      <c r="H33" s="166" t="str">
        <f>IFERROR(INDEX(데이터!F:F,MATCH(A:A,데이터!A:A,)),0)</f>
        <v>10.0GB</v>
      </c>
      <c r="I33" s="166" t="str">
        <f>IFERROR(INDEX(데이터!G:G,MATCH(A:A,데이터!A:A,)),0)</f>
        <v>1Mbps</v>
      </c>
      <c r="J33" s="167" t="str">
        <f>IFERROR(INDEX(데이터!E:E,MATCH(A:A,데이터!A:A,)),0)</f>
        <v>무제한</v>
      </c>
    </row>
    <row r="34" spans="1:10">
      <c r="A34" s="141">
        <v>32</v>
      </c>
      <c r="B34" s="233"/>
      <c r="C34" s="170" t="str">
        <f>IFERROR(INDEX(데이터!B:B,MATCH(A:A,데이터!A:A,)),0)</f>
        <v>쿠폰팩 유심 11GB</v>
      </c>
      <c r="D34" s="157">
        <f>IFERROR(INDEX(데이터!I:I,MATCH(A:A,데이터!A:A,)),0)</f>
        <v>36390</v>
      </c>
      <c r="E34" s="158">
        <f>IFERROR(INDEX(데이터!C:C,MATCH(A:A,데이터!A:A,)),0)</f>
        <v>49390</v>
      </c>
      <c r="F34" s="159">
        <f t="shared" si="5"/>
        <v>-13000</v>
      </c>
      <c r="G34" s="166" t="str">
        <f>IFERROR(INDEX(데이터!D:D,MATCH(A:A,데이터!A:A,)),0)</f>
        <v>무제한</v>
      </c>
      <c r="H34" s="166" t="str">
        <f>IFERROR(INDEX(데이터!F:F,MATCH(A:A,데이터!A:A,)),0)</f>
        <v>11.0GB</v>
      </c>
      <c r="I34" s="166" t="str">
        <f>IFERROR(INDEX(데이터!G:G,MATCH(A:A,데이터!A:A,)),0)</f>
        <v>일2GB+3Mbps</v>
      </c>
      <c r="J34" s="167" t="str">
        <f>IFERROR(INDEX(데이터!E:E,MATCH(A:A,데이터!A:A,)),0)</f>
        <v>무제한</v>
      </c>
    </row>
    <row r="35" spans="1:10">
      <c r="A35" s="141">
        <v>33</v>
      </c>
      <c r="B35" s="233"/>
      <c r="C35" s="170" t="str">
        <f>IFERROR(INDEX(데이터!B:B,MATCH(A:A,데이터!A:A,)),0)</f>
        <v>쿠폰팩 유심 15GB 100분</v>
      </c>
      <c r="D35" s="157">
        <f>IFERROR(INDEX(데이터!I:I,MATCH(A:A,데이터!A:A,)),0)</f>
        <v>31220</v>
      </c>
      <c r="E35" s="158">
        <f>IFERROR(INDEX(데이터!C:C,MATCH(A:A,데이터!A:A,)),0)</f>
        <v>45100</v>
      </c>
      <c r="F35" s="159">
        <f t="shared" si="5"/>
        <v>-13880</v>
      </c>
      <c r="G35" s="166" t="str">
        <f>IFERROR(INDEX(데이터!D:D,MATCH(A:A,데이터!A:A,)),0)</f>
        <v>100분</v>
      </c>
      <c r="H35" s="166" t="str">
        <f>IFERROR(INDEX(데이터!F:F,MATCH(A:A,데이터!A:A,)),0)</f>
        <v>15.0GB</v>
      </c>
      <c r="I35" s="166" t="str">
        <f>IFERROR(INDEX(데이터!G:G,MATCH(A:A,데이터!A:A,)),0)</f>
        <v>3Mbps</v>
      </c>
      <c r="J35" s="167" t="str">
        <f>IFERROR(INDEX(데이터!E:E,MATCH(A:A,데이터!A:A,)),0)</f>
        <v>100건</v>
      </c>
    </row>
    <row r="36" spans="1:10">
      <c r="A36" s="141">
        <v>34</v>
      </c>
      <c r="B36" s="233"/>
      <c r="C36" s="170" t="str">
        <f>IFERROR(INDEX(데이터!B:B,MATCH(A:A,데이터!A:A,)),0)</f>
        <v>쿠폰팩 유심 4.5GB</v>
      </c>
      <c r="D36" s="157">
        <f>IFERROR(INDEX(데이터!I:I,MATCH(A:A,데이터!A:A,)),0)</f>
        <v>16900</v>
      </c>
      <c r="E36" s="158">
        <f>IFERROR(INDEX(데이터!C:C,MATCH(A:A,데이터!A:A,)),0)</f>
        <v>39900</v>
      </c>
      <c r="F36" s="159">
        <f t="shared" si="5"/>
        <v>-23000</v>
      </c>
      <c r="G36" s="166" t="str">
        <f>IFERROR(INDEX(데이터!D:D,MATCH(A:A,데이터!A:A,)),0)</f>
        <v>무제한</v>
      </c>
      <c r="H36" s="166" t="str">
        <f>IFERROR(INDEX(데이터!F:F,MATCH(A:A,데이터!A:A,)),0)</f>
        <v>4.5GB</v>
      </c>
      <c r="I36" s="166" t="str">
        <f>IFERROR(INDEX(데이터!G:G,MATCH(A:A,데이터!A:A,)),0)</f>
        <v>1Mbps</v>
      </c>
      <c r="J36" s="167" t="str">
        <f>IFERROR(INDEX(데이터!E:E,MATCH(A:A,데이터!A:A,)),0)</f>
        <v>무제한</v>
      </c>
    </row>
    <row r="37" spans="1:10">
      <c r="A37" s="141">
        <v>35</v>
      </c>
      <c r="B37" s="233"/>
      <c r="C37" s="170" t="str">
        <f>IFERROR(INDEX(데이터!B:B,MATCH(A:A,데이터!A:A,)),0)</f>
        <v>쿠폰팩 데이터 더주는 유심 7GB</v>
      </c>
      <c r="D37" s="157">
        <f>IFERROR(INDEX(데이터!I:I,MATCH(A:A,데이터!A:A,)),0)</f>
        <v>23000</v>
      </c>
      <c r="E37" s="158">
        <f>IFERROR(INDEX(데이터!C:C,MATCH(A:A,데이터!A:A,)),0)</f>
        <v>45100</v>
      </c>
      <c r="F37" s="159">
        <f t="shared" si="5"/>
        <v>-22100</v>
      </c>
      <c r="G37" s="166" t="str">
        <f>IFERROR(INDEX(데이터!D:D,MATCH(A:A,데이터!A:A,)),0)</f>
        <v>무제한</v>
      </c>
      <c r="H37" s="166" t="str">
        <f>IFERROR(INDEX(데이터!F:F,MATCH(A:A,데이터!A:A,)),0)</f>
        <v>7.0GB</v>
      </c>
      <c r="I37" s="166" t="str">
        <f>IFERROR(INDEX(데이터!G:G,MATCH(A:A,데이터!A:A,)),0)</f>
        <v>1Mbps</v>
      </c>
      <c r="J37" s="167" t="str">
        <f>IFERROR(INDEX(데이터!E:E,MATCH(A:A,데이터!A:A,)),0)</f>
        <v>무제한</v>
      </c>
    </row>
    <row r="38" spans="1:10" ht="17.25" thickBot="1">
      <c r="A38" s="141">
        <v>36</v>
      </c>
      <c r="B38" s="234"/>
      <c r="C38" s="187" t="str">
        <f>IFERROR(INDEX(데이터!B:B,MATCH(A:A,데이터!A:A,)),0)</f>
        <v>쿠폰팩 데이터 더주는 유심 10GB</v>
      </c>
      <c r="D38" s="188">
        <f>IFERROR(INDEX(데이터!I:I,MATCH(A:A,데이터!A:A,)),0)</f>
        <v>29500</v>
      </c>
      <c r="E38" s="189">
        <f>IFERROR(INDEX(데이터!C:C,MATCH(A:A,데이터!A:A,)),0)</f>
        <v>48400</v>
      </c>
      <c r="F38" s="197">
        <f t="shared" si="5"/>
        <v>-18900</v>
      </c>
      <c r="G38" s="190" t="str">
        <f>IFERROR(INDEX(데이터!D:D,MATCH(A:A,데이터!A:A,)),0)</f>
        <v>무제한</v>
      </c>
      <c r="H38" s="190" t="str">
        <f>IFERROR(INDEX(데이터!F:F,MATCH(A:A,데이터!A:A,)),0)</f>
        <v>10.0GB</v>
      </c>
      <c r="I38" s="190" t="str">
        <f>IFERROR(INDEX(데이터!G:G,MATCH(A:A,데이터!A:A,)),0)</f>
        <v>1Mbps</v>
      </c>
      <c r="J38" s="191" t="str">
        <f>IFERROR(INDEX(데이터!E:E,MATCH(A:A,데이터!A:A,)),0)</f>
        <v>무제한</v>
      </c>
    </row>
  </sheetData>
  <sheetProtection algorithmName="SHA-512" hashValue="nN8CScDkhJBfPUudUHkmRCfPjf/91PwZjJ5cit91X9AS22qd1NGTSjBvCm5trOi22Rr2azi0dIE1ubXERcSt3w==" saltValue="AnBRm5ohTss7XNwkm6w+1g==" spinCount="100000" sheet="1" objects="1" scenarios="1" selectLockedCells="1"/>
  <mergeCells count="14">
    <mergeCell ref="B29:B38"/>
    <mergeCell ref="B4:B8"/>
    <mergeCell ref="B9:B13"/>
    <mergeCell ref="B14:B18"/>
    <mergeCell ref="B19:B23"/>
    <mergeCell ref="B24:B27"/>
    <mergeCell ref="J2:J3"/>
    <mergeCell ref="B2:B3"/>
    <mergeCell ref="D2:D3"/>
    <mergeCell ref="G2:G3"/>
    <mergeCell ref="E2:E3"/>
    <mergeCell ref="F2:F3"/>
    <mergeCell ref="H2:H3"/>
    <mergeCell ref="I2:I3"/>
  </mergeCells>
  <phoneticPr fontId="2" type="noConversion"/>
  <pageMargins left="0" right="0" top="0" bottom="0" header="0" footer="0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tabColor theme="7" tint="0.39997558519241921"/>
  </sheetPr>
  <dimension ref="A1:AY188"/>
  <sheetViews>
    <sheetView showGridLines="0" tabSelected="1" zoomScale="85" zoomScaleNormal="85" zoomScaleSheetLayoutView="130" workbookViewId="0">
      <selection activeCell="O5" sqref="O5:W5"/>
    </sheetView>
  </sheetViews>
  <sheetFormatPr defaultColWidth="10" defaultRowHeight="0" customHeight="1" zeroHeight="1"/>
  <cols>
    <col min="1" max="1" width="6.75" style="41" customWidth="1"/>
    <col min="2" max="9" width="9.375" style="41" customWidth="1"/>
    <col min="10" max="10" width="10.25" style="41" customWidth="1"/>
    <col min="11" max="11" width="1.875" style="41" customWidth="1"/>
    <col min="12" max="13" width="4.125" style="42" customWidth="1"/>
    <col min="14" max="14" width="5.375" style="42" customWidth="1"/>
    <col min="15" max="15" width="5.25" style="42" customWidth="1"/>
    <col min="16" max="16" width="4.5" style="42" customWidth="1"/>
    <col min="17" max="21" width="3.625" style="42" customWidth="1"/>
    <col min="22" max="22" width="5" style="42" customWidth="1"/>
    <col min="23" max="23" width="3.5" style="42" customWidth="1"/>
    <col min="24" max="25" width="3.625" style="42" customWidth="1"/>
    <col min="26" max="26" width="4.5" style="42" customWidth="1"/>
    <col min="27" max="27" width="5.25" style="42" customWidth="1"/>
    <col min="28" max="28" width="3.375" style="42" customWidth="1"/>
    <col min="29" max="29" width="3.625" style="42" customWidth="1"/>
    <col min="30" max="30" width="3.875" style="42" customWidth="1"/>
    <col min="31" max="31" width="9.625" style="46" customWidth="1"/>
    <col min="32" max="32" width="5.625" style="46" customWidth="1"/>
    <col min="33" max="33" width="3.625" style="75" customWidth="1"/>
    <col min="34" max="34" width="9.875" style="115" hidden="1" customWidth="1"/>
    <col min="35" max="35" width="12.25" style="119" hidden="1" customWidth="1"/>
    <col min="36" max="36" width="3.625" style="117" hidden="1" customWidth="1"/>
    <col min="37" max="38" width="4.75" style="119" hidden="1" customWidth="1"/>
    <col min="39" max="40" width="3.625" style="119" hidden="1" customWidth="1"/>
    <col min="41" max="42" width="5.5" style="119" hidden="1" customWidth="1"/>
    <col min="43" max="43" width="20" style="119" hidden="1" customWidth="1"/>
    <col min="44" max="44" width="7.25" style="4" hidden="1" customWidth="1"/>
    <col min="45" max="45" width="3.625" style="4" customWidth="1"/>
    <col min="46" max="46" width="11.75" style="4" customWidth="1"/>
    <col min="47" max="48" width="9" style="4" customWidth="1"/>
    <col min="49" max="49" width="11.625" style="4" customWidth="1"/>
    <col min="50" max="51" width="9" style="4" customWidth="1"/>
    <col min="52" max="16384" width="10" style="43"/>
  </cols>
  <sheetData>
    <row r="1" spans="12:44" ht="16.5" customHeight="1" thickBot="1">
      <c r="L1" s="42" t="s">
        <v>35</v>
      </c>
      <c r="AE1" s="2"/>
      <c r="AF1" s="2"/>
      <c r="AG1" s="40"/>
      <c r="AH1" s="102" t="s">
        <v>103</v>
      </c>
      <c r="AI1" s="103">
        <f ca="1">TODAY()</f>
        <v>46113</v>
      </c>
      <c r="AJ1" s="47">
        <f ca="1">YEAR(AI1)</f>
        <v>2026</v>
      </c>
      <c r="AK1" s="104">
        <f ca="1">MONTH(AI1)</f>
        <v>4</v>
      </c>
      <c r="AL1" s="104">
        <f ca="1">DAY(AI1)</f>
        <v>1</v>
      </c>
      <c r="AM1" s="104"/>
      <c r="AN1" s="105"/>
      <c r="AO1" s="105"/>
      <c r="AP1" s="105"/>
      <c r="AQ1" s="105" t="str">
        <f>IF(AF15=1,"V","")</f>
        <v/>
      </c>
    </row>
    <row r="2" spans="12:44" ht="16.5" customHeight="1" thickTop="1">
      <c r="L2" s="272" t="s">
        <v>1</v>
      </c>
      <c r="M2" s="273"/>
      <c r="N2" s="273"/>
      <c r="O2" s="274"/>
      <c r="P2" s="44" t="s">
        <v>123</v>
      </c>
      <c r="Q2" s="45"/>
      <c r="R2" s="45"/>
      <c r="S2" s="45"/>
      <c r="T2" s="45"/>
      <c r="U2" s="45"/>
      <c r="V2" s="45"/>
      <c r="W2" s="45"/>
      <c r="X2" s="45"/>
      <c r="Y2" s="45"/>
      <c r="Z2" s="100"/>
      <c r="AA2" s="20"/>
      <c r="AB2" s="20"/>
      <c r="AC2" s="20"/>
      <c r="AD2" s="46"/>
      <c r="AE2" s="3"/>
      <c r="AF2" s="3"/>
      <c r="AG2" s="3"/>
      <c r="AH2" s="102" t="s">
        <v>104</v>
      </c>
      <c r="AI2" s="105" t="s">
        <v>100</v>
      </c>
      <c r="AJ2" s="47">
        <v>1</v>
      </c>
      <c r="AK2" s="105" t="str">
        <f>IF(AJ2=1,"v","")</f>
        <v>v</v>
      </c>
      <c r="AL2" s="105" t="str">
        <f>IF(AJ2=2,"v","")</f>
        <v/>
      </c>
      <c r="AM2" s="105" t="str">
        <f>IF(AJ2=3,"v","")</f>
        <v/>
      </c>
      <c r="AN2" s="105" t="str">
        <f>IF(AJ2=4,"v","")</f>
        <v/>
      </c>
      <c r="AO2" s="106"/>
      <c r="AP2" s="105"/>
      <c r="AQ2" s="105"/>
    </row>
    <row r="3" spans="12:44" ht="16.5" customHeight="1" thickBot="1">
      <c r="L3" s="275"/>
      <c r="M3" s="276"/>
      <c r="N3" s="276"/>
      <c r="O3" s="277"/>
      <c r="P3" s="48"/>
      <c r="Q3" s="48"/>
      <c r="R3" s="278" t="s">
        <v>2</v>
      </c>
      <c r="S3" s="278"/>
      <c r="T3" s="278"/>
      <c r="U3" s="278"/>
      <c r="V3" s="278"/>
      <c r="W3" s="278"/>
      <c r="X3" s="278"/>
      <c r="Y3" s="278"/>
      <c r="Z3" s="295"/>
      <c r="AE3" s="34"/>
      <c r="AF3" s="34"/>
      <c r="AG3" s="49"/>
      <c r="AH3" s="107" t="s">
        <v>82</v>
      </c>
      <c r="AI3" s="108" t="s">
        <v>101</v>
      </c>
      <c r="AJ3" s="109">
        <v>1</v>
      </c>
      <c r="AK3" s="105" t="str">
        <f>IF(AJ3=1,"v","")</f>
        <v>v</v>
      </c>
      <c r="AL3" s="105"/>
      <c r="AM3" s="105"/>
      <c r="AN3" s="105"/>
      <c r="AO3" s="106"/>
      <c r="AP3" s="105"/>
      <c r="AQ3" s="105"/>
    </row>
    <row r="4" spans="12:44" ht="16.5" customHeight="1" thickTop="1" thickBot="1">
      <c r="L4" s="279" t="s">
        <v>166</v>
      </c>
      <c r="M4" s="279"/>
      <c r="N4" s="279"/>
      <c r="O4" s="50"/>
      <c r="P4" s="50"/>
      <c r="Q4" s="51" t="s">
        <v>122</v>
      </c>
      <c r="R4" s="52"/>
      <c r="S4" s="52"/>
      <c r="T4" s="52"/>
      <c r="U4" s="52"/>
      <c r="V4" s="52"/>
      <c r="W4" s="53"/>
      <c r="X4" s="54"/>
      <c r="Y4" s="54"/>
      <c r="Z4" s="54"/>
      <c r="AA4" s="54"/>
      <c r="AB4" s="54"/>
      <c r="AD4" s="15"/>
      <c r="AE4" s="30"/>
      <c r="AF4" s="30"/>
      <c r="AG4" s="5"/>
      <c r="AH4" s="102" t="s">
        <v>105</v>
      </c>
      <c r="AI4" s="105" t="s">
        <v>102</v>
      </c>
      <c r="AJ4" s="47">
        <v>2</v>
      </c>
      <c r="AK4" s="105" t="str">
        <f>IF(AJ4=2,"v","")</f>
        <v>v</v>
      </c>
      <c r="AL4" s="105" t="str">
        <f>IF(AJ4=3,"v","")</f>
        <v/>
      </c>
      <c r="AM4" s="105" t="str">
        <f>IF(AJ4=3,"8,800","")</f>
        <v/>
      </c>
      <c r="AN4" s="105"/>
      <c r="AO4" s="105"/>
      <c r="AP4" s="105"/>
      <c r="AQ4" s="105"/>
    </row>
    <row r="5" spans="12:44" ht="16.5" customHeight="1" thickTop="1">
      <c r="L5" s="280" t="s">
        <v>131</v>
      </c>
      <c r="M5" s="281"/>
      <c r="N5" s="281"/>
      <c r="O5" s="297"/>
      <c r="P5" s="298"/>
      <c r="Q5" s="298"/>
      <c r="R5" s="298"/>
      <c r="S5" s="298"/>
      <c r="T5" s="298"/>
      <c r="U5" s="298"/>
      <c r="V5" s="298"/>
      <c r="W5" s="299"/>
      <c r="X5" s="15"/>
      <c r="Y5" s="15"/>
      <c r="Z5" s="15"/>
      <c r="AA5" s="15"/>
      <c r="AB5" s="15"/>
      <c r="AC5" s="15"/>
      <c r="AE5" s="31"/>
      <c r="AF5" s="72"/>
      <c r="AG5" s="5"/>
      <c r="AH5" s="102" t="s">
        <v>106</v>
      </c>
      <c r="AI5" s="105" t="s">
        <v>108</v>
      </c>
      <c r="AJ5" s="47">
        <v>2</v>
      </c>
      <c r="AK5" s="105" t="str">
        <f>IF(AJ5=1,"v","")</f>
        <v/>
      </c>
      <c r="AL5" s="105" t="str">
        <f>IF(AJ5=2,"v","")</f>
        <v>v</v>
      </c>
      <c r="AM5" s="105" t="str">
        <f>IF(AJ5=1,O11&amp;"-"&amp;P11,"")</f>
        <v/>
      </c>
      <c r="AN5" s="105" t="str">
        <f>IF(AJ5=2,O11&amp;"-"&amp;P11,"")</f>
        <v>010-서류에 자필작성</v>
      </c>
      <c r="AO5" s="106"/>
      <c r="AP5" s="108"/>
      <c r="AQ5" s="110"/>
    </row>
    <row r="6" spans="12:44" ht="16.5" customHeight="1">
      <c r="L6" s="302" t="s">
        <v>57</v>
      </c>
      <c r="M6" s="296"/>
      <c r="N6" s="303"/>
      <c r="O6" s="55"/>
      <c r="P6" s="56"/>
      <c r="Q6" s="56"/>
      <c r="R6" s="296" t="s">
        <v>136</v>
      </c>
      <c r="S6" s="296"/>
      <c r="T6" s="57"/>
      <c r="U6" s="57"/>
      <c r="V6" s="57"/>
      <c r="W6" s="58"/>
      <c r="X6" s="15"/>
      <c r="Y6" s="15" t="s">
        <v>175</v>
      </c>
      <c r="Z6" s="15"/>
      <c r="AA6" s="15"/>
      <c r="AB6" s="15"/>
      <c r="AC6" s="15"/>
      <c r="AE6" s="31"/>
      <c r="AF6" s="31"/>
      <c r="AG6" s="5"/>
      <c r="AH6" s="102" t="s">
        <v>107</v>
      </c>
      <c r="AI6" s="105" t="s">
        <v>109</v>
      </c>
      <c r="AJ6" s="47">
        <v>4</v>
      </c>
      <c r="AK6" s="111">
        <f>IFERROR(INDEX(데이터!C:C,MATCH(AJ6,데이터!A:A,)),0)</f>
        <v>41500</v>
      </c>
      <c r="AL6" s="47">
        <f>IFERROR(INDEX(데이터!H:H,MATCH(AJ6,데이터!A:A,)),0)</f>
        <v>24000</v>
      </c>
      <c r="AM6" s="47" t="str">
        <f>IFERROR(INDEX(데이터!D:D,MATCH(AJ6,데이터!A:A,)),0)</f>
        <v>무제한</v>
      </c>
      <c r="AN6" s="47" t="str">
        <f>IFERROR(INDEX(데이터!E:E,MATCH(AJ6,데이터!A:A,)),0)</f>
        <v>무제한</v>
      </c>
      <c r="AO6" s="47" t="str">
        <f>IFERROR(INDEX(데이터!F:F,MATCH(AJ6,데이터!A:A,)),0)</f>
        <v>5GB</v>
      </c>
      <c r="AP6" s="47">
        <f>IF(AJ6=1,"",AK6-AL6)</f>
        <v>17500</v>
      </c>
      <c r="AQ6" s="105" t="str">
        <f>IFERROR(INDEX(데이터!B:B,MATCH(AJ6,데이터!A:A,)),0)</f>
        <v>DATA 걱정없는 유심 5GB</v>
      </c>
      <c r="AR6" s="59"/>
    </row>
    <row r="7" spans="12:44" ht="16.5" customHeight="1" thickBot="1">
      <c r="L7" s="304" t="s">
        <v>3</v>
      </c>
      <c r="M7" s="305"/>
      <c r="N7" s="305"/>
      <c r="O7" s="101"/>
      <c r="P7" s="60"/>
      <c r="Q7" s="60"/>
      <c r="R7" s="60"/>
      <c r="S7" s="60"/>
      <c r="T7" s="60"/>
      <c r="U7" s="306"/>
      <c r="V7" s="306"/>
      <c r="W7" s="307"/>
      <c r="X7" s="15"/>
      <c r="Y7" s="15"/>
      <c r="Z7" s="15"/>
      <c r="AA7" s="15"/>
      <c r="AB7" s="15"/>
      <c r="AC7" s="15"/>
      <c r="AE7" s="31"/>
      <c r="AF7" s="31"/>
      <c r="AG7" s="7"/>
      <c r="AH7" s="102" t="s">
        <v>111</v>
      </c>
      <c r="AI7" s="108" t="s">
        <v>110</v>
      </c>
      <c r="AJ7" s="47">
        <v>1</v>
      </c>
      <c r="AK7" s="105" t="str">
        <f>IF($AJ$5=2,IF($AJ7=1,"v",""),"")</f>
        <v>v</v>
      </c>
      <c r="AL7" s="105" t="str">
        <f>IF(AJ5=2,IF(AJ7=2,"v",""),"")</f>
        <v/>
      </c>
      <c r="AM7" s="105"/>
      <c r="AN7" s="105"/>
      <c r="AO7" s="105"/>
      <c r="AP7" s="105"/>
      <c r="AQ7" s="105"/>
    </row>
    <row r="8" spans="12:44" ht="16.5" customHeight="1" thickTop="1" thickBot="1">
      <c r="L8" s="308" t="s">
        <v>167</v>
      </c>
      <c r="M8" s="308"/>
      <c r="N8" s="308"/>
      <c r="O8" s="137"/>
      <c r="P8" s="61"/>
      <c r="Q8" s="62"/>
      <c r="R8" s="61"/>
      <c r="S8" s="61"/>
      <c r="T8" s="61"/>
      <c r="U8" s="61"/>
      <c r="V8" s="61"/>
      <c r="W8" s="61"/>
      <c r="X8" s="18"/>
      <c r="Y8" s="18"/>
      <c r="Z8" s="18"/>
      <c r="AA8" s="18"/>
      <c r="AB8" s="18"/>
      <c r="AC8" s="18"/>
      <c r="AE8" s="31"/>
      <c r="AF8" s="31"/>
      <c r="AG8" s="9"/>
      <c r="AH8" s="102" t="s">
        <v>112</v>
      </c>
      <c r="AI8" s="108" t="s">
        <v>113</v>
      </c>
      <c r="AJ8" s="112">
        <v>1</v>
      </c>
      <c r="AK8" s="105" t="str">
        <f>IF(AJ8=1,"v","")</f>
        <v>v</v>
      </c>
      <c r="AL8" s="105" t="str">
        <f>IF(AJ8=2,"v","")</f>
        <v/>
      </c>
      <c r="AM8" s="108" t="str">
        <f>IF(AJ8=2,Y16,"")</f>
        <v/>
      </c>
      <c r="AN8" s="110" t="str">
        <f>IF(AJ8=2,Z16,"")</f>
        <v/>
      </c>
      <c r="AO8" s="105"/>
      <c r="AP8" s="105"/>
      <c r="AQ8" s="105"/>
    </row>
    <row r="9" spans="12:44" ht="16.5" customHeight="1" thickTop="1">
      <c r="L9" s="257" t="s">
        <v>5</v>
      </c>
      <c r="M9" s="258"/>
      <c r="N9" s="258"/>
      <c r="O9" s="259" t="s">
        <v>165</v>
      </c>
      <c r="P9" s="259"/>
      <c r="Q9" s="259"/>
      <c r="R9" s="259"/>
      <c r="S9" s="259"/>
      <c r="T9" s="266" t="s">
        <v>6</v>
      </c>
      <c r="U9" s="266"/>
      <c r="V9" s="266"/>
      <c r="W9" s="300" t="s">
        <v>165</v>
      </c>
      <c r="X9" s="300"/>
      <c r="Y9" s="300"/>
      <c r="Z9" s="301"/>
      <c r="AA9" s="18"/>
      <c r="AB9" s="18"/>
      <c r="AC9" s="18"/>
      <c r="AE9" s="31"/>
      <c r="AF9" s="31"/>
      <c r="AG9" s="25"/>
      <c r="AH9" s="102" t="s">
        <v>115</v>
      </c>
      <c r="AI9" s="108" t="s">
        <v>114</v>
      </c>
      <c r="AJ9" s="47">
        <v>5</v>
      </c>
      <c r="AK9" s="105" t="str">
        <f>IF($AJ$5=2,IF(AJ9=2,"v",""),"")</f>
        <v/>
      </c>
      <c r="AL9" s="105" t="str">
        <f>IF($AJ$5=2,IF($AJ9=3,"v",""),"")</f>
        <v/>
      </c>
      <c r="AM9" s="105" t="str">
        <f>IF($AJ$5=2,IF($AJ9=4,"v",""),"")</f>
        <v/>
      </c>
      <c r="AN9" s="105" t="str">
        <f>IF($AJ$5=2,IF($AJ9=5,"v",""),"")</f>
        <v>v</v>
      </c>
      <c r="AO9" s="105">
        <f>IF($AJ$5=2,IF($AJ9=5,X12,""),"")</f>
        <v>0</v>
      </c>
      <c r="AP9" s="105"/>
      <c r="AQ9" s="105"/>
      <c r="AR9" s="8"/>
    </row>
    <row r="10" spans="12:44" ht="16.5" customHeight="1" thickBot="1">
      <c r="L10" s="293" t="s">
        <v>7</v>
      </c>
      <c r="M10" s="294"/>
      <c r="N10" s="294"/>
      <c r="O10" s="287" t="s">
        <v>165</v>
      </c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8"/>
      <c r="AA10" s="18"/>
      <c r="AB10" s="63"/>
      <c r="AC10" s="63"/>
      <c r="AE10" s="31"/>
      <c r="AF10" s="31"/>
      <c r="AG10" s="25"/>
      <c r="AH10" s="102" t="s">
        <v>116</v>
      </c>
      <c r="AI10" s="108" t="s">
        <v>117</v>
      </c>
      <c r="AJ10" s="47">
        <v>1</v>
      </c>
      <c r="AK10" s="105" t="str">
        <f>IF(AJ10=1,"없음",IF(AJ10=2,"데이터안심옵션",""))</f>
        <v>없음</v>
      </c>
      <c r="AL10" s="105"/>
      <c r="AM10" s="105"/>
      <c r="AN10" s="105"/>
      <c r="AO10" s="105"/>
      <c r="AP10" s="105"/>
      <c r="AQ10" s="105"/>
      <c r="AR10" s="8"/>
    </row>
    <row r="11" spans="12:44" ht="16.5" customHeight="1" thickTop="1">
      <c r="L11" s="309" t="s">
        <v>40</v>
      </c>
      <c r="M11" s="310"/>
      <c r="N11" s="311"/>
      <c r="O11" s="64" t="s">
        <v>39</v>
      </c>
      <c r="P11" s="289" t="s">
        <v>186</v>
      </c>
      <c r="Q11" s="289"/>
      <c r="R11" s="289"/>
      <c r="S11" s="289"/>
      <c r="T11" s="290"/>
      <c r="U11" s="65"/>
      <c r="V11" s="66"/>
      <c r="W11" s="66"/>
      <c r="X11" s="66"/>
      <c r="Y11" s="67"/>
      <c r="Z11" s="67"/>
      <c r="AA11" s="68"/>
      <c r="AB11" s="63"/>
      <c r="AC11" s="63"/>
      <c r="AE11" s="69"/>
      <c r="AF11" s="69"/>
      <c r="AG11" s="10"/>
      <c r="AH11" s="102" t="s">
        <v>118</v>
      </c>
      <c r="AI11" s="108" t="s">
        <v>120</v>
      </c>
      <c r="AJ11" s="47">
        <v>1</v>
      </c>
      <c r="AK11" s="105" t="str">
        <f>IF(AJ11=1,"v","")</f>
        <v>v</v>
      </c>
      <c r="AL11" s="105" t="str">
        <f>IF(AJ11=2,"v","")</f>
        <v/>
      </c>
      <c r="AM11" s="113"/>
      <c r="AN11" s="113"/>
      <c r="AO11" s="113"/>
      <c r="AP11" s="113"/>
      <c r="AQ11" s="113"/>
    </row>
    <row r="12" spans="12:44" ht="16.5" customHeight="1">
      <c r="L12" s="312" t="s">
        <v>4</v>
      </c>
      <c r="M12" s="313"/>
      <c r="N12" s="314"/>
      <c r="O12" s="315"/>
      <c r="P12" s="316"/>
      <c r="Q12" s="317"/>
      <c r="R12" s="318" t="s">
        <v>30</v>
      </c>
      <c r="S12" s="296"/>
      <c r="T12" s="303"/>
      <c r="U12" s="315"/>
      <c r="V12" s="317"/>
      <c r="W12" s="70"/>
      <c r="X12" s="286"/>
      <c r="Y12" s="286"/>
      <c r="Z12" s="286"/>
      <c r="AA12" s="71" t="s">
        <v>161</v>
      </c>
      <c r="AB12" s="63"/>
      <c r="AC12" s="63"/>
      <c r="AE12" s="72"/>
      <c r="AF12" s="72"/>
      <c r="AG12" s="25"/>
      <c r="AH12" s="102" t="s">
        <v>119</v>
      </c>
      <c r="AI12" s="108" t="s">
        <v>121</v>
      </c>
      <c r="AJ12" s="47">
        <v>4</v>
      </c>
      <c r="AK12" s="105" t="str">
        <f>IF($AJ$5=2,IF($AJ12=1,"v",""),"")</f>
        <v/>
      </c>
      <c r="AL12" s="105" t="str">
        <f>IF($AJ$5=2,IF($AJ12=2,"v",""),"")</f>
        <v/>
      </c>
      <c r="AM12" s="105" t="str">
        <f>IF($AJ$5=2,IF($AJ12=3,"v",""),"")</f>
        <v/>
      </c>
      <c r="AN12" s="105" t="str">
        <f>IF($AJ$5=2,IF($AJ12=4,"v",""),"")</f>
        <v>v</v>
      </c>
      <c r="AO12" s="114">
        <f>IF($AJ$5=2,L13,"")</f>
        <v>0</v>
      </c>
      <c r="AP12" s="113"/>
      <c r="AQ12" s="113"/>
      <c r="AR12" s="8"/>
    </row>
    <row r="13" spans="12:44" ht="16.5" customHeight="1" thickBot="1">
      <c r="L13" s="138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73"/>
      <c r="AA13" s="71"/>
      <c r="AB13" s="20"/>
      <c r="AE13" s="74"/>
      <c r="AF13" s="74"/>
      <c r="AH13" s="115" t="s">
        <v>133</v>
      </c>
      <c r="AI13" s="116" t="s">
        <v>132</v>
      </c>
      <c r="AJ13" s="117">
        <v>2</v>
      </c>
      <c r="AK13" s="118" t="str">
        <f>IFERROR(IF(AJ13=1,"v",""),"")</f>
        <v/>
      </c>
      <c r="AL13" s="118" t="str">
        <f>IFERROR(IF($AJ13=2,"v",""),"")</f>
        <v>v</v>
      </c>
    </row>
    <row r="14" spans="12:44" ht="16.5" customHeight="1" thickTop="1" thickBot="1">
      <c r="L14" s="284" t="s">
        <v>168</v>
      </c>
      <c r="M14" s="284"/>
      <c r="N14" s="284"/>
      <c r="O14" s="76"/>
      <c r="P14" s="67"/>
      <c r="Q14" s="67"/>
      <c r="R14" s="282" t="s">
        <v>29</v>
      </c>
      <c r="S14" s="282"/>
      <c r="T14" s="282"/>
      <c r="U14" s="282"/>
      <c r="V14" s="282"/>
      <c r="W14" s="282"/>
      <c r="X14" s="282"/>
      <c r="Y14" s="282"/>
      <c r="Z14" s="283"/>
      <c r="AA14" s="20"/>
      <c r="AB14" s="20"/>
      <c r="AE14" s="69"/>
      <c r="AF14" s="69"/>
      <c r="AG14" s="10"/>
      <c r="AH14" s="115" t="s">
        <v>134</v>
      </c>
      <c r="AI14" s="120" t="s">
        <v>147</v>
      </c>
      <c r="AJ14" s="121">
        <v>2</v>
      </c>
      <c r="AK14" s="105" t="str">
        <f>IF(AJ14=1,"v","")</f>
        <v/>
      </c>
      <c r="AL14" s="105" t="str">
        <f>IF(AJ14=2,"v","")</f>
        <v>v</v>
      </c>
    </row>
    <row r="15" spans="12:44" ht="16.5" customHeight="1" thickTop="1" thickBot="1">
      <c r="L15" s="257" t="s">
        <v>9</v>
      </c>
      <c r="M15" s="258"/>
      <c r="N15" s="258"/>
      <c r="O15" s="285" t="s">
        <v>165</v>
      </c>
      <c r="P15" s="285"/>
      <c r="Q15" s="285"/>
      <c r="R15" s="285"/>
      <c r="S15" s="285"/>
      <c r="T15" s="266" t="s">
        <v>6</v>
      </c>
      <c r="U15" s="266"/>
      <c r="V15" s="266"/>
      <c r="W15" s="300" t="s">
        <v>165</v>
      </c>
      <c r="X15" s="300"/>
      <c r="Y15" s="300"/>
      <c r="Z15" s="301"/>
      <c r="AA15" s="20"/>
      <c r="AB15" s="77"/>
      <c r="AE15" s="32"/>
      <c r="AF15" s="32"/>
      <c r="AG15" s="24"/>
      <c r="AH15" s="122" t="s">
        <v>135</v>
      </c>
      <c r="AI15" s="123" t="s">
        <v>149</v>
      </c>
      <c r="AJ15" s="124" t="str">
        <f>IF(AJ2=3,1,"")</f>
        <v/>
      </c>
      <c r="AK15" s="120" t="str">
        <f>IF($AJ$15=1,O18,"")</f>
        <v/>
      </c>
      <c r="AL15" s="120" t="str">
        <f>IF($AJ$15=1,T18,"")</f>
        <v/>
      </c>
      <c r="AM15" s="120" t="str">
        <f>IF($AJ$15=1,Y18,"")</f>
        <v/>
      </c>
      <c r="AN15" s="120" t="str">
        <f>IF($AJ$15=1,O19,"")</f>
        <v/>
      </c>
      <c r="AO15" s="120" t="str">
        <f>IF($AJ$15=1,U19,"")</f>
        <v/>
      </c>
    </row>
    <row r="16" spans="12:44" ht="16.5" customHeight="1" thickTop="1" thickBot="1">
      <c r="L16" s="250" t="s">
        <v>10</v>
      </c>
      <c r="M16" s="251"/>
      <c r="N16" s="251"/>
      <c r="O16" s="252" t="s">
        <v>165</v>
      </c>
      <c r="P16" s="252"/>
      <c r="Q16" s="260" t="s">
        <v>11</v>
      </c>
      <c r="R16" s="261"/>
      <c r="S16" s="262" t="s">
        <v>165</v>
      </c>
      <c r="T16" s="263"/>
      <c r="U16" s="263"/>
      <c r="V16" s="263"/>
      <c r="W16" s="264" t="s">
        <v>12</v>
      </c>
      <c r="X16" s="265"/>
      <c r="Y16" s="139"/>
      <c r="Z16" s="140"/>
      <c r="AA16" s="78"/>
      <c r="AB16" s="79"/>
      <c r="AC16" s="79"/>
      <c r="AE16" s="32"/>
      <c r="AF16" s="32"/>
      <c r="AG16" s="24"/>
      <c r="AH16" s="125"/>
      <c r="AI16" s="123"/>
      <c r="AJ16" s="124"/>
      <c r="AK16" s="120"/>
      <c r="AL16" s="126"/>
    </row>
    <row r="17" spans="12:51" ht="16.5" customHeight="1" thickTop="1" thickBot="1">
      <c r="L17" s="80" t="s">
        <v>169</v>
      </c>
      <c r="M17" s="80"/>
      <c r="N17" s="80"/>
      <c r="O17" s="80"/>
      <c r="P17" s="80"/>
      <c r="Q17" s="80"/>
      <c r="R17" s="81" t="s">
        <v>148</v>
      </c>
      <c r="S17" s="80"/>
      <c r="T17" s="80"/>
      <c r="U17" s="80"/>
      <c r="V17" s="80"/>
      <c r="W17" s="80"/>
      <c r="X17" s="81"/>
      <c r="Y17" s="82" t="s">
        <v>139</v>
      </c>
      <c r="Z17" s="83" t="s">
        <v>140</v>
      </c>
      <c r="AA17" s="78"/>
      <c r="AB17" s="84"/>
      <c r="AE17" s="11"/>
      <c r="AF17" s="11"/>
      <c r="AG17" s="27"/>
      <c r="AH17" s="125" t="s">
        <v>137</v>
      </c>
      <c r="AI17" s="127"/>
      <c r="AK17" s="120"/>
      <c r="AN17" s="128"/>
      <c r="AQ17" s="126"/>
    </row>
    <row r="18" spans="12:51" ht="16.5" customHeight="1" thickTop="1">
      <c r="L18" s="257" t="s">
        <v>9</v>
      </c>
      <c r="M18" s="258"/>
      <c r="N18" s="258"/>
      <c r="O18" s="269" t="s">
        <v>165</v>
      </c>
      <c r="P18" s="270"/>
      <c r="Q18" s="266" t="s">
        <v>6</v>
      </c>
      <c r="R18" s="266"/>
      <c r="S18" s="266"/>
      <c r="T18" s="259" t="s">
        <v>165</v>
      </c>
      <c r="U18" s="259"/>
      <c r="V18" s="259"/>
      <c r="W18" s="253" t="s">
        <v>150</v>
      </c>
      <c r="X18" s="254"/>
      <c r="Y18" s="255" t="s">
        <v>165</v>
      </c>
      <c r="Z18" s="256"/>
      <c r="AA18" s="85" t="s">
        <v>162</v>
      </c>
      <c r="AB18" s="79"/>
      <c r="AC18" s="79"/>
      <c r="AE18" s="2"/>
      <c r="AF18" s="2"/>
      <c r="AG18" s="86"/>
      <c r="AH18" s="129" t="s">
        <v>138</v>
      </c>
      <c r="AJ18" s="124"/>
      <c r="AL18" s="126"/>
      <c r="AN18" s="128"/>
      <c r="AQ18" s="128"/>
      <c r="AS18" s="8"/>
      <c r="AU18" s="8"/>
    </row>
    <row r="19" spans="12:51" ht="16.5" customHeight="1" thickBot="1">
      <c r="L19" s="250" t="s">
        <v>151</v>
      </c>
      <c r="M19" s="251"/>
      <c r="N19" s="251"/>
      <c r="O19" s="321" t="s">
        <v>165</v>
      </c>
      <c r="P19" s="322"/>
      <c r="Q19" s="322"/>
      <c r="R19" s="323"/>
      <c r="S19" s="324" t="s">
        <v>152</v>
      </c>
      <c r="T19" s="325"/>
      <c r="U19" s="267" t="s">
        <v>165</v>
      </c>
      <c r="V19" s="267"/>
      <c r="W19" s="267"/>
      <c r="X19" s="267"/>
      <c r="Y19" s="267"/>
      <c r="Z19" s="268"/>
      <c r="AA19" s="79"/>
      <c r="AB19" s="77"/>
      <c r="AC19" s="77"/>
      <c r="AE19" s="35"/>
      <c r="AF19" s="2"/>
      <c r="AH19" s="115" t="s">
        <v>141</v>
      </c>
    </row>
    <row r="20" spans="12:51" ht="16.5" customHeight="1" thickTop="1" thickBot="1">
      <c r="L20" s="79" t="s">
        <v>170</v>
      </c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7"/>
      <c r="Z20" s="87"/>
      <c r="AA20" s="77"/>
      <c r="AB20" s="88"/>
      <c r="AC20" s="14"/>
      <c r="AE20" s="2"/>
      <c r="AF20" s="2"/>
      <c r="AH20" s="115" t="s">
        <v>142</v>
      </c>
    </row>
    <row r="21" spans="12:51" ht="16.5" customHeight="1" thickTop="1" thickBot="1">
      <c r="L21" s="245" t="s">
        <v>14</v>
      </c>
      <c r="M21" s="246"/>
      <c r="N21" s="291"/>
      <c r="O21" s="292"/>
      <c r="P21" s="292"/>
      <c r="Q21" s="326" t="s">
        <v>8</v>
      </c>
      <c r="R21" s="327"/>
      <c r="S21" s="328"/>
      <c r="T21" s="329"/>
      <c r="U21" s="330"/>
      <c r="V21" s="330"/>
      <c r="W21" s="242" t="s">
        <v>16</v>
      </c>
      <c r="X21" s="243"/>
      <c r="Y21" s="244"/>
      <c r="Z21" s="196" t="s">
        <v>15</v>
      </c>
      <c r="AA21" s="2"/>
      <c r="AB21" s="88"/>
      <c r="AC21" s="14"/>
      <c r="AE21" s="89"/>
      <c r="AF21" s="89"/>
      <c r="AH21" s="115" t="s">
        <v>143</v>
      </c>
      <c r="AI21" s="128"/>
      <c r="AK21" s="126"/>
      <c r="AL21" s="126"/>
      <c r="AM21" s="120"/>
      <c r="AN21" s="126"/>
    </row>
    <row r="22" spans="12:51" ht="16.5" customHeight="1" thickTop="1" thickBot="1">
      <c r="L22" s="79" t="s">
        <v>171</v>
      </c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2"/>
      <c r="AB22" s="88"/>
      <c r="AC22" s="14"/>
      <c r="AE22" s="2"/>
      <c r="AF22" s="2"/>
      <c r="AH22" s="115" t="s">
        <v>144</v>
      </c>
      <c r="AM22" s="130"/>
      <c r="AN22" s="126"/>
    </row>
    <row r="23" spans="12:51" ht="16.5" customHeight="1" thickTop="1" thickBot="1">
      <c r="L23" s="245" t="s">
        <v>17</v>
      </c>
      <c r="M23" s="246"/>
      <c r="N23" s="247"/>
      <c r="O23" s="248"/>
      <c r="P23" s="249"/>
      <c r="Q23" s="319" t="s">
        <v>154</v>
      </c>
      <c r="R23" s="320"/>
      <c r="S23" s="247"/>
      <c r="T23" s="249"/>
      <c r="U23" s="245" t="s">
        <v>18</v>
      </c>
      <c r="V23" s="246"/>
      <c r="W23" s="247"/>
      <c r="X23" s="248"/>
      <c r="Y23" s="248"/>
      <c r="Z23" s="249"/>
      <c r="AA23" s="2"/>
      <c r="AB23" s="12"/>
      <c r="AC23" s="14"/>
      <c r="AE23" s="2"/>
      <c r="AF23" s="2"/>
      <c r="AH23" s="115" t="s">
        <v>145</v>
      </c>
    </row>
    <row r="24" spans="12:51" ht="16.5" customHeight="1" thickTop="1">
      <c r="L24" s="2"/>
      <c r="M24" s="2"/>
      <c r="N24" s="2"/>
      <c r="O24" s="9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37"/>
      <c r="AB24" s="13"/>
      <c r="AC24" s="14"/>
      <c r="AE24" s="2"/>
      <c r="AF24" s="2"/>
      <c r="AH24" s="115" t="s">
        <v>146</v>
      </c>
    </row>
    <row r="25" spans="12:51" ht="16.5" customHeight="1">
      <c r="L25" s="36" t="s">
        <v>153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34"/>
      <c r="AB25" s="13"/>
      <c r="AC25" s="14"/>
      <c r="AE25" s="2"/>
      <c r="AF25" s="2"/>
      <c r="AL25" s="117"/>
    </row>
    <row r="26" spans="12:51" ht="16.5" customHeight="1">
      <c r="L26" s="36" t="s">
        <v>64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4"/>
      <c r="AB26" s="6"/>
      <c r="AC26" s="14"/>
      <c r="AE26" s="2"/>
      <c r="AF26" s="2"/>
      <c r="AL26" s="117"/>
    </row>
    <row r="27" spans="12:51" ht="16.5" customHeight="1">
      <c r="L27" s="38" t="s">
        <v>63</v>
      </c>
      <c r="M27" s="91"/>
      <c r="N27" s="91"/>
      <c r="O27" s="37"/>
      <c r="P27" s="37"/>
      <c r="Q27" s="37"/>
      <c r="R27" s="37"/>
      <c r="S27" s="37"/>
      <c r="T27" s="91"/>
      <c r="U27" s="91"/>
      <c r="V27" s="91"/>
      <c r="W27" s="37"/>
      <c r="X27" s="37"/>
      <c r="Y27" s="37"/>
      <c r="Z27" s="37"/>
      <c r="AA27" s="14"/>
      <c r="AB27" s="6"/>
      <c r="AC27" s="14"/>
      <c r="AE27" s="2"/>
      <c r="AF27" s="2"/>
      <c r="AL27" s="117"/>
    </row>
    <row r="28" spans="12:51" ht="16.5" customHeight="1">
      <c r="L28" s="92" t="s">
        <v>65</v>
      </c>
      <c r="M28" s="91"/>
      <c r="N28" s="37"/>
      <c r="O28" s="37"/>
      <c r="P28" s="37"/>
      <c r="Q28" s="37"/>
      <c r="R28" s="39"/>
      <c r="S28" s="91"/>
      <c r="T28" s="91"/>
      <c r="U28" s="34"/>
      <c r="V28" s="34"/>
      <c r="W28" s="34"/>
      <c r="X28" s="34"/>
      <c r="Y28" s="34"/>
      <c r="Z28" s="34"/>
      <c r="AA28" s="14"/>
      <c r="AB28" s="6"/>
      <c r="AC28" s="14"/>
      <c r="AE28" s="2"/>
      <c r="AF28" s="2"/>
      <c r="AI28" s="128"/>
      <c r="AK28" s="128"/>
      <c r="AO28" s="131"/>
      <c r="AP28" s="131"/>
      <c r="AQ28" s="131"/>
      <c r="AR28" s="15"/>
      <c r="AS28" s="15"/>
      <c r="AT28" s="15"/>
      <c r="AU28" s="16"/>
      <c r="AV28" s="16"/>
      <c r="AW28" s="15"/>
      <c r="AX28" s="16"/>
      <c r="AY28" s="15"/>
    </row>
    <row r="29" spans="12:51" ht="16.5" customHeight="1">
      <c r="L29" s="36" t="s">
        <v>187</v>
      </c>
      <c r="M29" s="93"/>
      <c r="N29" s="172" t="s">
        <v>188</v>
      </c>
      <c r="O29" s="33"/>
      <c r="P29" s="33"/>
      <c r="Q29" s="33"/>
      <c r="R29" s="33"/>
      <c r="S29" s="93"/>
      <c r="T29" s="93"/>
      <c r="U29" s="34"/>
      <c r="V29" s="34"/>
      <c r="W29" s="34"/>
      <c r="X29" s="34"/>
      <c r="Y29" s="34"/>
      <c r="Z29" s="34"/>
      <c r="AA29" s="14"/>
      <c r="AB29" s="6"/>
      <c r="AC29" s="14"/>
      <c r="AE29" s="2"/>
      <c r="AF29" s="2"/>
      <c r="AG29" s="175"/>
      <c r="AL29" s="178"/>
      <c r="AO29" s="132"/>
      <c r="AP29" s="132"/>
      <c r="AQ29" s="132"/>
      <c r="AR29" s="16"/>
      <c r="AS29" s="8"/>
      <c r="AT29" s="15"/>
      <c r="AU29" s="16"/>
      <c r="AV29" s="16"/>
      <c r="AW29" s="15"/>
      <c r="AX29" s="16"/>
      <c r="AY29" s="16"/>
    </row>
    <row r="30" spans="12:51" ht="16.5" customHeight="1">
      <c r="L30" s="14"/>
      <c r="M30" s="14"/>
      <c r="N30" s="39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E30" s="2"/>
      <c r="AF30" s="2"/>
      <c r="AG30" s="175"/>
      <c r="AL30" s="126"/>
      <c r="AO30" s="131"/>
      <c r="AP30" s="131"/>
      <c r="AQ30" s="132"/>
      <c r="AR30" s="16"/>
      <c r="AS30" s="15"/>
      <c r="AT30" s="15"/>
      <c r="AU30" s="16"/>
      <c r="AV30" s="15"/>
      <c r="AW30" s="15"/>
      <c r="AX30" s="16"/>
      <c r="AY30" s="16"/>
    </row>
    <row r="31" spans="12:51" ht="16.5" customHeight="1">
      <c r="L31" s="14"/>
      <c r="M31" s="14"/>
      <c r="N31" s="14"/>
      <c r="O31" s="14"/>
      <c r="P31" s="14"/>
      <c r="Q31" s="14"/>
      <c r="R31" s="14"/>
      <c r="S31" s="14"/>
      <c r="T31" s="14" t="s">
        <v>19</v>
      </c>
      <c r="U31" s="14"/>
      <c r="V31" s="14"/>
      <c r="W31" s="14"/>
      <c r="X31" s="14"/>
      <c r="Y31" s="14"/>
      <c r="Z31" s="14"/>
      <c r="AA31" s="14"/>
      <c r="AE31" s="2"/>
      <c r="AF31" s="2"/>
      <c r="AG31" s="175"/>
      <c r="AI31" s="178"/>
      <c r="AJ31" s="331"/>
      <c r="AK31" s="331"/>
      <c r="AL31" s="331"/>
      <c r="AM31" s="127"/>
      <c r="AP31" s="133"/>
      <c r="AQ31" s="131"/>
      <c r="AR31" s="15"/>
      <c r="AS31" s="15"/>
      <c r="AT31" s="15"/>
      <c r="AU31" s="16"/>
      <c r="AV31" s="16"/>
      <c r="AW31" s="15"/>
      <c r="AX31" s="16"/>
      <c r="AY31" s="16"/>
    </row>
    <row r="32" spans="12:51" ht="16.5" customHeight="1"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E32" s="2"/>
      <c r="AF32" s="2"/>
      <c r="AG32" s="175"/>
      <c r="AI32" s="178"/>
      <c r="AK32" s="177"/>
      <c r="AL32" s="177"/>
      <c r="AM32" s="127"/>
      <c r="AP32" s="133"/>
      <c r="AQ32" s="131"/>
      <c r="AR32" s="15"/>
      <c r="AS32" s="15"/>
      <c r="AT32" s="15"/>
      <c r="AU32" s="16"/>
      <c r="AV32" s="16"/>
      <c r="AW32" s="15"/>
      <c r="AX32" s="16"/>
      <c r="AY32" s="16"/>
    </row>
    <row r="33" spans="12:51" ht="16.5" customHeight="1">
      <c r="L33" s="14"/>
      <c r="M33" s="14"/>
      <c r="N33" s="14"/>
      <c r="O33" s="14"/>
      <c r="P33" s="14"/>
      <c r="Q33" s="215"/>
      <c r="R33" s="14"/>
      <c r="S33" s="14"/>
      <c r="T33" s="14"/>
      <c r="U33" s="14"/>
      <c r="V33" s="14"/>
      <c r="W33" s="14"/>
      <c r="X33" s="14"/>
      <c r="Y33" s="14"/>
      <c r="Z33" s="14"/>
      <c r="AA33" s="14"/>
      <c r="AE33" s="2"/>
      <c r="AF33" s="2"/>
      <c r="AG33" s="175"/>
      <c r="AI33" s="178"/>
      <c r="AK33" s="177"/>
      <c r="AL33" s="177"/>
      <c r="AM33" s="127"/>
      <c r="AP33" s="133"/>
      <c r="AQ33" s="131"/>
      <c r="AR33" s="15"/>
      <c r="AS33" s="15"/>
      <c r="AT33" s="15"/>
      <c r="AU33" s="16"/>
      <c r="AV33" s="16"/>
      <c r="AW33" s="15"/>
      <c r="AX33" s="16"/>
      <c r="AY33" s="16"/>
    </row>
    <row r="34" spans="12:51" ht="16.5" customHeight="1"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E34" s="2"/>
      <c r="AF34" s="2"/>
      <c r="AG34" s="174"/>
      <c r="AI34" s="178"/>
      <c r="AJ34" s="332"/>
      <c r="AK34" s="332"/>
      <c r="AL34" s="332"/>
      <c r="AM34" s="127"/>
      <c r="AT34" s="15"/>
      <c r="AU34" s="16"/>
      <c r="AV34" s="16"/>
      <c r="AW34" s="15"/>
      <c r="AX34" s="16"/>
      <c r="AY34" s="15"/>
    </row>
    <row r="35" spans="12:51" ht="16.5" customHeight="1"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E35" s="18"/>
      <c r="AF35" s="18"/>
      <c r="AG35" s="173"/>
      <c r="AK35" s="178"/>
      <c r="AM35" s="127"/>
      <c r="AT35" s="15"/>
      <c r="AU35" s="16"/>
      <c r="AV35" s="16"/>
      <c r="AW35" s="15"/>
      <c r="AX35" s="16"/>
      <c r="AY35" s="16"/>
    </row>
    <row r="36" spans="12:51" ht="16.5" customHeight="1"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B36" s="7"/>
      <c r="AC36" s="7"/>
      <c r="AD36" s="94"/>
      <c r="AE36" s="28"/>
      <c r="AF36" s="28"/>
      <c r="AG36" s="173"/>
      <c r="AK36" s="126"/>
      <c r="AM36" s="127"/>
      <c r="AT36" s="15"/>
      <c r="AU36" s="16"/>
      <c r="AV36" s="15"/>
      <c r="AW36" s="15"/>
      <c r="AX36" s="16"/>
      <c r="AY36" s="16"/>
    </row>
    <row r="37" spans="12:51" ht="16.5" customHeight="1">
      <c r="AA37" s="40"/>
      <c r="AB37" s="95"/>
      <c r="AC37" s="95"/>
      <c r="AD37" s="96"/>
      <c r="AE37" s="19"/>
      <c r="AF37" s="19"/>
      <c r="AG37" s="176"/>
      <c r="AM37" s="127"/>
      <c r="AT37" s="15"/>
      <c r="AU37" s="16"/>
      <c r="AV37" s="16"/>
      <c r="AW37" s="15"/>
      <c r="AX37" s="16"/>
      <c r="AY37" s="16"/>
    </row>
    <row r="38" spans="12:51" ht="16.5" customHeight="1">
      <c r="AA38" s="97"/>
      <c r="AB38" s="2"/>
      <c r="AC38" s="98"/>
      <c r="AD38" s="96"/>
      <c r="AE38" s="84"/>
      <c r="AF38" s="84"/>
      <c r="AG38" s="174"/>
      <c r="AL38" s="131"/>
      <c r="AM38" s="132"/>
      <c r="AN38" s="134"/>
      <c r="AO38" s="134"/>
      <c r="AP38" s="134"/>
      <c r="AQ38" s="134"/>
      <c r="AR38" s="20"/>
      <c r="AS38" s="15"/>
      <c r="AT38" s="15"/>
      <c r="AV38" s="17"/>
      <c r="AW38" s="17"/>
      <c r="AX38" s="17"/>
    </row>
    <row r="39" spans="12:51" ht="16.5" customHeight="1">
      <c r="AA39" s="2"/>
      <c r="AB39" s="96"/>
      <c r="AC39" s="96"/>
      <c r="AD39" s="19"/>
      <c r="AE39" s="84"/>
      <c r="AF39" s="84"/>
      <c r="AG39" s="174"/>
      <c r="AI39" s="132"/>
      <c r="AK39" s="131"/>
      <c r="AL39" s="131"/>
      <c r="AM39" s="131"/>
      <c r="AN39" s="131"/>
      <c r="AO39" s="131"/>
      <c r="AP39" s="131"/>
      <c r="AR39" s="15"/>
    </row>
    <row r="40" spans="12:51" ht="16.5" customHeight="1">
      <c r="L40" s="19"/>
      <c r="M40" s="333"/>
      <c r="N40" s="333"/>
      <c r="O40" s="333"/>
      <c r="P40" s="21"/>
      <c r="Q40" s="21"/>
      <c r="R40" s="21"/>
      <c r="S40" s="21"/>
      <c r="T40" s="21"/>
      <c r="U40" s="99"/>
      <c r="V40" s="21"/>
      <c r="W40" s="46"/>
      <c r="X40" s="46"/>
      <c r="Y40" s="22"/>
      <c r="Z40" s="40"/>
      <c r="AA40" s="96"/>
      <c r="AB40" s="96"/>
      <c r="AC40" s="96"/>
      <c r="AD40" s="11"/>
      <c r="AE40" s="84"/>
      <c r="AF40" s="84"/>
      <c r="AG40" s="174"/>
      <c r="AI40" s="133"/>
      <c r="AJ40" s="124"/>
      <c r="AK40" s="133"/>
      <c r="AL40" s="133"/>
      <c r="AM40" s="133"/>
      <c r="AN40" s="133"/>
      <c r="AO40" s="131"/>
      <c r="AP40" s="131"/>
      <c r="AQ40" s="133"/>
      <c r="AR40" s="15"/>
    </row>
    <row r="41" spans="12:51" ht="16.5" customHeight="1">
      <c r="L41" s="19"/>
      <c r="M41" s="333"/>
      <c r="N41" s="333"/>
      <c r="O41" s="333"/>
      <c r="P41" s="21"/>
      <c r="Q41" s="21"/>
      <c r="R41" s="21"/>
      <c r="S41" s="99"/>
      <c r="T41" s="46"/>
      <c r="U41" s="334"/>
      <c r="V41" s="334"/>
      <c r="W41" s="335"/>
      <c r="X41" s="335"/>
      <c r="Y41" s="335"/>
      <c r="Z41" s="97"/>
      <c r="AA41" s="96"/>
      <c r="AB41" s="19"/>
      <c r="AC41" s="19"/>
      <c r="AD41" s="2"/>
      <c r="AE41" s="84"/>
      <c r="AF41" s="84"/>
      <c r="AG41" s="174"/>
      <c r="AI41" s="131"/>
      <c r="AK41" s="131"/>
      <c r="AL41" s="131"/>
      <c r="AM41" s="131"/>
      <c r="AN41" s="131"/>
      <c r="AO41" s="131"/>
      <c r="AP41" s="131"/>
      <c r="AQ41" s="131"/>
    </row>
    <row r="42" spans="12:51" ht="16.5" customHeight="1">
      <c r="L42" s="19"/>
      <c r="M42" s="21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2"/>
      <c r="AA42" s="19"/>
      <c r="AB42" s="11"/>
      <c r="AC42" s="11"/>
      <c r="AD42" s="2"/>
      <c r="AE42" s="84"/>
      <c r="AF42" s="84"/>
      <c r="AG42" s="174"/>
      <c r="AI42" s="132"/>
      <c r="AJ42" s="124"/>
      <c r="AK42" s="133"/>
      <c r="AL42" s="133"/>
      <c r="AM42" s="131"/>
      <c r="AN42" s="133"/>
      <c r="AO42" s="131"/>
      <c r="AP42" s="131"/>
      <c r="AQ42" s="131"/>
      <c r="AR42" s="29"/>
    </row>
    <row r="43" spans="12:51" ht="16.5" customHeight="1">
      <c r="L43" s="19"/>
      <c r="M43" s="336"/>
      <c r="N43" s="336"/>
      <c r="O43" s="336"/>
      <c r="P43" s="337"/>
      <c r="Q43" s="337"/>
      <c r="R43" s="26"/>
      <c r="S43" s="26"/>
      <c r="T43" s="338"/>
      <c r="U43" s="338"/>
      <c r="V43" s="26"/>
      <c r="W43" s="26"/>
      <c r="X43" s="26"/>
      <c r="Y43" s="26"/>
      <c r="Z43" s="96"/>
      <c r="AA43" s="11"/>
      <c r="AB43" s="2"/>
      <c r="AC43" s="2"/>
      <c r="AD43" s="2"/>
      <c r="AE43" s="84"/>
      <c r="AF43" s="84"/>
      <c r="AG43" s="174"/>
      <c r="AK43" s="134"/>
      <c r="AL43" s="134"/>
      <c r="AM43" s="134"/>
      <c r="AO43" s="134"/>
      <c r="AP43" s="135"/>
      <c r="AQ43" s="128"/>
      <c r="AR43" s="15"/>
    </row>
    <row r="44" spans="12:51" ht="16.5" customHeight="1">
      <c r="L44" s="19"/>
      <c r="M44" s="336"/>
      <c r="N44" s="336"/>
      <c r="O44" s="336"/>
      <c r="P44" s="337"/>
      <c r="Q44" s="337"/>
      <c r="R44" s="23"/>
      <c r="S44" s="26"/>
      <c r="T44" s="26"/>
      <c r="U44" s="26"/>
      <c r="V44" s="26"/>
      <c r="W44" s="26"/>
      <c r="X44" s="26"/>
      <c r="Y44" s="26"/>
      <c r="Z44" s="2"/>
      <c r="AA44" s="46"/>
      <c r="AB44" s="2"/>
      <c r="AC44" s="2"/>
      <c r="AD44" s="89"/>
      <c r="AE44" s="84"/>
      <c r="AF44" s="84"/>
      <c r="AG44" s="174"/>
      <c r="AK44" s="134"/>
      <c r="AL44" s="134"/>
      <c r="AM44" s="134"/>
      <c r="AN44" s="120"/>
      <c r="AO44" s="134"/>
      <c r="AP44" s="134"/>
      <c r="AQ44" s="131"/>
      <c r="AR44" s="17"/>
    </row>
    <row r="45" spans="12:51" ht="16.5" customHeight="1">
      <c r="L45" s="19"/>
      <c r="M45" s="333"/>
      <c r="N45" s="333"/>
      <c r="O45" s="333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19"/>
      <c r="AA45" s="27"/>
      <c r="AB45" s="2"/>
      <c r="AC45" s="2"/>
      <c r="AD45" s="2"/>
      <c r="AE45" s="84"/>
      <c r="AF45" s="84"/>
      <c r="AG45" s="174"/>
      <c r="AO45" s="134"/>
      <c r="AP45" s="136"/>
      <c r="AQ45" s="131"/>
      <c r="AR45" s="17"/>
    </row>
    <row r="46" spans="12:51" ht="16.5" customHeight="1">
      <c r="L46" s="19"/>
      <c r="M46" s="333"/>
      <c r="N46" s="333"/>
      <c r="O46" s="333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/>
      <c r="AB46" s="2"/>
      <c r="AC46" s="2"/>
      <c r="AD46" s="2"/>
      <c r="AE46" s="84"/>
      <c r="AF46" s="84"/>
      <c r="AG46" s="174"/>
      <c r="AI46" s="271"/>
      <c r="AJ46" s="271"/>
      <c r="AK46" s="271"/>
      <c r="AL46" s="271"/>
      <c r="AM46" s="131"/>
      <c r="AN46" s="133"/>
      <c r="AO46" s="134"/>
      <c r="AP46" s="134"/>
      <c r="AQ46" s="131"/>
      <c r="AR46" s="17"/>
    </row>
    <row r="47" spans="12:51" ht="16.5" customHeight="1">
      <c r="L47" s="19"/>
      <c r="M47" s="21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2"/>
      <c r="AC47" s="2"/>
      <c r="AD47" s="2"/>
      <c r="AE47" s="84"/>
      <c r="AF47" s="84"/>
      <c r="AG47" s="174"/>
      <c r="AK47" s="134"/>
      <c r="AL47" s="134"/>
      <c r="AM47" s="131"/>
      <c r="AN47" s="133"/>
      <c r="AO47" s="134"/>
      <c r="AP47" s="134"/>
      <c r="AQ47" s="131"/>
      <c r="AR47" s="17"/>
    </row>
    <row r="48" spans="12:51" ht="16.5" customHeight="1">
      <c r="L48" s="19"/>
      <c r="M48" s="333"/>
      <c r="N48" s="333"/>
      <c r="O48" s="333"/>
      <c r="P48" s="337"/>
      <c r="Q48" s="337"/>
      <c r="R48" s="337"/>
      <c r="S48" s="337"/>
      <c r="T48" s="337"/>
      <c r="U48" s="337"/>
      <c r="V48" s="27"/>
      <c r="W48" s="27"/>
      <c r="X48" s="27"/>
      <c r="Y48" s="27"/>
      <c r="Z48" s="27"/>
      <c r="AA48" s="21"/>
      <c r="AB48" s="2"/>
      <c r="AC48" s="2"/>
      <c r="AD48" s="2"/>
      <c r="AE48" s="84"/>
      <c r="AF48" s="84"/>
      <c r="AG48" s="174"/>
      <c r="AK48" s="134"/>
      <c r="AL48" s="134"/>
      <c r="AM48" s="134"/>
      <c r="AN48" s="134"/>
      <c r="AO48" s="134"/>
      <c r="AP48" s="136"/>
      <c r="AQ48" s="131"/>
      <c r="AR48" s="17"/>
    </row>
    <row r="49" spans="12:42" ht="16.5" customHeight="1">
      <c r="L49" s="19"/>
      <c r="M49" s="333"/>
      <c r="N49" s="333"/>
      <c r="O49" s="333"/>
      <c r="P49" s="342"/>
      <c r="Q49" s="342"/>
      <c r="R49" s="342"/>
      <c r="S49" s="342"/>
      <c r="T49" s="342"/>
      <c r="U49" s="342"/>
      <c r="V49" s="27"/>
      <c r="W49" s="27"/>
      <c r="X49" s="27"/>
      <c r="Y49" s="27"/>
      <c r="Z49" s="27"/>
      <c r="AA49" s="46"/>
      <c r="AB49" s="2"/>
      <c r="AC49" s="2"/>
      <c r="AD49" s="2"/>
      <c r="AE49" s="84"/>
      <c r="AF49" s="84"/>
      <c r="AG49" s="174"/>
      <c r="AP49" s="135"/>
    </row>
    <row r="50" spans="12:42" ht="16.5" customHeight="1">
      <c r="L50" s="19"/>
      <c r="M50" s="21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2"/>
      <c r="AC50" s="2"/>
      <c r="AD50" s="2"/>
      <c r="AE50" s="84"/>
      <c r="AF50" s="84"/>
      <c r="AG50" s="174"/>
    </row>
    <row r="51" spans="12:42" ht="16.5" customHeight="1">
      <c r="L51" s="19"/>
      <c r="M51" s="21"/>
      <c r="N51" s="21"/>
      <c r="O51" s="21"/>
      <c r="P51" s="21"/>
      <c r="Q51" s="21"/>
      <c r="R51" s="343"/>
      <c r="S51" s="343"/>
      <c r="T51" s="343"/>
      <c r="U51" s="343"/>
      <c r="V51" s="343"/>
      <c r="W51" s="21"/>
      <c r="X51" s="21"/>
      <c r="Y51" s="21"/>
      <c r="Z51" s="21"/>
      <c r="AA51" s="46"/>
      <c r="AB51" s="2"/>
      <c r="AC51" s="2"/>
      <c r="AD51" s="2"/>
      <c r="AE51" s="84"/>
      <c r="AF51" s="84"/>
      <c r="AG51" s="174"/>
    </row>
    <row r="52" spans="12:42" ht="16.5" customHeight="1">
      <c r="L52" s="19"/>
      <c r="M52" s="46"/>
      <c r="N52" s="339"/>
      <c r="O52" s="339"/>
      <c r="P52" s="339"/>
      <c r="Q52" s="46"/>
      <c r="R52" s="46"/>
      <c r="S52" s="46"/>
      <c r="T52" s="46"/>
      <c r="U52" s="46"/>
      <c r="V52" s="46"/>
      <c r="W52" s="46"/>
      <c r="X52" s="339"/>
      <c r="Y52" s="339"/>
      <c r="Z52" s="339"/>
      <c r="AA52" s="46"/>
      <c r="AB52" s="2"/>
      <c r="AC52" s="2"/>
      <c r="AD52" s="18"/>
      <c r="AE52" s="84"/>
      <c r="AF52" s="84"/>
      <c r="AG52" s="174"/>
    </row>
    <row r="53" spans="12:42" ht="16.5" customHeight="1">
      <c r="L53" s="19"/>
      <c r="M53" s="46"/>
      <c r="N53" s="46"/>
      <c r="O53" s="46"/>
      <c r="P53" s="46"/>
      <c r="Q53" s="1"/>
      <c r="R53" s="46"/>
      <c r="S53" s="46"/>
      <c r="T53" s="46"/>
      <c r="U53" s="46"/>
      <c r="V53" s="46"/>
      <c r="W53" s="1"/>
      <c r="X53" s="46"/>
      <c r="Y53" s="46"/>
      <c r="Z53" s="46"/>
      <c r="AA53" s="46"/>
      <c r="AB53" s="2"/>
      <c r="AC53" s="2"/>
      <c r="AD53" s="28"/>
      <c r="AE53" s="84"/>
      <c r="AF53" s="84"/>
      <c r="AG53" s="174"/>
    </row>
    <row r="54" spans="12:42" ht="16.5" customHeight="1">
      <c r="L54" s="19"/>
      <c r="M54" s="46"/>
      <c r="N54" s="339"/>
      <c r="O54" s="339"/>
      <c r="P54" s="339"/>
      <c r="Q54" s="46"/>
      <c r="R54" s="46"/>
      <c r="S54" s="46"/>
      <c r="T54" s="46"/>
      <c r="U54" s="46"/>
      <c r="V54" s="46"/>
      <c r="W54" s="46"/>
      <c r="X54" s="339"/>
      <c r="Y54" s="339"/>
      <c r="Z54" s="339"/>
      <c r="AA54" s="84"/>
      <c r="AB54" s="28"/>
      <c r="AC54" s="18"/>
      <c r="AD54" s="19"/>
      <c r="AE54" s="84"/>
      <c r="AF54" s="84"/>
      <c r="AG54" s="174"/>
    </row>
    <row r="55" spans="12:42" ht="16.5" customHeight="1">
      <c r="L55" s="19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28"/>
      <c r="AB55" s="28"/>
      <c r="AC55" s="28"/>
      <c r="AD55" s="46"/>
      <c r="AE55" s="84"/>
      <c r="AF55" s="84"/>
      <c r="AG55" s="174"/>
    </row>
    <row r="56" spans="12:42" ht="16.5" customHeight="1">
      <c r="L56" s="19"/>
      <c r="M56" s="46"/>
      <c r="N56" s="46"/>
      <c r="O56" s="46"/>
      <c r="P56" s="46"/>
      <c r="Q56" s="46"/>
      <c r="R56" s="46"/>
      <c r="S56" s="340"/>
      <c r="T56" s="340"/>
      <c r="U56" s="46"/>
      <c r="V56" s="46"/>
      <c r="W56" s="46"/>
      <c r="X56" s="46"/>
      <c r="Y56" s="46"/>
      <c r="Z56" s="46"/>
      <c r="AA56" s="28"/>
      <c r="AB56" s="19"/>
      <c r="AC56" s="19"/>
      <c r="AD56" s="46"/>
      <c r="AE56" s="84"/>
      <c r="AF56" s="84"/>
      <c r="AG56" s="174"/>
    </row>
    <row r="57" spans="12:42" ht="16.5" customHeight="1">
      <c r="L57" s="19"/>
      <c r="M57" s="346"/>
      <c r="N57" s="346"/>
      <c r="O57" s="346"/>
      <c r="P57" s="84"/>
      <c r="Q57" s="84"/>
      <c r="R57" s="84"/>
      <c r="S57" s="346"/>
      <c r="T57" s="346"/>
      <c r="U57" s="84"/>
      <c r="V57" s="84"/>
      <c r="W57" s="84"/>
      <c r="X57" s="84"/>
      <c r="Y57" s="84"/>
      <c r="Z57" s="84"/>
      <c r="AA57" s="19"/>
      <c r="AE57" s="84"/>
      <c r="AF57" s="84"/>
      <c r="AG57" s="174"/>
    </row>
    <row r="58" spans="12:42" ht="16.5" customHeight="1">
      <c r="L58" s="19"/>
      <c r="M58" s="344"/>
      <c r="N58" s="344"/>
      <c r="O58" s="344"/>
      <c r="P58" s="345"/>
      <c r="Q58" s="345"/>
      <c r="R58" s="345"/>
      <c r="S58" s="345"/>
      <c r="T58" s="345"/>
      <c r="U58" s="344"/>
      <c r="V58" s="344"/>
      <c r="W58" s="344"/>
      <c r="X58" s="28"/>
      <c r="Y58" s="28"/>
      <c r="Z58" s="28"/>
      <c r="AE58" s="84"/>
      <c r="AF58" s="84"/>
      <c r="AG58" s="174"/>
    </row>
    <row r="59" spans="12:42" ht="16.5" customHeight="1">
      <c r="L59" s="19"/>
      <c r="M59" s="344"/>
      <c r="N59" s="344"/>
      <c r="O59" s="345"/>
      <c r="P59" s="345"/>
      <c r="Q59" s="345"/>
      <c r="R59" s="345"/>
      <c r="S59" s="345"/>
      <c r="T59" s="344"/>
      <c r="U59" s="344"/>
      <c r="V59" s="28"/>
      <c r="W59" s="28"/>
      <c r="X59" s="28"/>
      <c r="Y59" s="28"/>
      <c r="Z59" s="28"/>
      <c r="AG59" s="175"/>
    </row>
    <row r="60" spans="12:42" ht="16.5" customHeight="1"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G60" s="175"/>
    </row>
    <row r="61" spans="12:42" ht="16.5" customHeight="1">
      <c r="AG61" s="175"/>
    </row>
    <row r="62" spans="12:42" ht="16.5" customHeight="1">
      <c r="AG62" s="175"/>
    </row>
    <row r="63" spans="12:42" ht="16.5" customHeight="1">
      <c r="AG63" s="175"/>
    </row>
    <row r="64" spans="12:42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spans="33:33" ht="16.5" customHeight="1">
      <c r="AG97" s="207"/>
    </row>
    <row r="98" spans="33:33" ht="16.5" customHeight="1">
      <c r="AG98" s="207"/>
    </row>
    <row r="99" spans="33:33" ht="16.5" customHeight="1">
      <c r="AG99" s="207"/>
    </row>
    <row r="100" spans="33:33" ht="16.5" customHeight="1">
      <c r="AG100" s="207"/>
    </row>
    <row r="101" spans="33:33" ht="16.5" customHeight="1">
      <c r="AG101" s="207"/>
    </row>
    <row r="102" spans="33:33" ht="16.5" customHeight="1">
      <c r="AG102" s="207"/>
    </row>
    <row r="103" spans="33:33" ht="16.5" customHeight="1">
      <c r="AG103" s="207"/>
    </row>
    <row r="104" spans="33:33" ht="16.5" customHeight="1">
      <c r="AG104" s="207"/>
    </row>
    <row r="105" spans="33:33" ht="16.5" customHeight="1">
      <c r="AG105" s="207"/>
    </row>
    <row r="106" spans="33:33" ht="16.5" customHeight="1">
      <c r="AG106" s="207"/>
    </row>
    <row r="107" spans="33:33" ht="16.5" customHeight="1">
      <c r="AG107" s="207"/>
    </row>
    <row r="108" spans="33:33" ht="16.5" customHeight="1">
      <c r="AG108" s="207"/>
    </row>
    <row r="109" spans="33:33" ht="16.5" customHeight="1">
      <c r="AG109" s="207"/>
    </row>
    <row r="110" spans="33:33" ht="16.5" customHeight="1">
      <c r="AG110" s="207"/>
    </row>
    <row r="111" spans="33:33" ht="16.5" customHeight="1">
      <c r="AG111" s="207"/>
    </row>
    <row r="112" spans="33:33" ht="16.5" customHeight="1">
      <c r="AG112" s="207"/>
    </row>
    <row r="113" spans="33:33" ht="16.5" customHeight="1">
      <c r="AG113" s="207"/>
    </row>
    <row r="114" spans="33:33" ht="16.5" customHeight="1">
      <c r="AG114" s="207"/>
    </row>
    <row r="115" spans="33:33" ht="16.5" customHeight="1">
      <c r="AG115" s="207"/>
    </row>
    <row r="116" spans="33:33" ht="16.5" customHeight="1">
      <c r="AG116" s="207"/>
    </row>
    <row r="117" spans="33:33" ht="16.5" customHeight="1">
      <c r="AG117" s="207"/>
    </row>
    <row r="118" spans="33:33" ht="16.5" customHeight="1">
      <c r="AG118" s="207"/>
    </row>
    <row r="119" spans="33:33" ht="16.5" customHeight="1">
      <c r="AG119" s="207"/>
    </row>
    <row r="120" spans="33:33" ht="16.5" customHeight="1">
      <c r="AG120" s="207"/>
    </row>
    <row r="121" spans="33:33" ht="16.5" customHeight="1">
      <c r="AG121" s="207"/>
    </row>
    <row r="122" spans="33:33" ht="16.5" customHeight="1">
      <c r="AG122" s="207"/>
    </row>
    <row r="123" spans="33:33" ht="16.5" customHeight="1">
      <c r="AG123" s="207"/>
    </row>
    <row r="124" spans="33:33" ht="16.5" customHeight="1">
      <c r="AG124" s="207"/>
    </row>
    <row r="125" spans="33:33" ht="16.5" customHeight="1">
      <c r="AG125" s="207"/>
    </row>
    <row r="126" spans="33:33" ht="16.5" customHeight="1">
      <c r="AG126" s="207"/>
    </row>
    <row r="127" spans="33:33" ht="16.5" customHeight="1">
      <c r="AG127" s="207"/>
    </row>
    <row r="128" spans="33:33" ht="16.5" customHeight="1">
      <c r="AG128" s="207"/>
    </row>
    <row r="129" spans="33:33" ht="16.5" customHeight="1">
      <c r="AG129" s="207"/>
    </row>
    <row r="130" spans="33:33" ht="16.5" customHeight="1">
      <c r="AG130" s="207"/>
    </row>
    <row r="131" spans="33:33" ht="16.5" customHeight="1">
      <c r="AG131" s="207"/>
    </row>
    <row r="132" spans="33:33" ht="16.5" customHeight="1">
      <c r="AG132" s="207"/>
    </row>
    <row r="133" spans="33:33" ht="16.5" customHeight="1">
      <c r="AG133" s="207"/>
    </row>
    <row r="134" spans="33:33" ht="16.5" customHeight="1">
      <c r="AG134" s="207"/>
    </row>
    <row r="135" spans="33:33" ht="16.5" customHeight="1">
      <c r="AG135" s="207"/>
    </row>
    <row r="136" spans="33:33" ht="16.5" customHeight="1">
      <c r="AG136" s="207"/>
    </row>
    <row r="137" spans="33:33" ht="16.5" customHeight="1">
      <c r="AG137" s="207"/>
    </row>
    <row r="138" spans="33:33" ht="16.5" customHeight="1">
      <c r="AG138" s="207"/>
    </row>
    <row r="139" spans="33:33" ht="16.5" customHeight="1">
      <c r="AG139" s="207"/>
    </row>
    <row r="140" spans="33:33" ht="16.5" customHeight="1">
      <c r="AG140" s="207"/>
    </row>
    <row r="141" spans="33:33" ht="16.5" customHeight="1">
      <c r="AG141" s="207"/>
    </row>
    <row r="142" spans="33:33" ht="16.5" customHeight="1">
      <c r="AG142" s="207"/>
    </row>
    <row r="143" spans="33:33" ht="16.5" customHeight="1">
      <c r="AG143" s="207"/>
    </row>
    <row r="144" spans="33:33" ht="16.5" customHeight="1">
      <c r="AG144" s="207"/>
    </row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32.450000000000003" customHeight="1"/>
    <row r="186" ht="16.5" customHeight="1"/>
    <row r="187" ht="16.5" customHeight="1"/>
    <row r="188" ht="16.5" customHeight="1"/>
  </sheetData>
  <sheetProtection algorithmName="SHA-512" hashValue="CS4ApUyE1x+rlDGki2zLmrSd275g0xBJ4FnT22d33UdiS55941AvSHUp6wZv7GLfNKX+xd1yJzqfBD/UHzQumQ==" saltValue="MJbqsN3/zAg2kCuwQLcTxQ==" spinCount="100000" sheet="1" objects="1" scenarios="1" selectLockedCells="1"/>
  <protectedRanges>
    <protectedRange sqref="P43:Q44 P45:P46 P48:P49 R52:V52 R53:W53 P40:S41" name="범위1"/>
  </protectedRanges>
  <mergeCells count="88">
    <mergeCell ref="M59:N59"/>
    <mergeCell ref="O59:S59"/>
    <mergeCell ref="T59:U59"/>
    <mergeCell ref="M57:O57"/>
    <mergeCell ref="S57:T57"/>
    <mergeCell ref="M58:O58"/>
    <mergeCell ref="P58:T58"/>
    <mergeCell ref="U58:W58"/>
    <mergeCell ref="X52:Z52"/>
    <mergeCell ref="N54:P54"/>
    <mergeCell ref="X54:Z54"/>
    <mergeCell ref="S56:T56"/>
    <mergeCell ref="M45:O45"/>
    <mergeCell ref="P45:Y45"/>
    <mergeCell ref="M46:O46"/>
    <mergeCell ref="M48:O48"/>
    <mergeCell ref="P48:U48"/>
    <mergeCell ref="M49:O49"/>
    <mergeCell ref="P49:U49"/>
    <mergeCell ref="R51:V51"/>
    <mergeCell ref="N52:P52"/>
    <mergeCell ref="M43:O44"/>
    <mergeCell ref="P43:Q43"/>
    <mergeCell ref="T43:U43"/>
    <mergeCell ref="P44:Q44"/>
    <mergeCell ref="M40:O40"/>
    <mergeCell ref="AJ31:AL31"/>
    <mergeCell ref="AJ34:AL34"/>
    <mergeCell ref="M41:O41"/>
    <mergeCell ref="U41:V41"/>
    <mergeCell ref="W41:Y41"/>
    <mergeCell ref="L23:M23"/>
    <mergeCell ref="N23:P23"/>
    <mergeCell ref="Q23:R23"/>
    <mergeCell ref="O19:R19"/>
    <mergeCell ref="S19:T19"/>
    <mergeCell ref="Q21:S21"/>
    <mergeCell ref="T21:V21"/>
    <mergeCell ref="T15:V15"/>
    <mergeCell ref="W15:Z15"/>
    <mergeCell ref="L11:N11"/>
    <mergeCell ref="L12:N12"/>
    <mergeCell ref="O12:Q12"/>
    <mergeCell ref="R12:T12"/>
    <mergeCell ref="U12:V12"/>
    <mergeCell ref="L10:N10"/>
    <mergeCell ref="U3:Z3"/>
    <mergeCell ref="R6:S6"/>
    <mergeCell ref="O5:W5"/>
    <mergeCell ref="W9:Z9"/>
    <mergeCell ref="O9:S9"/>
    <mergeCell ref="L6:N6"/>
    <mergeCell ref="L7:N7"/>
    <mergeCell ref="U7:W7"/>
    <mergeCell ref="L8:N8"/>
    <mergeCell ref="L9:N9"/>
    <mergeCell ref="AI46:AL46"/>
    <mergeCell ref="L2:O3"/>
    <mergeCell ref="R3:T3"/>
    <mergeCell ref="L4:N4"/>
    <mergeCell ref="L5:N5"/>
    <mergeCell ref="R14:Z14"/>
    <mergeCell ref="L14:N14"/>
    <mergeCell ref="L15:N15"/>
    <mergeCell ref="O15:S15"/>
    <mergeCell ref="T9:V9"/>
    <mergeCell ref="X12:Z12"/>
    <mergeCell ref="O10:Z10"/>
    <mergeCell ref="P11:T11"/>
    <mergeCell ref="S23:T23"/>
    <mergeCell ref="L21:N21"/>
    <mergeCell ref="O21:P21"/>
    <mergeCell ref="W21:Y21"/>
    <mergeCell ref="U23:V23"/>
    <mergeCell ref="W23:Z23"/>
    <mergeCell ref="L16:N16"/>
    <mergeCell ref="O16:P16"/>
    <mergeCell ref="L19:N19"/>
    <mergeCell ref="W18:X18"/>
    <mergeCell ref="Y18:Z18"/>
    <mergeCell ref="L18:N18"/>
    <mergeCell ref="T18:V18"/>
    <mergeCell ref="Q16:R16"/>
    <mergeCell ref="S16:V16"/>
    <mergeCell ref="W16:X16"/>
    <mergeCell ref="Q18:S18"/>
    <mergeCell ref="U19:Z19"/>
    <mergeCell ref="O18:P18"/>
  </mergeCells>
  <phoneticPr fontId="2" type="noConversion"/>
  <conditionalFormatting sqref="X52">
    <cfRule type="expression" dxfId="3" priority="4">
      <formula>$AO$29="3"</formula>
    </cfRule>
  </conditionalFormatting>
  <conditionalFormatting sqref="X54">
    <cfRule type="expression" dxfId="2" priority="3">
      <formula>$AO$29="4"</formula>
    </cfRule>
  </conditionalFormatting>
  <conditionalFormatting sqref="X52:Z52">
    <cfRule type="expression" dxfId="1" priority="2">
      <formula>$AO$29="7"</formula>
    </cfRule>
  </conditionalFormatting>
  <conditionalFormatting sqref="X54:Z54">
    <cfRule type="expression" dxfId="0" priority="1">
      <formula>$AO$29="8"</formula>
    </cfRule>
  </conditionalFormatting>
  <printOptions horizontalCentered="1" verticalCentered="1"/>
  <pageMargins left="0" right="0" top="0" bottom="0" header="0" footer="0"/>
  <pageSetup paperSize="9" fitToHeight="0" orientation="portrait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 altText="고객구분">
                <anchor>
                  <from>
                    <xdr:col>14</xdr:col>
                    <xdr:colOff>352425</xdr:colOff>
                    <xdr:row>2</xdr:row>
                    <xdr:rowOff>9525</xdr:rowOff>
                  </from>
                  <to>
                    <xdr:col>17</xdr:col>
                    <xdr:colOff>38100</xdr:colOff>
                    <xdr:row>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5" name="Drop Down 14">
              <controlPr defaultSize="0" autoLine="0" autoPict="0">
                <anchor>
                  <from>
                    <xdr:col>14</xdr:col>
                    <xdr:colOff>9525</xdr:colOff>
                    <xdr:row>5</xdr:row>
                    <xdr:rowOff>9525</xdr:rowOff>
                  </from>
                  <to>
                    <xdr:col>17</xdr:col>
                    <xdr:colOff>9525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6" name="Drop Down 47">
              <controlPr defaultSize="0" autoLine="0" autoPict="0">
                <anchor>
                  <from>
                    <xdr:col>19</xdr:col>
                    <xdr:colOff>28575</xdr:colOff>
                    <xdr:row>5</xdr:row>
                    <xdr:rowOff>0</xdr:rowOff>
                  </from>
                  <to>
                    <xdr:col>22</xdr:col>
                    <xdr:colOff>114300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7" name="Drop Down 48">
              <controlPr defaultSize="0" autoLine="0" autoPict="0">
                <anchor>
                  <from>
                    <xdr:col>14</xdr:col>
                    <xdr:colOff>9525</xdr:colOff>
                    <xdr:row>6</xdr:row>
                    <xdr:rowOff>9525</xdr:rowOff>
                  </from>
                  <to>
                    <xdr:col>20</xdr:col>
                    <xdr:colOff>76200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8" name="Drop Down 70">
              <controlPr defaultSize="0" autoLine="0" autoPict="0">
                <anchor>
                  <from>
                    <xdr:col>14</xdr:col>
                    <xdr:colOff>0</xdr:colOff>
                    <xdr:row>11</xdr:row>
                    <xdr:rowOff>9525</xdr:rowOff>
                  </from>
                  <to>
                    <xdr:col>17</xdr:col>
                    <xdr:colOff>38100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9" name="Drop Down 75">
              <controlPr defaultSize="0" autoLine="0" autoPict="0">
                <anchor>
                  <from>
                    <xdr:col>14</xdr:col>
                    <xdr:colOff>0</xdr:colOff>
                    <xdr:row>13</xdr:row>
                    <xdr:rowOff>19050</xdr:rowOff>
                  </from>
                  <to>
                    <xdr:col>17</xdr:col>
                    <xdr:colOff>38100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10" name="Drop Down 76">
              <controlPr defaultSize="0" autoLine="0" autoPict="0">
                <anchor>
                  <from>
                    <xdr:col>14</xdr:col>
                    <xdr:colOff>9525</xdr:colOff>
                    <xdr:row>20</xdr:row>
                    <xdr:rowOff>9525</xdr:rowOff>
                  </from>
                  <to>
                    <xdr:col>16</xdr:col>
                    <xdr:colOff>95250</xdr:colOff>
                    <xdr:row>20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11" name="Drop Down 77">
              <controlPr defaultSize="0" autoLine="0" autoPict="0">
                <anchor>
                  <from>
                    <xdr:col>19</xdr:col>
                    <xdr:colOff>19050</xdr:colOff>
                    <xdr:row>20</xdr:row>
                    <xdr:rowOff>19050</xdr:rowOff>
                  </from>
                  <to>
                    <xdr:col>22</xdr:col>
                    <xdr:colOff>0</xdr:colOff>
                    <xdr:row>20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12" name="Drop Down 78">
              <controlPr defaultSize="0" autoLine="0" autoPict="0">
                <anchor>
                  <from>
                    <xdr:col>15</xdr:col>
                    <xdr:colOff>85725</xdr:colOff>
                    <xdr:row>16</xdr:row>
                    <xdr:rowOff>9525</xdr:rowOff>
                  </from>
                  <to>
                    <xdr:col>16</xdr:col>
                    <xdr:colOff>142875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3" name="Drop Down 99">
              <controlPr defaultSize="0" autoLine="0" autoPict="0">
                <anchor>
                  <from>
                    <xdr:col>20</xdr:col>
                    <xdr:colOff>9525</xdr:colOff>
                    <xdr:row>11</xdr:row>
                    <xdr:rowOff>0</xdr:rowOff>
                  </from>
                  <to>
                    <xdr:col>23</xdr:col>
                    <xdr:colOff>47625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</sheetPr>
  <dimension ref="A1:AO40"/>
  <sheetViews>
    <sheetView zoomScale="85" zoomScaleNormal="85" workbookViewId="0">
      <selection activeCell="AN4" sqref="AN4:AN40"/>
    </sheetView>
  </sheetViews>
  <sheetFormatPr defaultColWidth="10" defaultRowHeight="16.5"/>
  <cols>
    <col min="1" max="1" width="7.75" customWidth="1"/>
    <col min="2" max="2" width="37.25" bestFit="1" customWidth="1"/>
    <col min="3" max="3" width="7.875" customWidth="1"/>
    <col min="4" max="4" width="14.125" customWidth="1"/>
    <col min="5" max="5" width="8.625" customWidth="1"/>
    <col min="6" max="7" width="8" customWidth="1"/>
    <col min="8" max="8" width="15.375" bestFit="1" customWidth="1"/>
    <col min="9" max="9" width="15.375" customWidth="1"/>
    <col min="10" max="10" width="3.375" customWidth="1"/>
    <col min="11" max="11" width="10" style="152" customWidth="1"/>
    <col min="12" max="12" width="10.375" style="152" customWidth="1"/>
    <col min="13" max="15" width="10" style="152" customWidth="1"/>
    <col min="16" max="27" width="10" customWidth="1"/>
    <col min="28" max="28" width="15.125" customWidth="1"/>
    <col min="29" max="29" width="10" customWidth="1"/>
    <col min="30" max="30" width="15.125" style="153" customWidth="1"/>
    <col min="31" max="32" width="5.25" customWidth="1"/>
    <col min="33" max="36" width="10" customWidth="1"/>
    <col min="38" max="38" width="37.25" bestFit="1" customWidth="1"/>
    <col min="42" max="42" width="25.625" customWidth="1"/>
  </cols>
  <sheetData>
    <row r="1" spans="1:41" ht="16.5" customHeight="1">
      <c r="K1"/>
      <c r="L1"/>
      <c r="M1"/>
      <c r="N1"/>
      <c r="O1"/>
      <c r="AD1"/>
    </row>
    <row r="2" spans="1:41" ht="16.5" customHeight="1"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150" t="s">
        <v>71</v>
      </c>
      <c r="H2" t="s">
        <v>25</v>
      </c>
      <c r="I2" t="s">
        <v>176</v>
      </c>
      <c r="J2">
        <v>1</v>
      </c>
      <c r="K2" t="s">
        <v>53</v>
      </c>
      <c r="L2" s="151" t="s">
        <v>36</v>
      </c>
      <c r="M2" t="s">
        <v>26</v>
      </c>
      <c r="N2" t="s">
        <v>31</v>
      </c>
      <c r="O2"/>
      <c r="AD2"/>
    </row>
    <row r="3" spans="1:41" ht="16.5" customHeight="1">
      <c r="A3">
        <v>1</v>
      </c>
      <c r="G3" s="150"/>
      <c r="J3">
        <v>2</v>
      </c>
      <c r="K3" s="152" t="s">
        <v>66</v>
      </c>
      <c r="L3" s="151" t="s">
        <v>37</v>
      </c>
      <c r="M3" t="s">
        <v>27</v>
      </c>
      <c r="N3" t="s">
        <v>58</v>
      </c>
      <c r="O3">
        <v>1</v>
      </c>
      <c r="P3" t="s">
        <v>42</v>
      </c>
      <c r="Q3">
        <v>1</v>
      </c>
      <c r="R3" t="s">
        <v>48</v>
      </c>
      <c r="S3">
        <v>1</v>
      </c>
      <c r="T3" t="s">
        <v>44</v>
      </c>
      <c r="U3">
        <v>1</v>
      </c>
      <c r="V3" t="s">
        <v>50</v>
      </c>
      <c r="W3">
        <v>1</v>
      </c>
      <c r="X3" t="s">
        <v>77</v>
      </c>
      <c r="Y3" t="s">
        <v>56</v>
      </c>
      <c r="AA3" t="s">
        <v>83</v>
      </c>
      <c r="AB3" t="s">
        <v>90</v>
      </c>
      <c r="AC3" t="s">
        <v>93</v>
      </c>
      <c r="AD3" t="s">
        <v>95</v>
      </c>
      <c r="AE3" t="s">
        <v>44</v>
      </c>
      <c r="AF3" t="s">
        <v>59</v>
      </c>
      <c r="AG3" t="s">
        <v>97</v>
      </c>
      <c r="AH3">
        <v>1</v>
      </c>
      <c r="AI3" t="s">
        <v>80</v>
      </c>
      <c r="AJ3" t="s">
        <v>126</v>
      </c>
    </row>
    <row r="4" spans="1:41" ht="16.5" customHeight="1">
      <c r="A4">
        <v>2</v>
      </c>
      <c r="B4" s="151" t="s">
        <v>189</v>
      </c>
      <c r="C4" s="193">
        <v>24000</v>
      </c>
      <c r="D4" s="151" t="s">
        <v>61</v>
      </c>
      <c r="E4" s="151" t="s">
        <v>61</v>
      </c>
      <c r="F4" s="151" t="s">
        <v>129</v>
      </c>
      <c r="G4" s="151" t="s">
        <v>73</v>
      </c>
      <c r="H4" s="193">
        <v>11100</v>
      </c>
      <c r="I4" s="193">
        <v>12900</v>
      </c>
      <c r="J4">
        <v>3</v>
      </c>
      <c r="K4" s="152" t="s">
        <v>54</v>
      </c>
      <c r="L4" s="152" t="s">
        <v>38</v>
      </c>
      <c r="M4" s="152" t="s">
        <v>28</v>
      </c>
      <c r="N4" s="152" t="s">
        <v>32</v>
      </c>
      <c r="O4">
        <v>2</v>
      </c>
      <c r="P4" t="s">
        <v>41</v>
      </c>
      <c r="Q4">
        <v>2</v>
      </c>
      <c r="R4" t="s">
        <v>49</v>
      </c>
      <c r="S4">
        <v>2</v>
      </c>
      <c r="T4" t="s">
        <v>45</v>
      </c>
      <c r="U4">
        <v>2</v>
      </c>
      <c r="V4" t="s">
        <v>51</v>
      </c>
      <c r="W4">
        <v>2</v>
      </c>
      <c r="X4" t="s">
        <v>67</v>
      </c>
      <c r="Y4" t="s">
        <v>124</v>
      </c>
      <c r="Z4">
        <v>2</v>
      </c>
      <c r="AA4" t="s">
        <v>84</v>
      </c>
      <c r="AB4" t="s">
        <v>91</v>
      </c>
      <c r="AC4" t="s">
        <v>94</v>
      </c>
      <c r="AD4"/>
      <c r="AE4" t="s">
        <v>45</v>
      </c>
      <c r="AF4" t="s">
        <v>60</v>
      </c>
      <c r="AG4" t="s">
        <v>98</v>
      </c>
      <c r="AH4">
        <v>2</v>
      </c>
      <c r="AJ4" t="s">
        <v>127</v>
      </c>
      <c r="AL4" s="151" t="s">
        <v>189</v>
      </c>
      <c r="AM4" s="193">
        <v>12900</v>
      </c>
      <c r="AN4">
        <v>12900</v>
      </c>
      <c r="AO4" t="b">
        <f>I4=AN4</f>
        <v>1</v>
      </c>
    </row>
    <row r="5" spans="1:41" ht="16.5" customHeight="1">
      <c r="A5">
        <v>3</v>
      </c>
      <c r="B5" s="151" t="s">
        <v>158</v>
      </c>
      <c r="C5" s="193">
        <v>39900</v>
      </c>
      <c r="D5" s="151" t="s">
        <v>61</v>
      </c>
      <c r="E5" s="151" t="s">
        <v>61</v>
      </c>
      <c r="F5" s="151" t="s">
        <v>128</v>
      </c>
      <c r="G5" s="151" t="s">
        <v>73</v>
      </c>
      <c r="H5" s="193">
        <v>25400</v>
      </c>
      <c r="I5" s="193">
        <v>14500</v>
      </c>
      <c r="J5">
        <v>4</v>
      </c>
      <c r="K5" s="152" t="s">
        <v>55</v>
      </c>
      <c r="L5" s="152" t="s">
        <v>43</v>
      </c>
      <c r="N5" s="152" t="s">
        <v>33</v>
      </c>
      <c r="O5"/>
      <c r="S5">
        <v>3</v>
      </c>
      <c r="T5" t="s">
        <v>46</v>
      </c>
      <c r="W5">
        <v>3</v>
      </c>
      <c r="X5" t="s">
        <v>68</v>
      </c>
      <c r="Y5" t="s">
        <v>125</v>
      </c>
      <c r="Z5">
        <v>3</v>
      </c>
      <c r="AA5" t="s">
        <v>85</v>
      </c>
      <c r="AB5" t="s">
        <v>92</v>
      </c>
      <c r="AD5"/>
      <c r="AE5" t="s">
        <v>96</v>
      </c>
      <c r="AG5" t="s">
        <v>99</v>
      </c>
      <c r="AH5">
        <v>3</v>
      </c>
      <c r="AL5" s="151" t="s">
        <v>158</v>
      </c>
      <c r="AM5" s="193">
        <v>14500</v>
      </c>
      <c r="AN5">
        <v>14500</v>
      </c>
      <c r="AO5" t="b">
        <f t="shared" ref="AO5:AO40" si="0">I5=AN5</f>
        <v>1</v>
      </c>
    </row>
    <row r="6" spans="1:41" ht="16.5" customHeight="1">
      <c r="A6">
        <v>4</v>
      </c>
      <c r="B6" s="151" t="s">
        <v>191</v>
      </c>
      <c r="C6" s="193">
        <v>41500</v>
      </c>
      <c r="D6" s="151" t="s">
        <v>61</v>
      </c>
      <c r="E6" s="151" t="s">
        <v>61</v>
      </c>
      <c r="F6" s="151" t="s">
        <v>62</v>
      </c>
      <c r="G6" s="151" t="s">
        <v>73</v>
      </c>
      <c r="H6" s="193">
        <v>24000</v>
      </c>
      <c r="I6" s="193">
        <v>17500</v>
      </c>
      <c r="L6" s="152" t="s">
        <v>52</v>
      </c>
      <c r="N6" s="152" t="s">
        <v>34</v>
      </c>
      <c r="O6"/>
      <c r="S6">
        <v>4</v>
      </c>
      <c r="T6" t="s">
        <v>47</v>
      </c>
      <c r="W6">
        <v>4</v>
      </c>
      <c r="X6" t="s">
        <v>76</v>
      </c>
      <c r="Z6">
        <v>4</v>
      </c>
      <c r="AA6" t="s">
        <v>86</v>
      </c>
      <c r="AD6"/>
      <c r="AE6" t="s">
        <v>13</v>
      </c>
      <c r="AH6">
        <v>4</v>
      </c>
      <c r="AL6" s="151" t="s">
        <v>191</v>
      </c>
      <c r="AM6" s="193">
        <v>17500</v>
      </c>
      <c r="AN6">
        <v>17500</v>
      </c>
      <c r="AO6" t="b">
        <f t="shared" si="0"/>
        <v>1</v>
      </c>
    </row>
    <row r="7" spans="1:41" ht="16.5" customHeight="1">
      <c r="A7">
        <v>5</v>
      </c>
      <c r="B7" s="151" t="s">
        <v>157</v>
      </c>
      <c r="C7" s="193">
        <v>45100</v>
      </c>
      <c r="D7" s="151" t="s">
        <v>61</v>
      </c>
      <c r="E7" s="151" t="s">
        <v>61</v>
      </c>
      <c r="F7" s="151" t="s">
        <v>130</v>
      </c>
      <c r="G7" s="151" t="s">
        <v>73</v>
      </c>
      <c r="H7" s="193">
        <v>26600</v>
      </c>
      <c r="I7" s="193">
        <v>18500</v>
      </c>
      <c r="O7"/>
      <c r="W7">
        <v>5</v>
      </c>
      <c r="X7" t="s">
        <v>74</v>
      </c>
      <c r="Z7">
        <v>5</v>
      </c>
      <c r="AA7" t="s">
        <v>87</v>
      </c>
      <c r="AD7"/>
      <c r="AH7">
        <v>5</v>
      </c>
      <c r="AL7" s="151" t="s">
        <v>157</v>
      </c>
      <c r="AM7" s="193">
        <v>18500</v>
      </c>
      <c r="AN7">
        <v>18500</v>
      </c>
      <c r="AO7" t="b">
        <f t="shared" si="0"/>
        <v>1</v>
      </c>
    </row>
    <row r="8" spans="1:41" ht="16.5" customHeight="1">
      <c r="A8">
        <v>6</v>
      </c>
      <c r="B8" s="151" t="s">
        <v>156</v>
      </c>
      <c r="C8" s="193">
        <v>48400</v>
      </c>
      <c r="D8" s="151" t="s">
        <v>61</v>
      </c>
      <c r="E8" s="151" t="s">
        <v>61</v>
      </c>
      <c r="F8" s="151" t="s">
        <v>81</v>
      </c>
      <c r="G8" s="151" t="s">
        <v>73</v>
      </c>
      <c r="H8" s="193">
        <v>23400</v>
      </c>
      <c r="I8" s="193">
        <v>25000</v>
      </c>
      <c r="O8"/>
      <c r="W8">
        <v>6</v>
      </c>
      <c r="X8" t="s">
        <v>75</v>
      </c>
      <c r="Z8">
        <v>6</v>
      </c>
      <c r="AA8" t="s">
        <v>88</v>
      </c>
      <c r="AD8"/>
      <c r="AL8" s="151" t="s">
        <v>156</v>
      </c>
      <c r="AM8" s="193">
        <v>25000</v>
      </c>
      <c r="AN8">
        <v>25000</v>
      </c>
      <c r="AO8" t="b">
        <f t="shared" si="0"/>
        <v>1</v>
      </c>
    </row>
    <row r="9" spans="1:41" ht="16.5" customHeight="1">
      <c r="A9">
        <v>7</v>
      </c>
      <c r="B9" s="151" t="s">
        <v>198</v>
      </c>
      <c r="C9" s="193">
        <v>6490</v>
      </c>
      <c r="D9" s="151" t="s">
        <v>199</v>
      </c>
      <c r="E9" s="151" t="s">
        <v>181</v>
      </c>
      <c r="F9" s="151" t="s">
        <v>200</v>
      </c>
      <c r="G9" s="151"/>
      <c r="H9" s="193">
        <v>3190</v>
      </c>
      <c r="I9" s="193">
        <v>3300</v>
      </c>
      <c r="O9"/>
      <c r="Z9">
        <v>7</v>
      </c>
      <c r="AA9" t="s">
        <v>89</v>
      </c>
      <c r="AD9"/>
      <c r="AL9" s="151" t="s">
        <v>198</v>
      </c>
      <c r="AM9" s="193">
        <v>3300</v>
      </c>
      <c r="AN9">
        <v>3300</v>
      </c>
      <c r="AO9" t="b">
        <f t="shared" si="0"/>
        <v>1</v>
      </c>
    </row>
    <row r="10" spans="1:41" ht="16.5" customHeight="1">
      <c r="A10">
        <v>8</v>
      </c>
      <c r="B10" s="151" t="s">
        <v>201</v>
      </c>
      <c r="C10" s="193">
        <v>10890</v>
      </c>
      <c r="D10" s="151" t="s">
        <v>199</v>
      </c>
      <c r="E10" s="151" t="s">
        <v>202</v>
      </c>
      <c r="F10" s="151" t="s">
        <v>129</v>
      </c>
      <c r="G10" s="151"/>
      <c r="H10" s="193">
        <v>5940</v>
      </c>
      <c r="I10" s="193">
        <v>4950</v>
      </c>
      <c r="O10"/>
      <c r="AD10"/>
      <c r="AL10" s="151" t="s">
        <v>201</v>
      </c>
      <c r="AM10" s="193">
        <v>4950</v>
      </c>
      <c r="AN10">
        <v>4950</v>
      </c>
      <c r="AO10" t="b">
        <f t="shared" si="0"/>
        <v>1</v>
      </c>
    </row>
    <row r="11" spans="1:41" ht="16.5" customHeight="1">
      <c r="A11">
        <v>9</v>
      </c>
      <c r="B11" s="151" t="s">
        <v>203</v>
      </c>
      <c r="C11" s="193">
        <v>11000</v>
      </c>
      <c r="D11" s="151" t="s">
        <v>180</v>
      </c>
      <c r="E11" s="151" t="s">
        <v>181</v>
      </c>
      <c r="F11" s="151" t="s">
        <v>129</v>
      </c>
      <c r="G11" s="151"/>
      <c r="H11" s="193">
        <v>5830</v>
      </c>
      <c r="I11" s="193">
        <v>5170</v>
      </c>
      <c r="O11"/>
      <c r="AD11"/>
      <c r="AL11" s="151" t="s">
        <v>203</v>
      </c>
      <c r="AM11" s="193">
        <v>5170</v>
      </c>
      <c r="AN11">
        <v>5170</v>
      </c>
      <c r="AO11" t="b">
        <f t="shared" si="0"/>
        <v>1</v>
      </c>
    </row>
    <row r="12" spans="1:41" ht="16.5" customHeight="1">
      <c r="A12">
        <v>10</v>
      </c>
      <c r="B12" s="151" t="s">
        <v>204</v>
      </c>
      <c r="C12" s="193">
        <v>20130</v>
      </c>
      <c r="D12" s="151" t="s">
        <v>182</v>
      </c>
      <c r="E12" s="151" t="s">
        <v>205</v>
      </c>
      <c r="F12" s="151" t="s">
        <v>206</v>
      </c>
      <c r="G12" s="151"/>
      <c r="H12" s="193">
        <v>13530</v>
      </c>
      <c r="I12" s="193">
        <v>6600</v>
      </c>
      <c r="O12"/>
      <c r="AD12"/>
      <c r="AL12" s="151" t="s">
        <v>204</v>
      </c>
      <c r="AM12" s="193">
        <v>6600</v>
      </c>
      <c r="AN12">
        <v>6600</v>
      </c>
      <c r="AO12" t="b">
        <f t="shared" si="0"/>
        <v>1</v>
      </c>
    </row>
    <row r="13" spans="1:41" ht="16.5" customHeight="1">
      <c r="A13">
        <v>11</v>
      </c>
      <c r="B13" s="151" t="s">
        <v>207</v>
      </c>
      <c r="C13" s="193">
        <v>24950</v>
      </c>
      <c r="D13" s="151" t="s">
        <v>182</v>
      </c>
      <c r="E13" s="151" t="s">
        <v>183</v>
      </c>
      <c r="F13" s="151" t="s">
        <v>62</v>
      </c>
      <c r="G13" s="151"/>
      <c r="H13" s="193">
        <v>15050</v>
      </c>
      <c r="I13" s="193">
        <v>9900</v>
      </c>
      <c r="O13"/>
      <c r="AD13"/>
      <c r="AL13" s="151" t="s">
        <v>207</v>
      </c>
      <c r="AM13" s="193">
        <v>9900</v>
      </c>
      <c r="AN13">
        <v>9900</v>
      </c>
      <c r="AO13" t="b">
        <f t="shared" si="0"/>
        <v>1</v>
      </c>
    </row>
    <row r="14" spans="1:41" ht="16.5" customHeight="1">
      <c r="A14">
        <v>12</v>
      </c>
      <c r="B14" s="151" t="s">
        <v>192</v>
      </c>
      <c r="C14" s="193">
        <v>19690</v>
      </c>
      <c r="D14" s="151" t="s">
        <v>61</v>
      </c>
      <c r="E14" s="151" t="s">
        <v>61</v>
      </c>
      <c r="F14" s="151" t="s">
        <v>193</v>
      </c>
      <c r="G14" s="151"/>
      <c r="H14" s="193">
        <v>11790</v>
      </c>
      <c r="I14" s="193">
        <v>7900</v>
      </c>
      <c r="O14"/>
      <c r="AD14"/>
      <c r="AL14" s="151" t="s">
        <v>192</v>
      </c>
      <c r="AM14" s="193">
        <v>7900</v>
      </c>
      <c r="AN14">
        <v>7900</v>
      </c>
      <c r="AO14" t="b">
        <f t="shared" si="0"/>
        <v>1</v>
      </c>
    </row>
    <row r="15" spans="1:41" ht="16.5" customHeight="1">
      <c r="A15">
        <v>13</v>
      </c>
      <c r="B15" s="151" t="s">
        <v>194</v>
      </c>
      <c r="C15" s="193">
        <v>22660</v>
      </c>
      <c r="D15" s="151" t="s">
        <v>61</v>
      </c>
      <c r="E15" s="151" t="s">
        <v>61</v>
      </c>
      <c r="F15" s="151" t="s">
        <v>190</v>
      </c>
      <c r="G15" s="151"/>
      <c r="H15" s="193">
        <v>14160</v>
      </c>
      <c r="I15" s="193">
        <v>8500</v>
      </c>
      <c r="O15"/>
      <c r="AD15"/>
      <c r="AL15" s="151" t="s">
        <v>194</v>
      </c>
      <c r="AM15" s="193">
        <v>8500</v>
      </c>
      <c r="AN15">
        <v>8500</v>
      </c>
      <c r="AO15" t="b">
        <f t="shared" si="0"/>
        <v>1</v>
      </c>
    </row>
    <row r="16" spans="1:41" ht="16.5" customHeight="1">
      <c r="A16">
        <v>14</v>
      </c>
      <c r="B16" s="151" t="s">
        <v>160</v>
      </c>
      <c r="C16" s="193">
        <v>25740</v>
      </c>
      <c r="D16" s="151" t="s">
        <v>61</v>
      </c>
      <c r="E16" s="151" t="s">
        <v>61</v>
      </c>
      <c r="F16" s="151" t="s">
        <v>178</v>
      </c>
      <c r="G16" s="151"/>
      <c r="H16" s="193">
        <v>14940</v>
      </c>
      <c r="I16" s="193">
        <v>10800</v>
      </c>
      <c r="O16"/>
      <c r="AD16"/>
      <c r="AL16" s="151" t="s">
        <v>160</v>
      </c>
      <c r="AM16" s="193">
        <v>10800</v>
      </c>
      <c r="AN16">
        <v>10800</v>
      </c>
      <c r="AO16" t="b">
        <f t="shared" si="0"/>
        <v>1</v>
      </c>
    </row>
    <row r="17" spans="1:41" ht="16.5" customHeight="1">
      <c r="A17">
        <v>15</v>
      </c>
      <c r="B17" s="151" t="s">
        <v>195</v>
      </c>
      <c r="C17" s="193">
        <v>37400</v>
      </c>
      <c r="D17" s="151" t="s">
        <v>196</v>
      </c>
      <c r="E17" s="151" t="s">
        <v>61</v>
      </c>
      <c r="F17" s="151" t="s">
        <v>197</v>
      </c>
      <c r="G17" s="151"/>
      <c r="H17" s="193">
        <v>20400</v>
      </c>
      <c r="I17" s="193">
        <v>17000</v>
      </c>
      <c r="M17"/>
      <c r="N17"/>
      <c r="O17"/>
      <c r="AD17"/>
      <c r="AL17" s="151" t="s">
        <v>195</v>
      </c>
      <c r="AM17" s="193">
        <v>17000</v>
      </c>
      <c r="AN17">
        <v>17000</v>
      </c>
      <c r="AO17" t="b">
        <f t="shared" si="0"/>
        <v>1</v>
      </c>
    </row>
    <row r="18" spans="1:41" ht="16.5" customHeight="1">
      <c r="A18">
        <v>16</v>
      </c>
      <c r="B18" s="151" t="s">
        <v>155</v>
      </c>
      <c r="C18" s="193">
        <v>49390</v>
      </c>
      <c r="D18" s="151" t="s">
        <v>61</v>
      </c>
      <c r="E18" s="151" t="s">
        <v>61</v>
      </c>
      <c r="F18" s="151" t="s">
        <v>179</v>
      </c>
      <c r="G18" s="151" t="s">
        <v>177</v>
      </c>
      <c r="H18" s="193">
        <v>15400</v>
      </c>
      <c r="I18" s="193">
        <v>33990</v>
      </c>
      <c r="M18"/>
      <c r="N18"/>
      <c r="O18"/>
      <c r="AD18"/>
      <c r="AL18" s="151" t="s">
        <v>155</v>
      </c>
      <c r="AM18" s="193">
        <v>33990</v>
      </c>
      <c r="AN18">
        <v>33990</v>
      </c>
      <c r="AO18" t="b">
        <f t="shared" si="0"/>
        <v>1</v>
      </c>
    </row>
    <row r="19" spans="1:41">
      <c r="A19">
        <v>17</v>
      </c>
      <c r="B19" t="s">
        <v>208</v>
      </c>
      <c r="C19" s="194">
        <v>22000</v>
      </c>
      <c r="D19" t="s">
        <v>180</v>
      </c>
      <c r="E19" t="s">
        <v>183</v>
      </c>
      <c r="F19" t="s">
        <v>129</v>
      </c>
      <c r="G19" t="s">
        <v>73</v>
      </c>
      <c r="H19" s="195">
        <v>0</v>
      </c>
      <c r="I19" s="194">
        <v>22000</v>
      </c>
      <c r="AL19" t="s">
        <v>208</v>
      </c>
      <c r="AM19" s="194">
        <v>22000</v>
      </c>
      <c r="AN19">
        <v>22000</v>
      </c>
      <c r="AO19" t="b">
        <f t="shared" si="0"/>
        <v>1</v>
      </c>
    </row>
    <row r="20" spans="1:41">
      <c r="A20">
        <v>18</v>
      </c>
      <c r="B20" t="s">
        <v>209</v>
      </c>
      <c r="C20" s="194">
        <v>32990</v>
      </c>
      <c r="D20" t="s">
        <v>182</v>
      </c>
      <c r="E20" t="s">
        <v>183</v>
      </c>
      <c r="F20" t="s">
        <v>210</v>
      </c>
      <c r="G20" t="s">
        <v>163</v>
      </c>
      <c r="H20" s="195">
        <v>19090</v>
      </c>
      <c r="I20" s="194">
        <v>13900</v>
      </c>
      <c r="AL20" t="s">
        <v>209</v>
      </c>
      <c r="AM20" s="194">
        <v>13900</v>
      </c>
      <c r="AN20">
        <v>13900</v>
      </c>
      <c r="AO20" t="b">
        <f t="shared" si="0"/>
        <v>1</v>
      </c>
    </row>
    <row r="21" spans="1:41">
      <c r="A21">
        <v>19</v>
      </c>
      <c r="B21" t="s">
        <v>184</v>
      </c>
      <c r="C21" s="194">
        <v>31500</v>
      </c>
      <c r="D21" t="s">
        <v>182</v>
      </c>
      <c r="E21" t="s">
        <v>183</v>
      </c>
      <c r="F21" t="s">
        <v>62</v>
      </c>
      <c r="G21" t="s">
        <v>73</v>
      </c>
      <c r="H21" s="195">
        <v>17100</v>
      </c>
      <c r="I21" s="194">
        <v>14400</v>
      </c>
      <c r="AL21" t="s">
        <v>184</v>
      </c>
      <c r="AM21" s="194">
        <v>14400</v>
      </c>
      <c r="AN21">
        <v>14400</v>
      </c>
      <c r="AO21" t="b">
        <f t="shared" si="0"/>
        <v>1</v>
      </c>
    </row>
    <row r="22" spans="1:41">
      <c r="A22">
        <v>20</v>
      </c>
      <c r="B22" t="s">
        <v>211</v>
      </c>
      <c r="C22" s="194">
        <v>35000</v>
      </c>
      <c r="D22" t="s">
        <v>182</v>
      </c>
      <c r="E22" t="s">
        <v>183</v>
      </c>
      <c r="F22" t="s">
        <v>212</v>
      </c>
      <c r="G22" t="s">
        <v>73</v>
      </c>
      <c r="H22" s="195">
        <v>0</v>
      </c>
      <c r="I22" s="194">
        <v>35000</v>
      </c>
      <c r="AL22" t="s">
        <v>211</v>
      </c>
      <c r="AM22" s="194">
        <v>35000</v>
      </c>
      <c r="AN22">
        <v>35000</v>
      </c>
      <c r="AO22" t="b">
        <f t="shared" si="0"/>
        <v>1</v>
      </c>
    </row>
    <row r="23" spans="1:41">
      <c r="A23">
        <v>21</v>
      </c>
      <c r="B23" t="s">
        <v>159</v>
      </c>
      <c r="C23" s="194">
        <v>45100</v>
      </c>
      <c r="D23" t="s">
        <v>180</v>
      </c>
      <c r="E23" t="s">
        <v>183</v>
      </c>
      <c r="F23" t="s">
        <v>174</v>
      </c>
      <c r="G23" t="s">
        <v>185</v>
      </c>
      <c r="H23" s="195">
        <v>16280</v>
      </c>
      <c r="I23" s="194">
        <v>28820</v>
      </c>
      <c r="AL23" t="s">
        <v>159</v>
      </c>
      <c r="AM23" s="194">
        <v>28820</v>
      </c>
      <c r="AN23">
        <v>28820</v>
      </c>
      <c r="AO23" t="b">
        <f t="shared" si="0"/>
        <v>1</v>
      </c>
    </row>
    <row r="24" spans="1:41">
      <c r="A24">
        <v>22</v>
      </c>
      <c r="B24" t="s">
        <v>226</v>
      </c>
      <c r="C24" s="194">
        <v>45100</v>
      </c>
      <c r="D24" t="s">
        <v>61</v>
      </c>
      <c r="E24" t="s">
        <v>61</v>
      </c>
      <c r="F24" t="s">
        <v>217</v>
      </c>
      <c r="G24" t="s">
        <v>73</v>
      </c>
      <c r="H24" s="195">
        <v>23600</v>
      </c>
      <c r="I24" s="194">
        <v>21500</v>
      </c>
      <c r="AL24" t="s">
        <v>238</v>
      </c>
      <c r="AM24" s="194">
        <v>21500</v>
      </c>
      <c r="AN24">
        <v>21500</v>
      </c>
      <c r="AO24" t="b">
        <f t="shared" si="0"/>
        <v>1</v>
      </c>
    </row>
    <row r="25" spans="1:41">
      <c r="A25">
        <v>23</v>
      </c>
      <c r="B25" t="s">
        <v>218</v>
      </c>
      <c r="C25" s="194">
        <v>48400</v>
      </c>
      <c r="D25" t="s">
        <v>61</v>
      </c>
      <c r="E25" t="s">
        <v>61</v>
      </c>
      <c r="F25" t="s">
        <v>219</v>
      </c>
      <c r="G25" t="s">
        <v>73</v>
      </c>
      <c r="H25" s="195">
        <v>20400</v>
      </c>
      <c r="I25" s="194">
        <v>28000</v>
      </c>
      <c r="AL25" t="s">
        <v>218</v>
      </c>
      <c r="AM25" s="194">
        <v>28000</v>
      </c>
      <c r="AN25">
        <v>28000</v>
      </c>
      <c r="AO25" t="b">
        <f t="shared" si="0"/>
        <v>1</v>
      </c>
    </row>
    <row r="26" spans="1:41">
      <c r="A26">
        <v>24</v>
      </c>
      <c r="B26" t="s">
        <v>241</v>
      </c>
      <c r="C26" s="194">
        <v>49390</v>
      </c>
      <c r="D26" t="s">
        <v>61</v>
      </c>
      <c r="E26" t="s">
        <v>61</v>
      </c>
      <c r="F26" t="s">
        <v>179</v>
      </c>
      <c r="G26" t="s">
        <v>177</v>
      </c>
      <c r="H26" s="195">
        <v>12400</v>
      </c>
      <c r="I26" s="194">
        <v>36990</v>
      </c>
      <c r="AL26" t="s">
        <v>327</v>
      </c>
      <c r="AM26" s="194">
        <v>36990</v>
      </c>
      <c r="AN26">
        <v>36990</v>
      </c>
      <c r="AO26" t="b">
        <f t="shared" si="0"/>
        <v>1</v>
      </c>
    </row>
    <row r="27" spans="1:41">
      <c r="A27">
        <v>25</v>
      </c>
      <c r="B27" t="s">
        <v>227</v>
      </c>
      <c r="C27" s="194">
        <v>45100</v>
      </c>
      <c r="D27" t="s">
        <v>180</v>
      </c>
      <c r="E27" t="s">
        <v>183</v>
      </c>
      <c r="F27" t="s">
        <v>220</v>
      </c>
      <c r="G27" t="s">
        <v>221</v>
      </c>
      <c r="H27" s="195">
        <v>13280</v>
      </c>
      <c r="I27" s="194">
        <v>31820</v>
      </c>
      <c r="AL27" t="s">
        <v>239</v>
      </c>
      <c r="AM27" s="194">
        <v>31820</v>
      </c>
      <c r="AN27">
        <v>31820</v>
      </c>
      <c r="AO27" t="b">
        <f t="shared" si="0"/>
        <v>1</v>
      </c>
    </row>
    <row r="28" spans="1:41">
      <c r="A28">
        <v>26</v>
      </c>
      <c r="B28" s="151" t="s">
        <v>223</v>
      </c>
      <c r="C28" s="194">
        <v>13000</v>
      </c>
      <c r="D28" t="s">
        <v>224</v>
      </c>
      <c r="E28" t="s">
        <v>224</v>
      </c>
      <c r="F28" t="s">
        <v>225</v>
      </c>
      <c r="H28" s="195">
        <v>5500</v>
      </c>
      <c r="I28" s="194">
        <v>7500</v>
      </c>
      <c r="AL28" s="151" t="s">
        <v>240</v>
      </c>
      <c r="AM28" s="194">
        <v>7500</v>
      </c>
      <c r="AN28">
        <v>7500</v>
      </c>
      <c r="AO28" t="b">
        <f t="shared" si="0"/>
        <v>1</v>
      </c>
    </row>
    <row r="29" spans="1:41">
      <c r="A29">
        <v>27</v>
      </c>
      <c r="B29" s="216" t="s">
        <v>323</v>
      </c>
      <c r="C29" s="195">
        <v>41500</v>
      </c>
      <c r="D29" s="217" t="s">
        <v>325</v>
      </c>
      <c r="E29" s="217" t="s">
        <v>325</v>
      </c>
      <c r="F29" t="s">
        <v>62</v>
      </c>
      <c r="G29" t="s">
        <v>73</v>
      </c>
      <c r="H29" s="195">
        <v>23100</v>
      </c>
      <c r="I29" s="195">
        <v>18400</v>
      </c>
      <c r="AL29" s="216" t="s">
        <v>328</v>
      </c>
      <c r="AM29" s="195">
        <v>24900</v>
      </c>
      <c r="AN29">
        <v>18400</v>
      </c>
      <c r="AO29" t="b">
        <f t="shared" si="0"/>
        <v>1</v>
      </c>
    </row>
    <row r="30" spans="1:41">
      <c r="A30">
        <v>28</v>
      </c>
      <c r="B30" s="216" t="s">
        <v>324</v>
      </c>
      <c r="C30" s="195">
        <v>45100</v>
      </c>
      <c r="D30" s="217" t="s">
        <v>325</v>
      </c>
      <c r="E30" s="217" t="s">
        <v>325</v>
      </c>
      <c r="F30" t="s">
        <v>326</v>
      </c>
      <c r="G30" t="s">
        <v>73</v>
      </c>
      <c r="H30" s="195">
        <v>25200</v>
      </c>
      <c r="I30" s="195">
        <v>19900</v>
      </c>
      <c r="AL30" s="216" t="s">
        <v>329</v>
      </c>
      <c r="AM30" s="195">
        <v>21900</v>
      </c>
      <c r="AN30">
        <v>19900</v>
      </c>
      <c r="AO30" t="b">
        <f t="shared" si="0"/>
        <v>1</v>
      </c>
    </row>
    <row r="31" spans="1:41">
      <c r="A31">
        <v>29</v>
      </c>
      <c r="B31" t="s">
        <v>243</v>
      </c>
      <c r="C31" s="195">
        <v>41500</v>
      </c>
      <c r="D31" t="s">
        <v>61</v>
      </c>
      <c r="E31" t="s">
        <v>61</v>
      </c>
      <c r="F31" t="s">
        <v>244</v>
      </c>
      <c r="G31" t="s">
        <v>73</v>
      </c>
      <c r="H31" s="195">
        <v>23600</v>
      </c>
      <c r="I31" s="195">
        <v>17900</v>
      </c>
      <c r="AL31" t="s">
        <v>245</v>
      </c>
      <c r="AM31" s="195">
        <v>17900</v>
      </c>
      <c r="AN31">
        <v>17900</v>
      </c>
      <c r="AO31" t="b">
        <f t="shared" si="0"/>
        <v>1</v>
      </c>
    </row>
    <row r="32" spans="1:41">
      <c r="A32">
        <v>30</v>
      </c>
      <c r="B32" t="s">
        <v>228</v>
      </c>
      <c r="C32" s="195">
        <v>45100</v>
      </c>
      <c r="D32" t="s">
        <v>61</v>
      </c>
      <c r="E32" t="s">
        <v>61</v>
      </c>
      <c r="F32" t="s">
        <v>217</v>
      </c>
      <c r="G32" t="s">
        <v>73</v>
      </c>
      <c r="H32" s="195">
        <v>24200</v>
      </c>
      <c r="I32" s="195">
        <v>20900</v>
      </c>
      <c r="AL32" t="s">
        <v>228</v>
      </c>
      <c r="AM32" s="195">
        <v>20900</v>
      </c>
      <c r="AN32">
        <v>20900</v>
      </c>
      <c r="AO32" t="b">
        <f t="shared" si="0"/>
        <v>1</v>
      </c>
    </row>
    <row r="33" spans="1:41">
      <c r="A33">
        <v>31</v>
      </c>
      <c r="B33" t="s">
        <v>229</v>
      </c>
      <c r="C33" s="195">
        <v>48400</v>
      </c>
      <c r="D33" t="s">
        <v>61</v>
      </c>
      <c r="E33" t="s">
        <v>61</v>
      </c>
      <c r="F33" t="s">
        <v>219</v>
      </c>
      <c r="G33" t="s">
        <v>73</v>
      </c>
      <c r="H33" s="195">
        <v>21000</v>
      </c>
      <c r="I33" s="195">
        <v>27400</v>
      </c>
      <c r="AL33" t="s">
        <v>229</v>
      </c>
      <c r="AM33" s="195">
        <v>27400</v>
      </c>
      <c r="AN33">
        <v>27400</v>
      </c>
      <c r="AO33" t="b">
        <f t="shared" si="0"/>
        <v>1</v>
      </c>
    </row>
    <row r="34" spans="1:41">
      <c r="A34">
        <v>32</v>
      </c>
      <c r="B34" t="s">
        <v>230</v>
      </c>
      <c r="C34" s="195">
        <v>49390</v>
      </c>
      <c r="D34" t="s">
        <v>61</v>
      </c>
      <c r="E34" t="s">
        <v>61</v>
      </c>
      <c r="F34" t="s">
        <v>179</v>
      </c>
      <c r="G34" t="s">
        <v>177</v>
      </c>
      <c r="H34" s="195">
        <v>13000</v>
      </c>
      <c r="I34" s="195">
        <v>36390</v>
      </c>
      <c r="AL34" t="s">
        <v>230</v>
      </c>
      <c r="AM34" s="195">
        <v>36390</v>
      </c>
      <c r="AN34">
        <v>36390</v>
      </c>
      <c r="AO34" t="b">
        <f t="shared" si="0"/>
        <v>1</v>
      </c>
    </row>
    <row r="35" spans="1:41">
      <c r="A35">
        <v>33</v>
      </c>
      <c r="B35" t="s">
        <v>231</v>
      </c>
      <c r="C35" s="195">
        <v>45100</v>
      </c>
      <c r="D35" t="s">
        <v>180</v>
      </c>
      <c r="E35" t="s">
        <v>183</v>
      </c>
      <c r="F35" t="s">
        <v>220</v>
      </c>
      <c r="G35" t="s">
        <v>221</v>
      </c>
      <c r="H35" s="195">
        <v>13880</v>
      </c>
      <c r="I35" s="195">
        <v>31220</v>
      </c>
      <c r="AL35" t="s">
        <v>231</v>
      </c>
      <c r="AM35" s="195">
        <v>31220</v>
      </c>
      <c r="AN35">
        <v>31220</v>
      </c>
      <c r="AO35" t="b">
        <f t="shared" si="0"/>
        <v>1</v>
      </c>
    </row>
    <row r="36" spans="1:41">
      <c r="A36">
        <v>34</v>
      </c>
      <c r="B36" t="s">
        <v>232</v>
      </c>
      <c r="C36" s="195">
        <v>39900</v>
      </c>
      <c r="D36" t="s">
        <v>61</v>
      </c>
      <c r="E36" t="s">
        <v>61</v>
      </c>
      <c r="F36" t="s">
        <v>128</v>
      </c>
      <c r="G36" t="s">
        <v>73</v>
      </c>
      <c r="H36" s="195">
        <v>23000</v>
      </c>
      <c r="I36" s="195">
        <v>16900</v>
      </c>
      <c r="AL36" t="s">
        <v>232</v>
      </c>
      <c r="AM36" s="195">
        <v>16900</v>
      </c>
      <c r="AN36">
        <v>16900</v>
      </c>
      <c r="AO36" t="b">
        <f t="shared" si="0"/>
        <v>1</v>
      </c>
    </row>
    <row r="37" spans="1:41">
      <c r="A37">
        <v>35</v>
      </c>
      <c r="B37" t="s">
        <v>233</v>
      </c>
      <c r="C37" s="195">
        <v>45100</v>
      </c>
      <c r="D37" t="s">
        <v>61</v>
      </c>
      <c r="E37" t="s">
        <v>61</v>
      </c>
      <c r="F37" t="s">
        <v>217</v>
      </c>
      <c r="G37" t="s">
        <v>73</v>
      </c>
      <c r="H37" s="195">
        <v>22100</v>
      </c>
      <c r="I37" s="195">
        <v>23000</v>
      </c>
      <c r="AL37" t="s">
        <v>233</v>
      </c>
      <c r="AM37" s="195">
        <v>23000</v>
      </c>
      <c r="AN37">
        <v>23000</v>
      </c>
      <c r="AO37" t="b">
        <f t="shared" si="0"/>
        <v>1</v>
      </c>
    </row>
    <row r="38" spans="1:41">
      <c r="A38">
        <v>36</v>
      </c>
      <c r="B38" t="s">
        <v>234</v>
      </c>
      <c r="C38" s="195">
        <v>48400</v>
      </c>
      <c r="D38" t="s">
        <v>61</v>
      </c>
      <c r="E38" t="s">
        <v>61</v>
      </c>
      <c r="F38" t="s">
        <v>219</v>
      </c>
      <c r="G38" t="s">
        <v>73</v>
      </c>
      <c r="H38" s="195">
        <v>18900</v>
      </c>
      <c r="I38" s="195">
        <v>29500</v>
      </c>
      <c r="AL38" t="s">
        <v>234</v>
      </c>
      <c r="AM38" s="195">
        <v>29500</v>
      </c>
      <c r="AN38">
        <v>29500</v>
      </c>
      <c r="AO38" t="b">
        <f t="shared" si="0"/>
        <v>1</v>
      </c>
    </row>
    <row r="39" spans="1:41">
      <c r="A39">
        <v>37</v>
      </c>
      <c r="B39" t="s">
        <v>235</v>
      </c>
      <c r="C39" s="195">
        <v>49390</v>
      </c>
      <c r="D39" t="s">
        <v>61</v>
      </c>
      <c r="E39" t="s">
        <v>61</v>
      </c>
      <c r="F39" t="s">
        <v>179</v>
      </c>
      <c r="G39" t="s">
        <v>177</v>
      </c>
      <c r="H39" s="195">
        <v>10900</v>
      </c>
      <c r="I39" s="195">
        <v>38490</v>
      </c>
      <c r="AL39" t="s">
        <v>235</v>
      </c>
      <c r="AM39" s="195">
        <v>38490</v>
      </c>
      <c r="AN39">
        <v>38490</v>
      </c>
      <c r="AO39" t="b">
        <f t="shared" si="0"/>
        <v>1</v>
      </c>
    </row>
    <row r="40" spans="1:41">
      <c r="A40">
        <v>38</v>
      </c>
      <c r="B40" t="s">
        <v>236</v>
      </c>
      <c r="C40" s="195">
        <v>45100</v>
      </c>
      <c r="D40" t="s">
        <v>180</v>
      </c>
      <c r="E40" t="s">
        <v>183</v>
      </c>
      <c r="F40" t="s">
        <v>220</v>
      </c>
      <c r="G40" t="s">
        <v>221</v>
      </c>
      <c r="H40" s="195">
        <v>11780</v>
      </c>
      <c r="I40" s="195">
        <v>33320</v>
      </c>
      <c r="AL40" t="s">
        <v>236</v>
      </c>
      <c r="AM40" s="195">
        <v>33320</v>
      </c>
      <c r="AN40">
        <v>33320</v>
      </c>
      <c r="AO40" t="b">
        <f t="shared" si="0"/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workbookViewId="0">
      <selection activeCell="A16" sqref="A16"/>
    </sheetView>
  </sheetViews>
  <sheetFormatPr defaultRowHeight="16.5"/>
  <cols>
    <col min="1" max="1" width="29.5" customWidth="1"/>
  </cols>
  <sheetData>
    <row r="1" spans="1:2">
      <c r="A1" s="347" t="s">
        <v>246</v>
      </c>
      <c r="B1" s="347" t="s">
        <v>250</v>
      </c>
    </row>
    <row r="2" spans="1:2">
      <c r="A2" s="348"/>
      <c r="B2" s="348"/>
    </row>
    <row r="3" spans="1:2">
      <c r="A3" s="208" t="s">
        <v>189</v>
      </c>
      <c r="B3" s="208" t="s">
        <v>251</v>
      </c>
    </row>
    <row r="4" spans="1:2" ht="16.5" customHeight="1">
      <c r="A4" s="209" t="s">
        <v>252</v>
      </c>
      <c r="B4" s="209" t="s">
        <v>254</v>
      </c>
    </row>
    <row r="5" spans="1:2" ht="16.5" customHeight="1">
      <c r="A5" s="209" t="s">
        <v>158</v>
      </c>
      <c r="B5" s="209" t="s">
        <v>255</v>
      </c>
    </row>
    <row r="6" spans="1:2" ht="16.5" customHeight="1">
      <c r="A6" s="209" t="s">
        <v>191</v>
      </c>
      <c r="B6" s="209" t="s">
        <v>257</v>
      </c>
    </row>
    <row r="7" spans="1:2" ht="16.5" customHeight="1">
      <c r="A7" s="209" t="s">
        <v>157</v>
      </c>
      <c r="B7" s="209" t="s">
        <v>258</v>
      </c>
    </row>
    <row r="8" spans="1:2" ht="16.5" customHeight="1">
      <c r="A8" s="209" t="s">
        <v>156</v>
      </c>
      <c r="B8" s="209" t="s">
        <v>259</v>
      </c>
    </row>
    <row r="9" spans="1:2" ht="16.5" customHeight="1">
      <c r="A9" s="209" t="s">
        <v>247</v>
      </c>
      <c r="B9" s="209" t="s">
        <v>256</v>
      </c>
    </row>
    <row r="10" spans="1:2" ht="16.5" customHeight="1">
      <c r="A10" s="209" t="s">
        <v>260</v>
      </c>
      <c r="B10" s="209" t="s">
        <v>261</v>
      </c>
    </row>
    <row r="11" spans="1:2">
      <c r="A11" s="209" t="s">
        <v>262</v>
      </c>
      <c r="B11" s="209" t="s">
        <v>256</v>
      </c>
    </row>
    <row r="12" spans="1:2">
      <c r="A12" s="209" t="s">
        <v>248</v>
      </c>
      <c r="B12" s="209" t="s">
        <v>263</v>
      </c>
    </row>
    <row r="13" spans="1:2">
      <c r="A13" s="209" t="s">
        <v>238</v>
      </c>
      <c r="B13" s="209" t="s">
        <v>264</v>
      </c>
    </row>
    <row r="14" spans="1:2">
      <c r="A14" s="209" t="s">
        <v>218</v>
      </c>
      <c r="B14" s="209" t="s">
        <v>265</v>
      </c>
    </row>
    <row r="15" spans="1:2" ht="16.5" customHeight="1">
      <c r="A15" s="209" t="s">
        <v>249</v>
      </c>
      <c r="B15" s="209" t="s">
        <v>266</v>
      </c>
    </row>
    <row r="16" spans="1:2" ht="16.5" customHeight="1">
      <c r="A16" s="209" t="s">
        <v>322</v>
      </c>
      <c r="B16" s="209" t="s">
        <v>267</v>
      </c>
    </row>
    <row r="17" spans="1:2" ht="16.5" customHeight="1">
      <c r="A17" s="209" t="s">
        <v>239</v>
      </c>
      <c r="B17" s="209" t="s">
        <v>268</v>
      </c>
    </row>
    <row r="18" spans="1:2" ht="22.5" customHeight="1">
      <c r="A18" s="209" t="s">
        <v>240</v>
      </c>
      <c r="B18" s="209" t="s">
        <v>269</v>
      </c>
    </row>
    <row r="19" spans="1:2" ht="16.5" customHeight="1">
      <c r="A19" s="209" t="s">
        <v>192</v>
      </c>
      <c r="B19" s="209" t="s">
        <v>270</v>
      </c>
    </row>
    <row r="20" spans="1:2" ht="16.5" customHeight="1">
      <c r="A20" s="209" t="s">
        <v>194</v>
      </c>
      <c r="B20" s="209" t="s">
        <v>271</v>
      </c>
    </row>
    <row r="21" spans="1:2" ht="16.5" customHeight="1">
      <c r="A21" s="209" t="s">
        <v>160</v>
      </c>
      <c r="B21" s="209" t="s">
        <v>272</v>
      </c>
    </row>
    <row r="22" spans="1:2" ht="16.5" customHeight="1">
      <c r="A22" s="209" t="s">
        <v>195</v>
      </c>
      <c r="B22" s="209" t="s">
        <v>273</v>
      </c>
    </row>
    <row r="23" spans="1:2" ht="16.5" customHeight="1">
      <c r="A23" s="209" t="s">
        <v>155</v>
      </c>
      <c r="B23" s="209" t="s">
        <v>274</v>
      </c>
    </row>
    <row r="24" spans="1:2" ht="16.5" customHeight="1">
      <c r="A24" s="209" t="s">
        <v>275</v>
      </c>
      <c r="B24" s="209" t="s">
        <v>276</v>
      </c>
    </row>
    <row r="25" spans="1:2" ht="16.5" customHeight="1">
      <c r="A25" s="209" t="s">
        <v>198</v>
      </c>
      <c r="B25" s="209" t="s">
        <v>277</v>
      </c>
    </row>
    <row r="26" spans="1:2" ht="16.5" customHeight="1">
      <c r="A26" s="209" t="s">
        <v>201</v>
      </c>
      <c r="B26" s="209" t="s">
        <v>278</v>
      </c>
    </row>
    <row r="27" spans="1:2" ht="16.5" customHeight="1">
      <c r="A27" s="209" t="s">
        <v>203</v>
      </c>
      <c r="B27" s="209" t="s">
        <v>280</v>
      </c>
    </row>
    <row r="28" spans="1:2" ht="16.5" customHeight="1">
      <c r="A28" s="209" t="s">
        <v>204</v>
      </c>
      <c r="B28" s="209" t="s">
        <v>281</v>
      </c>
    </row>
    <row r="29" spans="1:2" ht="16.5" customHeight="1">
      <c r="A29" s="209" t="s">
        <v>282</v>
      </c>
      <c r="B29" s="209" t="s">
        <v>279</v>
      </c>
    </row>
    <row r="30" spans="1:2" ht="22.5" customHeight="1">
      <c r="A30" s="209" t="s">
        <v>284</v>
      </c>
      <c r="B30" s="209" t="s">
        <v>286</v>
      </c>
    </row>
    <row r="31" spans="1:2" ht="16.5" customHeight="1">
      <c r="A31" s="209" t="s">
        <v>207</v>
      </c>
      <c r="B31" s="209" t="s">
        <v>287</v>
      </c>
    </row>
    <row r="32" spans="1:2">
      <c r="A32" s="209" t="s">
        <v>208</v>
      </c>
      <c r="B32" s="209" t="s">
        <v>285</v>
      </c>
    </row>
    <row r="33" spans="1:2">
      <c r="A33" s="209" t="s">
        <v>209</v>
      </c>
      <c r="B33" s="209" t="s">
        <v>288</v>
      </c>
    </row>
    <row r="34" spans="1:2">
      <c r="A34" s="209" t="s">
        <v>184</v>
      </c>
      <c r="B34" s="209" t="s">
        <v>289</v>
      </c>
    </row>
    <row r="35" spans="1:2">
      <c r="A35" s="209" t="s">
        <v>211</v>
      </c>
      <c r="B35" s="209" t="s">
        <v>290</v>
      </c>
    </row>
    <row r="36" spans="1:2">
      <c r="A36" s="209" t="s">
        <v>291</v>
      </c>
      <c r="B36" s="209" t="s">
        <v>285</v>
      </c>
    </row>
    <row r="37" spans="1:2">
      <c r="A37" s="209" t="s">
        <v>159</v>
      </c>
      <c r="B37" s="209" t="s">
        <v>292</v>
      </c>
    </row>
    <row r="38" spans="1:2">
      <c r="A38" s="209" t="s">
        <v>293</v>
      </c>
      <c r="B38" s="209" t="s">
        <v>253</v>
      </c>
    </row>
    <row r="39" spans="1:2">
      <c r="A39" s="209" t="s">
        <v>294</v>
      </c>
      <c r="B39" s="209" t="s">
        <v>295</v>
      </c>
    </row>
    <row r="40" spans="1:2">
      <c r="A40" s="209" t="s">
        <v>296</v>
      </c>
      <c r="B40" s="209" t="s">
        <v>297</v>
      </c>
    </row>
    <row r="41" spans="1:2">
      <c r="A41" s="209" t="s">
        <v>298</v>
      </c>
      <c r="B41" s="209" t="s">
        <v>299</v>
      </c>
    </row>
    <row r="42" spans="1:2">
      <c r="A42" s="209" t="s">
        <v>300</v>
      </c>
      <c r="B42" s="209" t="s">
        <v>301</v>
      </c>
    </row>
    <row r="43" spans="1:2" ht="17.25" thickBot="1">
      <c r="A43" s="210" t="s">
        <v>302</v>
      </c>
      <c r="B43" s="210" t="s">
        <v>279</v>
      </c>
    </row>
    <row r="44" spans="1:2">
      <c r="A44" s="211" t="s">
        <v>303</v>
      </c>
      <c r="B44" s="211" t="s">
        <v>304</v>
      </c>
    </row>
    <row r="45" spans="1:2">
      <c r="A45" s="212" t="s">
        <v>245</v>
      </c>
      <c r="B45" s="212" t="s">
        <v>305</v>
      </c>
    </row>
    <row r="46" spans="1:2">
      <c r="A46" s="213" t="s">
        <v>228</v>
      </c>
      <c r="B46" s="213" t="s">
        <v>283</v>
      </c>
    </row>
    <row r="47" spans="1:2">
      <c r="A47" s="213" t="s">
        <v>229</v>
      </c>
      <c r="B47" s="213" t="s">
        <v>306</v>
      </c>
    </row>
    <row r="48" spans="1:2">
      <c r="A48" s="213" t="s">
        <v>307</v>
      </c>
      <c r="B48" s="213" t="s">
        <v>308</v>
      </c>
    </row>
    <row r="49" spans="1:2">
      <c r="A49" s="213" t="s">
        <v>230</v>
      </c>
      <c r="B49" s="213" t="s">
        <v>309</v>
      </c>
    </row>
    <row r="50" spans="1:2">
      <c r="A50" s="213" t="s">
        <v>231</v>
      </c>
      <c r="B50" s="213" t="s">
        <v>310</v>
      </c>
    </row>
    <row r="51" spans="1:2">
      <c r="A51" s="213" t="s">
        <v>311</v>
      </c>
      <c r="B51" s="213" t="s">
        <v>312</v>
      </c>
    </row>
    <row r="52" spans="1:2">
      <c r="A52" s="213" t="s">
        <v>232</v>
      </c>
      <c r="B52" s="213" t="s">
        <v>313</v>
      </c>
    </row>
    <row r="53" spans="1:2">
      <c r="A53" s="213" t="s">
        <v>314</v>
      </c>
      <c r="B53" s="213" t="s">
        <v>315</v>
      </c>
    </row>
    <row r="54" spans="1:2">
      <c r="A54" s="213" t="s">
        <v>233</v>
      </c>
      <c r="B54" s="213" t="s">
        <v>316</v>
      </c>
    </row>
    <row r="55" spans="1:2">
      <c r="A55" s="213" t="s">
        <v>234</v>
      </c>
      <c r="B55" s="213" t="s">
        <v>317</v>
      </c>
    </row>
    <row r="56" spans="1:2">
      <c r="A56" s="213" t="s">
        <v>318</v>
      </c>
      <c r="B56" s="213" t="s">
        <v>319</v>
      </c>
    </row>
    <row r="57" spans="1:2">
      <c r="A57" s="213" t="s">
        <v>235</v>
      </c>
      <c r="B57" s="213" t="s">
        <v>320</v>
      </c>
    </row>
    <row r="58" spans="1:2" ht="17.25" thickBot="1">
      <c r="A58" s="214" t="s">
        <v>236</v>
      </c>
      <c r="B58" s="214" t="s">
        <v>321</v>
      </c>
    </row>
  </sheetData>
  <mergeCells count="2">
    <mergeCell ref="B1:B2"/>
    <mergeCell ref="A1:A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U+요금제</vt:lpstr>
      <vt:lpstr>(U+)성인신청서</vt:lpstr>
      <vt:lpstr>데이터</vt:lpstr>
      <vt:lpstr>본사금액</vt:lpstr>
      <vt:lpstr>'(U+)성인신청서'!Print_Area</vt:lpstr>
      <vt:lpstr>'U+요금제'!Print_Area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medialog</dc:creator>
  <cp:lastModifiedBy>부성</cp:lastModifiedBy>
  <cp:lastPrinted>2026-04-01T06:37:10Z</cp:lastPrinted>
  <dcterms:created xsi:type="dcterms:W3CDTF">2016-01-29T07:41:06Z</dcterms:created>
  <dcterms:modified xsi:type="dcterms:W3CDTF">2026-04-01T06:37:46Z</dcterms:modified>
</cp:coreProperties>
</file>